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26"/>
  <workbookPr/>
  <mc:AlternateContent xmlns:mc="http://schemas.openxmlformats.org/markup-compatibility/2006">
    <mc:Choice Requires="x15">
      <x15ac:absPath xmlns:x15ac="http://schemas.microsoft.com/office/spreadsheetml/2010/11/ac" url="C:\Users\nmgutierrez\Desktop\"/>
    </mc:Choice>
  </mc:AlternateContent>
  <bookViews>
    <workbookView xWindow="0" yWindow="0" windowWidth="19200" windowHeight="11370" tabRatio="631"/>
  </bookViews>
  <sheets>
    <sheet name="Comentarios Iniciales" sheetId="12" r:id="rId1"/>
    <sheet name="Tabla 1" sheetId="1" r:id="rId2"/>
    <sheet name="Tabla 2" sheetId="6" r:id="rId3"/>
    <sheet name="Tabla 3" sheetId="7" r:id="rId4"/>
    <sheet name="Tabla 4" sheetId="8" r:id="rId5"/>
    <sheet name="Tabla 5" sheetId="9" r:id="rId6"/>
    <sheet name="Conclusiones" sheetId="10" r:id="rId7"/>
  </sheets>
  <definedNames>
    <definedName name="_Toc461476625" localSheetId="2">'Tabla 2'!$B$8</definedName>
    <definedName name="_Toc461476627" localSheetId="3">'Tabla 3'!$B$5</definedName>
    <definedName name="_Toc461476628" localSheetId="4">'Tabla 4'!$C$11</definedName>
    <definedName name="_Toc461476631" localSheetId="5">'Tabla 5'!$B$6</definedName>
    <definedName name="_Toc468812055" localSheetId="1">'Tabla 1'!$C$9</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 i="8" l="1"/>
  <c r="F16" i="6"/>
  <c r="G13" i="9" s="1"/>
  <c r="G16" i="6"/>
  <c r="H16" i="6"/>
  <c r="I16" i="6"/>
  <c r="E10" i="9"/>
  <c r="E11" i="9"/>
  <c r="E12" i="9"/>
  <c r="E13" i="9"/>
  <c r="E9" i="9"/>
  <c r="F18" i="8"/>
  <c r="F16" i="8"/>
  <c r="F17" i="8"/>
  <c r="F15" i="8"/>
  <c r="E19" i="8"/>
  <c r="H13" i="9" s="1"/>
  <c r="E16" i="8"/>
  <c r="H10" i="9" s="1"/>
  <c r="E17" i="8"/>
  <c r="H11" i="9" s="1"/>
  <c r="E18" i="8"/>
  <c r="H12" i="9" s="1"/>
  <c r="E15" i="8"/>
  <c r="I15" i="6"/>
  <c r="I14" i="6"/>
  <c r="I13" i="6"/>
  <c r="I12" i="6"/>
  <c r="H15" i="6"/>
  <c r="H14" i="6"/>
  <c r="H13" i="6"/>
  <c r="H12" i="6"/>
  <c r="G15" i="6"/>
  <c r="G14" i="6"/>
  <c r="G13" i="6"/>
  <c r="G12" i="6"/>
  <c r="F15" i="6"/>
  <c r="G12" i="9" s="1"/>
  <c r="F14" i="6"/>
  <c r="G11" i="9" s="1"/>
  <c r="F13" i="6"/>
  <c r="G10" i="9" s="1"/>
  <c r="F12" i="6"/>
  <c r="G9" i="9" s="1"/>
  <c r="F15" i="7"/>
  <c r="H15" i="7"/>
  <c r="E15" i="7"/>
  <c r="G13" i="7"/>
  <c r="I13" i="7" s="1"/>
  <c r="G12" i="7"/>
  <c r="I12" i="7" s="1"/>
  <c r="G11" i="7"/>
  <c r="I11" i="7" s="1"/>
  <c r="F11" i="9" s="1"/>
  <c r="I11" i="9" s="1"/>
  <c r="G10" i="7"/>
  <c r="I10" i="7" s="1"/>
  <c r="G9" i="7"/>
  <c r="I9" i="7" s="1"/>
  <c r="F9" i="9" s="1"/>
  <c r="H9" i="9" l="1"/>
  <c r="I9" i="9" s="1"/>
  <c r="J9" i="9" s="1"/>
  <c r="F13" i="9"/>
  <c r="I13" i="9" s="1"/>
  <c r="F10" i="9"/>
  <c r="I10" i="9" s="1"/>
  <c r="F12" i="9"/>
  <c r="I12" i="9" s="1"/>
  <c r="G15" i="7"/>
  <c r="I15" i="7"/>
  <c r="J10" i="9" l="1"/>
  <c r="J11" i="9" s="1"/>
  <c r="J12" i="9" s="1"/>
  <c r="J13" i="9" s="1"/>
  <c r="J15" i="9"/>
</calcChain>
</file>

<file path=xl/sharedStrings.xml><?xml version="1.0" encoding="utf-8"?>
<sst xmlns="http://schemas.openxmlformats.org/spreadsheetml/2006/main" count="136" uniqueCount="64">
  <si>
    <t>Tabla 1: Definición de Actividades y Procesos</t>
  </si>
  <si>
    <t>PROCESO/PROCEDIMIENTO</t>
  </si>
  <si>
    <t>ACTIVIDADES</t>
  </si>
  <si>
    <t>TAREAS/FUNCIONES</t>
  </si>
  <si>
    <t>REVISIÓN Y FACTURACIÓN</t>
  </si>
  <si>
    <t xml:space="preserve">Recepción de facturas </t>
  </si>
  <si>
    <t> Recibir documentación. Convalidar información en sistemas de información</t>
  </si>
  <si>
    <t>Validar entrega de producto o realización de actividad/gestión</t>
  </si>
  <si>
    <t>Verificación de la obligación y soportes que justifiquen la misma</t>
  </si>
  <si>
    <t>Fuente: Elaboración propia a partir de un proceso ficticio en una organización</t>
  </si>
  <si>
    <t>Proyección del documento de cuenta de cobro</t>
  </si>
  <si>
    <t>PAGOS</t>
  </si>
  <si>
    <t>Recepción de la cuenta de cobro</t>
  </si>
  <si>
    <t>Recibir documentación</t>
  </si>
  <si>
    <t>Realización del pago</t>
  </si>
  <si>
    <t>Revisión de registros contables para disponibilidad de presupuesto.</t>
  </si>
  <si>
    <t>Realizar la transferencia de los recursos a las cuentas indicadas</t>
  </si>
  <si>
    <t>Tabla 2: Relación del Personal Involucrado en el desarrollo de Actividades</t>
  </si>
  <si>
    <t>RRHH</t>
  </si>
  <si>
    <t>RECURSOS CONEXOS</t>
  </si>
  <si>
    <t>PERFIL/CARGO</t>
  </si>
  <si>
    <t>Arriendo</t>
  </si>
  <si>
    <t>Comunicaciones</t>
  </si>
  <si>
    <t>Papelería</t>
  </si>
  <si>
    <t>Servicios Públicos</t>
  </si>
  <si>
    <t>Recepción de facturas</t>
  </si>
  <si>
    <t>Auxiliar administrativo</t>
  </si>
  <si>
    <t>Verificación de la existencia de la obligación y soportes que justifiquen la misma</t>
  </si>
  <si>
    <t>Convalidar información en sistemas de información</t>
  </si>
  <si>
    <t>Técnico administrativo</t>
  </si>
  <si>
    <t>Profesional</t>
  </si>
  <si>
    <t>Tabla 3: Costo del Tiempo de Dedicación del Personal</t>
  </si>
  <si>
    <t>Asignación Mensual</t>
  </si>
  <si>
    <t>Valor por Hora</t>
  </si>
  <si>
    <t>Valor por Minuto</t>
  </si>
  <si>
    <t>Tiempo de Dedicación en minutos</t>
  </si>
  <si>
    <t>Costos del Talento Humano para el desarrollo de la Tarea/Función</t>
  </si>
  <si>
    <t>Revisión de registros contables para disponibilidad de presupuesto</t>
  </si>
  <si>
    <t>TOTAL</t>
  </si>
  <si>
    <t>Tabla 4: Costos Transversales</t>
  </si>
  <si>
    <t>Costos Transversales</t>
  </si>
  <si>
    <t>Computador</t>
  </si>
  <si>
    <t>Puesto de Trabajo</t>
  </si>
  <si>
    <t>Recibir documentación.</t>
  </si>
  <si>
    <t>Tabla 5: Costos Acumulados</t>
  </si>
  <si>
    <t>Costos Total del Talento Humano para el desarrollo de la Tarea/Función</t>
  </si>
  <si>
    <t>Costos Total de los Recursos Conexos</t>
  </si>
  <si>
    <t>Costos Total de los Costos Transversales</t>
  </si>
  <si>
    <t>Costo Final por Tarea y Actividad</t>
  </si>
  <si>
    <t>COSTO ACUMULADO</t>
  </si>
  <si>
    <t>TOTAL GENERAL</t>
  </si>
  <si>
    <t>OBJETIVO ESTABLECIDO</t>
  </si>
  <si>
    <t>Costo Máximo asumido en el proceso de revisión y pagos</t>
  </si>
  <si>
    <r>
      <rPr>
        <b/>
        <sz val="11"/>
        <color theme="1"/>
        <rFont val="Century Gothic"/>
        <family val="2"/>
      </rPr>
      <t>Objetivo:</t>
    </r>
    <r>
      <rPr>
        <sz val="11"/>
        <color theme="1"/>
        <rFont val="Century Gothic"/>
        <family val="2"/>
      </rPr>
      <t xml:space="preserve"> Identificar los perfiles o cargos, del talento humano inmerso en la realización de las tareas o funciones, de cada actividad y los recursos o insumos conexos (que considere el analista de esta información y tomador de decisiones), que se consumen en estas actividades, como es el caso del reconocimiento a uso predial, papelería, servicios públicos, muebles, dotaciones y otros elementos que son necesarios para lograr desarrollar una actividad por una persona, que a su vez forma parte de un eslabón en la cadena de producción de un bien o servicio en una organización, como se observa en la Tabla 2.</t>
    </r>
  </si>
  <si>
    <r>
      <rPr>
        <b/>
        <sz val="11"/>
        <color theme="1"/>
        <rFont val="Century Gothic"/>
        <family val="2"/>
      </rPr>
      <t>Objetivo:</t>
    </r>
    <r>
      <rPr>
        <sz val="11"/>
        <color theme="1"/>
        <rFont val="Century Gothic"/>
        <family val="2"/>
      </rPr>
      <t xml:space="preserve"> Definir las actividades realizadas en los procesos o procedimientos de la empresa y organizar la información en una tabla de fácil entendimiento, teniendo en cuenta que dichas actividades o funciones específicas, agreguen valor y sean identificables y medibles; como se observa en la Tabla 1.</t>
    </r>
  </si>
  <si>
    <r>
      <rPr>
        <b/>
        <sz val="11"/>
        <color theme="1"/>
        <rFont val="Century Gothic"/>
        <family val="2"/>
      </rPr>
      <t>Objetivo:</t>
    </r>
    <r>
      <rPr>
        <sz val="11"/>
        <color theme="1"/>
        <rFont val="Century Gothic"/>
        <family val="2"/>
      </rPr>
      <t xml:space="preserve"> Definir el cálculo del costo destinado al Talento Humano, por el desarrollo de una actividad o función. Para estimar el costo del talento humano, se toma como criterio de distribución el tiempo de dedicación al desarrollo de cada actividad, para lo cual se debe diligenciar una tabla que busque relacionar la actividad desarrollada, la función que estará a cargo de una persona o perfil y la respectiva remuneración mensual o salario devengado por dicha persona. Posteriormente se procederá a estimar el valor del tiempo de dedicación de la persona o perfil evaluado, con base en el tiempo asignado para realizar la actividad propuesta y el valor reconocido por este esfuerzo, el cual es calculado a través de su remuneración o salario, establecido en función de un minuto de su tiempo, multiplicado por los minutos de duración promedio que se tarda en realizar la actividad propuesta; como se observa en la Tabla 3.</t>
    </r>
  </si>
  <si>
    <t xml:space="preserve"> </t>
  </si>
  <si>
    <t>Una organización que busca aumentar sus márgenes de ganancias o rendimientos y que desea perdurar en el tiempo a través de un proceso de mejora continua y de una perpetua redistribución de sus recursos y esfuerzos, para la creación de valor en su cadena de producción de bienes o servicios, requiere de un rediseño constante de sus actividades y procesos, que le faciliten la disminución de costos y el aumento en la eficiencia con la cual se producen y entregan bienes y servicios a sus clientes.
Estos procesos de rediseño deben ser acompañados por un análisis robusto que garantice que la toma de decisiones, sea realizada con base en la mayor cantidad de información y las mejores evaluaciones financieras, que orienten al cumplimiento de los objetivos y metas de cada organización. El análisis de costo-beneficio, es una metodología que implementa un instrumento de valoración y cálculo, que facilita el proceso de toma de decisiones y construye un escenario que identifica las variables necesarias a tener en cuenta en un rediseño organizacional, que disminuya costos y aumente los márgenes de rentabilidad en una organización. este análisis de costos-beneficio generalmente se implementa para un rediseño organizacional enfocado al talento humano y las actividades que este desarrolla; de esta manera, este documento armoniza estos esfuerzos para una toma de decisiones bien argumentada que establezca la implementación de un rediseño organizacional enfocado al talento humano, en busca del objetivo de mejorar sus márgenes de ganancias en el tiempo y apoyen el proceso de transición a una organización más eficiente y con mejores características para su sostenibilidad y competitividad en el mercado.
Una vez se ha decidido realizar un rediseño organizacional y se ha logrado comprender la relevancia del mismo en marco de un desarrollo del mercado y de las herramientas tecnológicas para la prestación de servicios o elaboración y distribución de productos por una organización, es decisivo para una gerencia o líder organizacional, enfocar su esfuerzo en tomar las decisiones relacionadas con el rediseño organizacional que mejores beneficios puedan contraer a la organización, reduciendo riesgos inherentes al cambio y buscando cumplir el objetivo de sostenibilidad en el tiempo, de toda organización.
De esta manera, una de las mayores inquietudes para toda organización que empieza un proceso de rediseño organizacional, es conocer si las implicaciones de incorporar nuevas actividades, nuevas tecnologías o nuevas tecnificaciones en sus factores productivos, les generaran un mayor o menor beneficio económico en el tiempo, y generalmente estas decisiones siempre vienen acompañadas de una transformación de las actividades o funciones que desarrollan los trabajadores, en una organización.
Es así, que en este documento se propone el diseño, construcción e implementación de un instrumento de valoración de costo-beneficio que facilite la toma de decisiones en el marco de un rediseño organizacional que afectará las actividades o funciones del personal en una organización, y apoyará el proceso de toma de decisiones desde un punto de vista económico que identifique claramente un escenario de antes y después del rediseño organizacional y el beneficio económico esperado, que este proceso le pueda traer a una organización.
El análisis de costo-beneficio presenta un análisis económico del valor que puede llegar a tener un elemento o actividad y su respectiva utilidad o margen de ganancia esperado, al momento entregar dicho servicio o bien al mercado; la herramienta planteada en este documento permite la evaluación y estimación de los beneficios económicos esperados en un rediseño organizacional, enfocado a la transformación de actividades del personal en una organización, lo cual brinda una herramienta estructurada para la toma de decisiones, desde un punto de vista financiero.</t>
  </si>
  <si>
    <t>ANÁLISIS COSTO-BENEFICIO ENFOCADO AL REDISEÑO ORGANIZACIONAL DEL TALENTO HUMANO</t>
  </si>
  <si>
    <t>CANTIDAD DE RRHH ASOCIADO A LA TAREA/FUNCION</t>
  </si>
  <si>
    <r>
      <rPr>
        <b/>
        <sz val="11"/>
        <color theme="1"/>
        <rFont val="Century Gothic"/>
        <family val="2"/>
      </rPr>
      <t>Objetivo:</t>
    </r>
    <r>
      <rPr>
        <sz val="11"/>
        <color theme="1"/>
        <rFont val="Century Gothic"/>
        <family val="2"/>
      </rPr>
      <t xml:space="preserve"> Para robustecer el análisis del Costo-Beneficio, se pueden evaluar otros factores de costo/gasto que son indirectos para la realización de una actividad que este siendo evaluada, estos costos pueden ser incluidos para la toma de decisiones, y sus implicaciones pueden proyectar escenarios de beneficios económicos esperados, con un mayor impacto en una organización.</t>
    </r>
  </si>
  <si>
    <t>El uso de la herramienta propuesta en este documento, hace referencia a un instrumento de valoración del costo-beneficio en que se incurre al efectuar un rediseño organización enfocado al talento humano en una organización, pero también establece las relaciones de análisis y evaluación necesarias para enfocar los resultados obtenidos en el instrumento de costo-beneficio, y lograr una toma de decisiones estructurada en los resultados esperados y cuantificados de implementar o no un rediseño organización.
Para lograr la construcción de este instrumento de valoración y estimar el análisis de resultados e interpretaciones requeridas para la toma de decisiones, se debe partir de realizar un sondeo de actividades, elementos conexos y tiempos de dedicación para realizar actividades en marco de los proceso de una organización, donde el análisis de variables dependientes e independientes, buscan cuantificar el costo de producir un bien o un servicio y sus respectivas factores o insumos.
Este instrumento de valoración se utiliza para soportar la toma de decisiones en el marco de un rediseño organizacional, que se ha establecido en una organización que desea reinventarse a través de una reorientación de sus recursos y esfuerzos, para eliminar cuellos de botella o actividades inoficiosas que destruyen la cadena de valor y de producción de una organización. Este proceso se orienta hacia el cumplimiento de un nuevo grado de innovación y armonización, de necesidades continuas y en constante evolución, que se originan por el avance tecnológico y la necesidad de tecnificación o especialización de conocimientos que concluyen en nuevos niveles de eficiencia en la producción de bienes y servicios en toda organización.
De esta manera, la reconstrucción de la cadena de valor de una organización, debe enfocarse a lograr una mejor eficiencia entre la disminución de costos y el aumento de competitividad y productividad, estableciendo objetivos económicos o monetarios que generen escenarios donde el desarrollo de actividades del personal de una organización, sea diseñado con base en los procesos y procedimientos que garanticen una mejor calidad, un mejor cumplimiento en tiempo y eliminen riesgos asociados a la pérdida de tiempo o cuellos de botella, ocasionados por tareas inoficiosas y actividades que no generan un impacto beneficiosos en la producción de viene so servicios.
Es en este momento donde el uso del instrumento de valoración y análisis del costo-beneficio, logran expresas en términos monetarios los cambios resultantes de un rediseño organizacional y apoyan la toma de decisiones en una organización.
Sin embargo, no debe  olvidarse que estos rediseños organizacionales deben enfocarse a mejorar la competitividad y eficiencia, no deben ser implementados para disminuir el personal indiscriminadamente, sin tener en cuenta las competencias y habilidades requeridas para lograr la producción en una organización. La protección y desarrollo del talento humano son y siempre serán el corazón de una organización saludable en el tiempo y con proyección y sostenibilidad.
El análisis de costo-beneficio, se constituye como una herramienta que facilita la proyección y entendimiento del beneficio económico que depara un rediseño o supresión de las actividades o funciones desarrolladas por el personal en una organización, que se encuentra evaluando una Gestión del Cambio, antes o después de ser realizada.</t>
  </si>
  <si>
    <t xml:space="preserve">Este instrumento de valoración técnico, facilitará la identificación del costeo de las actividades que son requeridas en una Organización, asociando actividades a procesos productivos que puedan ser costeables en minutos, horas, o cualquier unidad de tiempo o medida; y una vez establecida esta herramienta, se podrá fijar un valor objetivo (estudio de análisis), que se quiera interpretar y/o se podrá identificar las actividades que son o no necesarias para su realización, el costo de las mismas y hasta qué punto, el desarrollo de estas actividades o sus limitaciones (cuellos de botella), pueden resultar o no, beneficiosos para una Organización, desde el punto de vista económico. 
Este instrumento de valoración puede ser utilizado en cualquier tipo de software que maneje bases de datos como es el caso de Microsoft Access o Microsoft Excel, por mencionar algunos ejemplos. Para el caso planteado en este documento se utilizó Microsoft Excel por ser una herramienta tecnológica que es de fácil entendimiento, de uso común en la mayoría de los computadores y por contar con un procesamiento de datos que muchas personas conocen. </t>
  </si>
  <si>
    <r>
      <rPr>
        <b/>
        <sz val="11"/>
        <color theme="1"/>
        <rFont val="Century Gothic"/>
        <family val="2"/>
      </rPr>
      <t>Objetivo:</t>
    </r>
    <r>
      <rPr>
        <sz val="11"/>
        <color theme="1"/>
        <rFont val="Century Gothic"/>
        <family val="2"/>
      </rPr>
      <t xml:space="preserve"> Elaborar una tabla o matriz resumen, que contenga los resultados de todas las etapas previas, se establece una columna que acumule los costos de cada tarea o función, sucesivamente, sumando la actividad evaluada a los costos de las actividades anteriores, y se fija un objetivo financiero, por el analista y tomador de decisiones; como se observa en la Tabla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</si>
</sst>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theme="1"/>
      <name val="Century Gothic"/>
      <family val="2"/>
    </font>
    <font>
      <b/>
      <sz val="11"/>
      <name val="Century Gothic"/>
      <family val="2"/>
    </font>
    <font>
      <b/>
      <sz val="11"/>
      <color theme="1"/>
      <name val="Century Gothic"/>
      <family val="2"/>
    </font>
    <font>
      <b/>
      <u/>
      <sz val="11"/>
      <color theme="1"/>
      <name val="Century Gothic"/>
      <family val="2"/>
    </font>
  </fonts>
  <fills count="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92D050"/>
        <bgColor indexed="64"/>
      </patternFill>
    </fill>
  </fills>
  <borders count="67">
    <border>
      <left/>
      <right/>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bottom style="medium">
        <color rgb="FF000000"/>
      </bottom>
      <diagonal/>
    </border>
    <border>
      <left/>
      <right style="medium">
        <color rgb="FF000000"/>
      </right>
      <top style="medium">
        <color rgb="FF000000"/>
      </top>
      <bottom/>
      <diagonal/>
    </border>
    <border>
      <left style="medium">
        <color rgb="FF000000"/>
      </left>
      <right/>
      <top/>
      <bottom style="medium">
        <color rgb="FF000000"/>
      </bottom>
      <diagonal/>
    </border>
    <border>
      <left/>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1">
    <xf numFmtId="0" fontId="0" fillId="0" borderId="0"/>
  </cellStyleXfs>
  <cellXfs count="138">
    <xf numFmtId="0" fontId="0" fillId="0" borderId="0" xfId="0"/>
    <xf numFmtId="0" fontId="1" fillId="2" borderId="0" xfId="0" applyFont="1" applyFill="1"/>
    <xf numFmtId="0" fontId="1" fillId="0" borderId="0" xfId="0" applyFont="1" applyAlignment="1">
      <alignment horizontal="justify" vertical="center"/>
    </xf>
    <xf numFmtId="0" fontId="1" fillId="0" borderId="15"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3" fillId="3" borderId="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1" fillId="0" borderId="22" xfId="0" applyFont="1" applyBorder="1" applyAlignment="1">
      <alignment vertical="center" wrapText="1"/>
    </xf>
    <xf numFmtId="0" fontId="1" fillId="0" borderId="23" xfId="0" applyFont="1" applyBorder="1" applyAlignment="1">
      <alignment vertical="center" wrapText="1"/>
    </xf>
    <xf numFmtId="0" fontId="1" fillId="0" borderId="11" xfId="0" applyFont="1" applyBorder="1" applyAlignment="1">
      <alignment vertical="center"/>
    </xf>
    <xf numFmtId="0" fontId="1" fillId="0" borderId="14" xfId="0" applyFont="1" applyBorder="1" applyAlignment="1">
      <alignment vertical="center"/>
    </xf>
    <xf numFmtId="0" fontId="1" fillId="0" borderId="24" xfId="0" applyFont="1" applyBorder="1" applyAlignment="1">
      <alignment vertical="center" wrapTex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3" borderId="4" xfId="0" applyFont="1" applyFill="1" applyBorder="1" applyAlignment="1">
      <alignment horizontal="center" vertical="center" wrapText="1"/>
    </xf>
    <xf numFmtId="3" fontId="3" fillId="4" borderId="3" xfId="0" applyNumberFormat="1" applyFont="1" applyFill="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vertical="center"/>
    </xf>
    <xf numFmtId="3" fontId="1" fillId="0" borderId="11" xfId="0" applyNumberFormat="1" applyFont="1" applyBorder="1" applyAlignment="1">
      <alignment horizontal="center" vertical="center"/>
    </xf>
    <xf numFmtId="3" fontId="1" fillId="0" borderId="14" xfId="0" applyNumberFormat="1" applyFont="1" applyBorder="1" applyAlignment="1">
      <alignment horizontal="center" vertical="center"/>
    </xf>
    <xf numFmtId="3" fontId="1" fillId="0" borderId="17" xfId="0" applyNumberFormat="1" applyFont="1" applyBorder="1" applyAlignment="1">
      <alignment horizontal="center" vertical="center"/>
    </xf>
    <xf numFmtId="0" fontId="3" fillId="3" borderId="4" xfId="0" applyFont="1" applyFill="1" applyBorder="1" applyAlignment="1">
      <alignment horizontal="center" vertical="center"/>
    </xf>
    <xf numFmtId="0" fontId="3" fillId="3" borderId="3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1" fillId="0" borderId="13" xfId="0" applyFont="1" applyBorder="1" applyAlignment="1">
      <alignment vertical="center" wrapText="1"/>
    </xf>
    <xf numFmtId="0" fontId="1" fillId="0" borderId="16" xfId="0" applyFont="1" applyBorder="1" applyAlignment="1">
      <alignment vertical="center" wrapText="1"/>
    </xf>
    <xf numFmtId="0" fontId="1" fillId="0" borderId="18" xfId="0" applyFont="1" applyBorder="1" applyAlignment="1">
      <alignment vertical="center" wrapText="1"/>
    </xf>
    <xf numFmtId="0" fontId="1" fillId="2" borderId="0" xfId="0" applyFont="1" applyFill="1" applyBorder="1" applyAlignment="1">
      <alignment vertical="center"/>
    </xf>
    <xf numFmtId="0" fontId="1" fillId="0" borderId="34" xfId="0" applyFont="1" applyBorder="1" applyAlignment="1">
      <alignment vertical="center"/>
    </xf>
    <xf numFmtId="0" fontId="1" fillId="0" borderId="35" xfId="0" applyFont="1" applyBorder="1" applyAlignment="1">
      <alignment vertical="center"/>
    </xf>
    <xf numFmtId="0" fontId="3" fillId="0" borderId="36" xfId="0" applyFont="1" applyBorder="1" applyAlignment="1">
      <alignment vertical="center"/>
    </xf>
    <xf numFmtId="0" fontId="3" fillId="0" borderId="37" xfId="0" applyFont="1" applyBorder="1" applyAlignment="1">
      <alignment vertical="center"/>
    </xf>
    <xf numFmtId="0" fontId="3" fillId="4" borderId="28" xfId="0" applyFont="1" applyFill="1" applyBorder="1" applyAlignment="1">
      <alignment vertical="center"/>
    </xf>
    <xf numFmtId="0" fontId="1" fillId="4" borderId="29" xfId="0" applyFont="1" applyFill="1" applyBorder="1"/>
    <xf numFmtId="0" fontId="1" fillId="2" borderId="38" xfId="0" applyFont="1" applyFill="1" applyBorder="1"/>
    <xf numFmtId="0" fontId="1" fillId="0" borderId="39" xfId="0" applyFont="1" applyBorder="1" applyAlignment="1">
      <alignment vertical="center"/>
    </xf>
    <xf numFmtId="3" fontId="1" fillId="0" borderId="15" xfId="0" applyNumberFormat="1" applyFont="1" applyBorder="1" applyAlignment="1">
      <alignment horizontal="center" vertical="center"/>
    </xf>
    <xf numFmtId="3" fontId="1" fillId="0" borderId="39" xfId="0" applyNumberFormat="1" applyFont="1" applyBorder="1" applyAlignment="1">
      <alignment horizontal="center" vertical="center"/>
    </xf>
    <xf numFmtId="3" fontId="1" fillId="0" borderId="40" xfId="0" applyNumberFormat="1" applyFont="1" applyBorder="1" applyAlignment="1">
      <alignment horizontal="center" vertical="center"/>
    </xf>
    <xf numFmtId="0" fontId="1" fillId="0" borderId="39" xfId="0" applyFont="1" applyBorder="1" applyAlignment="1">
      <alignment horizontal="center" vertical="center"/>
    </xf>
    <xf numFmtId="0" fontId="3" fillId="4" borderId="46"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3" fillId="0" borderId="49" xfId="0" applyFont="1" applyBorder="1" applyAlignment="1">
      <alignment vertical="center"/>
    </xf>
    <xf numFmtId="0" fontId="3" fillId="3" borderId="50" xfId="0" applyFont="1" applyFill="1" applyBorder="1" applyAlignment="1">
      <alignment horizontal="center" vertical="center" wrapText="1"/>
    </xf>
    <xf numFmtId="0" fontId="3" fillId="3" borderId="5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0" borderId="12" xfId="0" applyFont="1" applyBorder="1" applyAlignment="1">
      <alignment vertical="center" wrapText="1"/>
    </xf>
    <xf numFmtId="0" fontId="3" fillId="4" borderId="58" xfId="0" applyFont="1" applyFill="1" applyBorder="1" applyAlignment="1">
      <alignment vertical="center" wrapText="1"/>
    </xf>
    <xf numFmtId="0" fontId="1" fillId="0" borderId="60" xfId="0" applyFont="1" applyBorder="1" applyAlignment="1">
      <alignment vertical="center" wrapText="1"/>
    </xf>
    <xf numFmtId="0" fontId="1" fillId="0" borderId="61" xfId="0" applyFont="1" applyBorder="1" applyAlignment="1">
      <alignment horizontal="center" vertical="center" wrapText="1"/>
    </xf>
    <xf numFmtId="0" fontId="3" fillId="4" borderId="44" xfId="0" applyFont="1" applyFill="1" applyBorder="1" applyAlignment="1">
      <alignment vertical="center"/>
    </xf>
    <xf numFmtId="0" fontId="1" fillId="4" borderId="44" xfId="0" applyFont="1" applyFill="1" applyBorder="1"/>
    <xf numFmtId="3" fontId="4" fillId="4" borderId="45" xfId="0" applyNumberFormat="1" applyFont="1" applyFill="1" applyBorder="1" applyAlignment="1">
      <alignment horizontal="center" vertical="center"/>
    </xf>
    <xf numFmtId="0" fontId="1" fillId="0" borderId="11" xfId="0" applyFont="1" applyBorder="1" applyAlignment="1">
      <alignment horizontal="center" vertical="center" wrapText="1"/>
    </xf>
    <xf numFmtId="0" fontId="3" fillId="4" borderId="62" xfId="0" applyFont="1" applyFill="1" applyBorder="1" applyAlignment="1">
      <alignment vertical="center" wrapText="1"/>
    </xf>
    <xf numFmtId="0" fontId="3" fillId="6" borderId="28" xfId="0" applyFont="1" applyFill="1" applyBorder="1" applyAlignment="1">
      <alignment vertical="center"/>
    </xf>
    <xf numFmtId="0" fontId="3" fillId="6" borderId="29" xfId="0" applyFont="1" applyFill="1" applyBorder="1" applyAlignment="1">
      <alignment vertical="center"/>
    </xf>
    <xf numFmtId="0" fontId="1" fillId="6" borderId="29" xfId="0" applyFont="1" applyFill="1" applyBorder="1"/>
    <xf numFmtId="3" fontId="4" fillId="6" borderId="30" xfId="0" applyNumberFormat="1" applyFont="1" applyFill="1" applyBorder="1" applyAlignment="1">
      <alignment horizontal="center" vertical="center"/>
    </xf>
    <xf numFmtId="0" fontId="1" fillId="2" borderId="41" xfId="0" applyFont="1" applyFill="1" applyBorder="1" applyAlignment="1">
      <alignment horizontal="justify" vertical="justify" wrapText="1"/>
    </xf>
    <xf numFmtId="0" fontId="1" fillId="2" borderId="21" xfId="0" applyFont="1" applyFill="1" applyBorder="1" applyAlignment="1">
      <alignment horizontal="justify" vertical="justify" wrapText="1"/>
    </xf>
    <xf numFmtId="0" fontId="1" fillId="2" borderId="42" xfId="0" applyFont="1" applyFill="1" applyBorder="1" applyAlignment="1">
      <alignment horizontal="justify" vertical="justify" wrapText="1"/>
    </xf>
    <xf numFmtId="0" fontId="1" fillId="2" borderId="34" xfId="0" applyFont="1" applyFill="1" applyBorder="1" applyAlignment="1">
      <alignment horizontal="justify" vertical="justify" wrapText="1"/>
    </xf>
    <xf numFmtId="0" fontId="1" fillId="2" borderId="0" xfId="0" applyFont="1" applyFill="1" applyBorder="1" applyAlignment="1">
      <alignment horizontal="justify" vertical="justify" wrapText="1"/>
    </xf>
    <xf numFmtId="0" fontId="1" fillId="2" borderId="35" xfId="0" applyFont="1" applyFill="1" applyBorder="1" applyAlignment="1">
      <alignment horizontal="justify" vertical="justify" wrapText="1"/>
    </xf>
    <xf numFmtId="0" fontId="1" fillId="2" borderId="43" xfId="0" applyFont="1" applyFill="1" applyBorder="1" applyAlignment="1">
      <alignment horizontal="justify" vertical="justify" wrapText="1"/>
    </xf>
    <xf numFmtId="0" fontId="1" fillId="2" borderId="44" xfId="0" applyFont="1" applyFill="1" applyBorder="1" applyAlignment="1">
      <alignment horizontal="justify" vertical="justify" wrapText="1"/>
    </xf>
    <xf numFmtId="0" fontId="1" fillId="2" borderId="45" xfId="0" applyFont="1" applyFill="1" applyBorder="1" applyAlignment="1">
      <alignment horizontal="justify" vertical="justify" wrapText="1"/>
    </xf>
    <xf numFmtId="0" fontId="3" fillId="3" borderId="41"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42" xfId="0" applyFont="1" applyFill="1" applyBorder="1" applyAlignment="1">
      <alignment horizontal="center" vertical="center"/>
    </xf>
    <xf numFmtId="0" fontId="3" fillId="3" borderId="34"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35" xfId="0" applyFont="1" applyFill="1" applyBorder="1" applyAlignment="1">
      <alignment horizontal="center" vertical="center"/>
    </xf>
    <xf numFmtId="0" fontId="3" fillId="3" borderId="43" xfId="0" applyFont="1" applyFill="1" applyBorder="1" applyAlignment="1">
      <alignment horizontal="center" vertical="center"/>
    </xf>
    <xf numFmtId="0" fontId="3" fillId="3" borderId="44" xfId="0" applyFont="1" applyFill="1" applyBorder="1" applyAlignment="1">
      <alignment horizontal="center" vertical="center"/>
    </xf>
    <xf numFmtId="0" fontId="3" fillId="3" borderId="45" xfId="0" applyFont="1" applyFill="1" applyBorder="1" applyAlignment="1">
      <alignment horizontal="center" vertical="center"/>
    </xf>
    <xf numFmtId="0" fontId="1" fillId="0" borderId="63" xfId="0" applyFont="1" applyBorder="1" applyAlignment="1">
      <alignment horizontal="left" vertical="center" wrapText="1"/>
    </xf>
    <xf numFmtId="0" fontId="1" fillId="0" borderId="64" xfId="0" applyFont="1" applyBorder="1" applyAlignment="1">
      <alignment horizontal="left" vertical="center" wrapText="1"/>
    </xf>
    <xf numFmtId="0" fontId="1" fillId="0" borderId="65" xfId="0" applyFont="1" applyBorder="1" applyAlignment="1">
      <alignment horizontal="left" vertical="center" wrapText="1"/>
    </xf>
    <xf numFmtId="0" fontId="3" fillId="4" borderId="26"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1" fillId="0" borderId="21" xfId="0" applyFont="1" applyBorder="1" applyAlignment="1">
      <alignment horizontal="left" vertical="center"/>
    </xf>
    <xf numFmtId="0" fontId="1" fillId="0" borderId="0" xfId="0" applyFont="1" applyAlignment="1">
      <alignment horizontal="left" vertical="center" wrapText="1"/>
    </xf>
    <xf numFmtId="0" fontId="2" fillId="5" borderId="28" xfId="0" applyFont="1" applyFill="1" applyBorder="1" applyAlignment="1">
      <alignment horizontal="center" vertical="center"/>
    </xf>
    <xf numFmtId="0" fontId="2" fillId="5" borderId="29" xfId="0" applyFont="1" applyFill="1" applyBorder="1" applyAlignment="1">
      <alignment horizontal="center" vertical="center"/>
    </xf>
    <xf numFmtId="0" fontId="2" fillId="5" borderId="30" xfId="0" applyFont="1" applyFill="1" applyBorder="1" applyAlignment="1">
      <alignment horizontal="center" vertical="center"/>
    </xf>
    <xf numFmtId="0" fontId="3" fillId="4" borderId="25" xfId="0" applyFont="1" applyFill="1" applyBorder="1" applyAlignment="1">
      <alignment horizontal="center" vertical="center" wrapText="1"/>
    </xf>
    <xf numFmtId="0" fontId="1" fillId="0" borderId="0" xfId="0" applyFont="1" applyAlignment="1">
      <alignment horizontal="left" vertical="center"/>
    </xf>
    <xf numFmtId="0" fontId="3" fillId="3" borderId="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0" borderId="11" xfId="0" applyFont="1" applyBorder="1" applyAlignment="1">
      <alignment horizontal="left" vertical="center"/>
    </xf>
    <xf numFmtId="0" fontId="1" fillId="0" borderId="19" xfId="0" applyFont="1" applyBorder="1" applyAlignment="1">
      <alignment horizontal="left" vertical="center"/>
    </xf>
    <xf numFmtId="0" fontId="1" fillId="0" borderId="52" xfId="0" applyFont="1" applyBorder="1" applyAlignment="1">
      <alignment horizontal="center" vertical="center"/>
    </xf>
    <xf numFmtId="0" fontId="1" fillId="0" borderId="53" xfId="0" applyFont="1" applyBorder="1" applyAlignment="1">
      <alignment horizontal="center" vertical="center"/>
    </xf>
    <xf numFmtId="3" fontId="1" fillId="0" borderId="52" xfId="0" applyNumberFormat="1" applyFont="1" applyBorder="1" applyAlignment="1">
      <alignment horizontal="center" vertical="center"/>
    </xf>
    <xf numFmtId="3" fontId="1" fillId="0" borderId="56" xfId="0" applyNumberFormat="1" applyFont="1" applyBorder="1" applyAlignment="1">
      <alignment horizontal="center" vertical="center"/>
    </xf>
    <xf numFmtId="3" fontId="1" fillId="0" borderId="54" xfId="0" applyNumberFormat="1" applyFont="1" applyBorder="1" applyAlignment="1">
      <alignment horizontal="center" vertical="center"/>
    </xf>
    <xf numFmtId="3" fontId="1" fillId="0" borderId="57" xfId="0" applyNumberFormat="1" applyFont="1" applyBorder="1" applyAlignment="1">
      <alignment horizontal="center" vertical="center"/>
    </xf>
    <xf numFmtId="0" fontId="3" fillId="4" borderId="9"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3" xfId="0" applyFont="1" applyFill="1" applyBorder="1" applyAlignment="1">
      <alignment horizontal="center" vertical="center"/>
    </xf>
    <xf numFmtId="0" fontId="1" fillId="2" borderId="0" xfId="0" applyFont="1" applyFill="1" applyAlignment="1">
      <alignment horizontal="left" vertical="center"/>
    </xf>
    <xf numFmtId="0" fontId="1" fillId="2" borderId="0" xfId="0" applyFont="1" applyFill="1" applyAlignment="1">
      <alignment horizontal="left" vertical="center" wrapText="1"/>
    </xf>
    <xf numFmtId="0" fontId="1" fillId="0" borderId="11" xfId="0" applyFont="1" applyBorder="1" applyAlignment="1">
      <alignment vertical="center"/>
    </xf>
    <xf numFmtId="0" fontId="1" fillId="0" borderId="19" xfId="0" applyFont="1" applyBorder="1" applyAlignment="1">
      <alignment vertical="center"/>
    </xf>
    <xf numFmtId="3" fontId="1" fillId="0" borderId="11" xfId="0" applyNumberFormat="1" applyFont="1" applyBorder="1" applyAlignment="1">
      <alignment horizontal="center" vertical="center"/>
    </xf>
    <xf numFmtId="3" fontId="1" fillId="0" borderId="19" xfId="0" applyNumberFormat="1" applyFont="1" applyBorder="1" applyAlignment="1">
      <alignment horizontal="center" vertical="center"/>
    </xf>
    <xf numFmtId="3" fontId="1" fillId="0" borderId="17" xfId="0" applyNumberFormat="1" applyFont="1" applyBorder="1" applyAlignment="1">
      <alignment horizontal="center" vertical="center"/>
    </xf>
    <xf numFmtId="3" fontId="1" fillId="0" borderId="20" xfId="0" applyNumberFormat="1" applyFont="1" applyBorder="1" applyAlignment="1">
      <alignment horizontal="center" vertical="center"/>
    </xf>
    <xf numFmtId="0" fontId="1" fillId="0" borderId="0" xfId="0" applyFont="1" applyBorder="1" applyAlignment="1">
      <alignment horizontal="left" vertical="center"/>
    </xf>
    <xf numFmtId="3" fontId="1" fillId="0" borderId="55" xfId="0" applyNumberFormat="1" applyFont="1" applyBorder="1" applyAlignment="1">
      <alignment horizontal="center" vertical="center"/>
    </xf>
    <xf numFmtId="0" fontId="3" fillId="4" borderId="47"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58" xfId="0" applyFont="1" applyFill="1" applyBorder="1" applyAlignment="1">
      <alignment vertical="center" wrapText="1"/>
    </xf>
    <xf numFmtId="0" fontId="3" fillId="4" borderId="59" xfId="0" applyFont="1" applyFill="1" applyBorder="1" applyAlignment="1">
      <alignment vertical="center" wrapText="1"/>
    </xf>
    <xf numFmtId="0" fontId="1" fillId="0" borderId="11"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3" fillId="4" borderId="60" xfId="0" applyFont="1" applyFill="1" applyBorder="1" applyAlignment="1">
      <alignment horizontal="center" vertical="center" wrapText="1"/>
    </xf>
    <xf numFmtId="0" fontId="3" fillId="4" borderId="64" xfId="0" applyFont="1" applyFill="1" applyBorder="1" applyAlignment="1">
      <alignment horizontal="center" vertical="center" wrapText="1"/>
    </xf>
    <xf numFmtId="0" fontId="3" fillId="4" borderId="66" xfId="0" applyFont="1" applyFill="1" applyBorder="1" applyAlignment="1">
      <alignment horizontal="center" vertical="center" wrapText="1"/>
    </xf>
    <xf numFmtId="0" fontId="1" fillId="2" borderId="21" xfId="0" applyFont="1" applyFill="1" applyBorder="1" applyAlignment="1">
      <alignment horizontal="justify" vertical="justify"/>
    </xf>
    <xf numFmtId="0" fontId="1" fillId="2" borderId="42" xfId="0" applyFont="1" applyFill="1" applyBorder="1" applyAlignment="1">
      <alignment horizontal="justify" vertical="justify"/>
    </xf>
    <xf numFmtId="0" fontId="1" fillId="2" borderId="34" xfId="0" applyFont="1" applyFill="1" applyBorder="1" applyAlignment="1">
      <alignment horizontal="justify" vertical="justify"/>
    </xf>
    <xf numFmtId="0" fontId="1" fillId="2" borderId="0" xfId="0" applyFont="1" applyFill="1" applyBorder="1" applyAlignment="1">
      <alignment horizontal="justify" vertical="justify"/>
    </xf>
    <xf numFmtId="0" fontId="1" fillId="2" borderId="35" xfId="0" applyFont="1" applyFill="1" applyBorder="1" applyAlignment="1">
      <alignment horizontal="justify" vertical="justify"/>
    </xf>
    <xf numFmtId="0" fontId="1" fillId="2" borderId="43" xfId="0" applyFont="1" applyFill="1" applyBorder="1" applyAlignment="1">
      <alignment horizontal="justify" vertical="justify"/>
    </xf>
    <xf numFmtId="0" fontId="1" fillId="2" borderId="44" xfId="0" applyFont="1" applyFill="1" applyBorder="1" applyAlignment="1">
      <alignment horizontal="justify" vertical="justify"/>
    </xf>
    <xf numFmtId="0" fontId="1" fillId="2" borderId="45" xfId="0" applyFont="1" applyFill="1" applyBorder="1" applyAlignment="1">
      <alignment horizontal="justify" vertical="justify"/>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54428</xdr:colOff>
      <xdr:row>11</xdr:row>
      <xdr:rowOff>204107</xdr:rowOff>
    </xdr:from>
    <xdr:to>
      <xdr:col>10</xdr:col>
      <xdr:colOff>666749</xdr:colOff>
      <xdr:row>16</xdr:row>
      <xdr:rowOff>217715</xdr:rowOff>
    </xdr:to>
    <xdr:sp macro="" textlink="">
      <xdr:nvSpPr>
        <xdr:cNvPr id="2" name="Llamada de flecha a la izquierda 1">
          <a:extLst>
            <a:ext uri="{FF2B5EF4-FFF2-40B4-BE49-F238E27FC236}">
              <a16:creationId xmlns:a16="http://schemas.microsoft.com/office/drawing/2014/main" id="{00000000-0008-0000-0100-000002000000}"/>
            </a:ext>
          </a:extLst>
        </xdr:cNvPr>
        <xdr:cNvSpPr/>
      </xdr:nvSpPr>
      <xdr:spPr>
        <a:xfrm>
          <a:off x="10423071" y="1224643"/>
          <a:ext cx="4422321" cy="2503715"/>
        </a:xfrm>
        <a:prstGeom prst="leftArrowCallou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CO" sz="1100">
              <a:latin typeface="Century Gothic" panose="020B0502020202020204" pitchFamily="34" charset="0"/>
            </a:rPr>
            <a:t>Cada Organización deberá identificar y seleccionar los procesos, actividades y labores que se realizan para lograr la producción de un bien o un servicio, y que son prioritarias para su asociación de costos</a:t>
          </a:r>
          <a:r>
            <a:rPr lang="es-CO" sz="1100" baseline="0">
              <a:latin typeface="Century Gothic" panose="020B0502020202020204" pitchFamily="34" charset="0"/>
            </a:rPr>
            <a:t> o presupuesto. Estos factores se identifican y se orientan hacia una evaluación que buscará una reducción de costos, una redistribución de tareas o actividades o una supresión de cuellos de botella ocasionados por una distribución de esfuerzos, mal lograda.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2639787</xdr:colOff>
      <xdr:row>20</xdr:row>
      <xdr:rowOff>190500</xdr:rowOff>
    </xdr:from>
    <xdr:to>
      <xdr:col>7</xdr:col>
      <xdr:colOff>503465</xdr:colOff>
      <xdr:row>31</xdr:row>
      <xdr:rowOff>136072</xdr:rowOff>
    </xdr:to>
    <xdr:sp macro="" textlink="">
      <xdr:nvSpPr>
        <xdr:cNvPr id="2" name="Llamada de flecha hacia arriba 1">
          <a:extLst>
            <a:ext uri="{FF2B5EF4-FFF2-40B4-BE49-F238E27FC236}">
              <a16:creationId xmlns:a16="http://schemas.microsoft.com/office/drawing/2014/main" id="{00000000-0008-0000-0200-000002000000}"/>
            </a:ext>
          </a:extLst>
        </xdr:cNvPr>
        <xdr:cNvSpPr/>
      </xdr:nvSpPr>
      <xdr:spPr>
        <a:xfrm>
          <a:off x="3061608" y="5007429"/>
          <a:ext cx="8803821" cy="2190750"/>
        </a:xfrm>
        <a:prstGeom prst="upArrowCallou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CO" sz="1100">
              <a:latin typeface="Century Gothic" panose="020B0502020202020204" pitchFamily="34" charset="0"/>
            </a:rPr>
            <a:t>Cada actividad y función debe ser seleccionada teniendo en cuenta que debe cumplir el criterio</a:t>
          </a:r>
          <a:r>
            <a:rPr lang="es-CO" sz="1100" baseline="0">
              <a:latin typeface="Century Gothic" panose="020B0502020202020204" pitchFamily="34" charset="0"/>
            </a:rPr>
            <a:t> de que se desarrolla a través de una persona o grupo de personas y que  estos a su vez, son identificados como sujetos o elementos que determinan erogaciones para una empresa, bien sea por el reconocimiento de sus salarios u honorarios. De igual manera, cada persona o grupo de personas que realiza una actividad o función, debe requerir para el desarrollo de sus labores, de elementos de tecnología, papelería o uso de servicios públicos de la empresa evaluada. Por ultimo, debe identificarse que de acuerdo a la función o perfil de cada persona o grupo de personas, el costo del salario u honorarios tiende a variar.</a:t>
          </a:r>
        </a:p>
      </xdr:txBody>
    </xdr:sp>
    <xdr:clientData/>
  </xdr:twoCellAnchor>
  <xdr:twoCellAnchor>
    <xdr:from>
      <xdr:col>9</xdr:col>
      <xdr:colOff>158750</xdr:colOff>
      <xdr:row>8</xdr:row>
      <xdr:rowOff>142875</xdr:rowOff>
    </xdr:from>
    <xdr:to>
      <xdr:col>15</xdr:col>
      <xdr:colOff>682625</xdr:colOff>
      <xdr:row>18</xdr:row>
      <xdr:rowOff>158750</xdr:rowOff>
    </xdr:to>
    <xdr:sp macro="" textlink="">
      <xdr:nvSpPr>
        <xdr:cNvPr id="4" name="Llamada de flecha a la izquierda 3">
          <a:extLst>
            <a:ext uri="{FF2B5EF4-FFF2-40B4-BE49-F238E27FC236}">
              <a16:creationId xmlns:a16="http://schemas.microsoft.com/office/drawing/2014/main" id="{00000000-0008-0000-0200-000004000000}"/>
            </a:ext>
          </a:extLst>
        </xdr:cNvPr>
        <xdr:cNvSpPr/>
      </xdr:nvSpPr>
      <xdr:spPr>
        <a:xfrm>
          <a:off x="14176375" y="2032000"/>
          <a:ext cx="5095875" cy="3508375"/>
        </a:xfrm>
        <a:prstGeom prst="leftArrowCallou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CO" sz="1100">
              <a:latin typeface="Century Gothic" panose="020B0502020202020204" pitchFamily="34" charset="0"/>
            </a:rPr>
            <a:t>El cálculo de los recursos conexos puede calcularse de la siguiente manera:</a:t>
          </a:r>
        </a:p>
        <a:p>
          <a:pPr algn="ctr"/>
          <a:endParaRPr lang="es-CO" sz="1100">
            <a:latin typeface="Century Gothic" panose="020B0502020202020204" pitchFamily="34" charset="0"/>
          </a:endParaRPr>
        </a:p>
        <a:p>
          <a:pPr algn="ctr"/>
          <a:r>
            <a:rPr lang="es-CO" sz="1100">
              <a:latin typeface="Century Gothic" panose="020B0502020202020204" pitchFamily="34" charset="0"/>
            </a:rPr>
            <a:t>X= ((C/R)/H)/M</a:t>
          </a:r>
        </a:p>
        <a:p>
          <a:pPr algn="ctr"/>
          <a:endParaRPr lang="es-CO" sz="1100">
            <a:latin typeface="Century Gothic" panose="020B0502020202020204" pitchFamily="34" charset="0"/>
          </a:endParaRPr>
        </a:p>
        <a:p>
          <a:pPr algn="ctr"/>
          <a:r>
            <a:rPr lang="es-CO" sz="1100">
              <a:latin typeface="Century Gothic" panose="020B0502020202020204" pitchFamily="34" charset="0"/>
            </a:rPr>
            <a:t>Dónde:</a:t>
          </a:r>
        </a:p>
        <a:p>
          <a:pPr algn="ctr"/>
          <a:endParaRPr lang="es-CO" sz="1100">
            <a:latin typeface="Century Gothic" panose="020B0502020202020204" pitchFamily="34" charset="0"/>
          </a:endParaRPr>
        </a:p>
        <a:p>
          <a:pPr algn="ctr"/>
          <a:r>
            <a:rPr lang="es-CO" sz="1100">
              <a:latin typeface="Century Gothic" panose="020B0502020202020204" pitchFamily="34" charset="0"/>
            </a:rPr>
            <a:t>X = Valor del recursos conexo evaluado.</a:t>
          </a:r>
        </a:p>
        <a:p>
          <a:pPr algn="ctr"/>
          <a:r>
            <a:rPr lang="es-CO" sz="1100">
              <a:latin typeface="Century Gothic" panose="020B0502020202020204" pitchFamily="34" charset="0"/>
            </a:rPr>
            <a:t>C = Recurso Conexo total, costeado mensualmente en la organización (arriendo, papelería, etc.).</a:t>
          </a:r>
        </a:p>
        <a:p>
          <a:pPr algn="ctr"/>
          <a:r>
            <a:rPr lang="es-CO" sz="1100">
              <a:latin typeface="Century Gothic" panose="020B0502020202020204" pitchFamily="34" charset="0"/>
            </a:rPr>
            <a:t>R = Cantidad total de personas que laboran en la organización, sin importar su perfil o área de trabajo.</a:t>
          </a:r>
        </a:p>
        <a:p>
          <a:pPr algn="ctr"/>
          <a:r>
            <a:rPr lang="es-CO" sz="1100">
              <a:latin typeface="Century Gothic" panose="020B0502020202020204" pitchFamily="34" charset="0"/>
            </a:rPr>
            <a:t>H = Horas mensuales promedio trabajadas por un trabajador (generalmente 8 horas diarias, equivalentes a 160 horas mensuales)</a:t>
          </a:r>
        </a:p>
        <a:p>
          <a:pPr algn="ctr"/>
          <a:r>
            <a:rPr lang="es-CO" sz="1100">
              <a:latin typeface="Century Gothic" panose="020B0502020202020204" pitchFamily="34" charset="0"/>
            </a:rPr>
            <a:t>M = Minutos que tiene una hora (60 minutos).</a:t>
          </a:r>
        </a:p>
        <a:p>
          <a:pPr algn="ctr"/>
          <a:endParaRPr lang="es-CO" sz="1100">
            <a:latin typeface="Century Gothic" panose="020B0502020202020204" pitchFamily="34" charset="0"/>
          </a:endParaRPr>
        </a:p>
      </xdr:txBody>
    </xdr:sp>
    <xdr:clientData/>
  </xdr:twoCellAnchor>
  <xdr:twoCellAnchor>
    <xdr:from>
      <xdr:col>9</xdr:col>
      <xdr:colOff>650875</xdr:colOff>
      <xdr:row>19</xdr:row>
      <xdr:rowOff>269875</xdr:rowOff>
    </xdr:from>
    <xdr:to>
      <xdr:col>15</xdr:col>
      <xdr:colOff>555625</xdr:colOff>
      <xdr:row>23</xdr:row>
      <xdr:rowOff>158750</xdr:rowOff>
    </xdr:to>
    <xdr:sp macro="" textlink="">
      <xdr:nvSpPr>
        <xdr:cNvPr id="5" name="Redondear rectángulo de esquina diagonal 4">
          <a:extLst>
            <a:ext uri="{FF2B5EF4-FFF2-40B4-BE49-F238E27FC236}">
              <a16:creationId xmlns:a16="http://schemas.microsoft.com/office/drawing/2014/main" id="{00000000-0008-0000-0200-000005000000}"/>
            </a:ext>
          </a:extLst>
        </xdr:cNvPr>
        <xdr:cNvSpPr/>
      </xdr:nvSpPr>
      <xdr:spPr>
        <a:xfrm>
          <a:off x="14319250" y="6270625"/>
          <a:ext cx="4476750" cy="1349375"/>
        </a:xfrm>
        <a:prstGeom prst="round2Diag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1100">
              <a:latin typeface="Century Gothic" panose="020B0502020202020204" pitchFamily="34" charset="0"/>
            </a:rPr>
            <a:t>Este cálculo, permite identificar cual es el costo asociado a la realización de actividades o funciones con base en un factor de tiempo que se relaciona con la dedicación de una persona para realizar un atarea específica y que se encuentra integrada en una matriz o tabla, realizada en la etapa anterior.</a:t>
          </a:r>
        </a:p>
      </xdr:txBody>
    </xdr:sp>
    <xdr:clientData/>
  </xdr:twoCellAnchor>
  <xdr:twoCellAnchor>
    <xdr:from>
      <xdr:col>8</xdr:col>
      <xdr:colOff>428626</xdr:colOff>
      <xdr:row>26</xdr:row>
      <xdr:rowOff>31751</xdr:rowOff>
    </xdr:from>
    <xdr:to>
      <xdr:col>16</xdr:col>
      <xdr:colOff>682625</xdr:colOff>
      <xdr:row>33</xdr:row>
      <xdr:rowOff>0</xdr:rowOff>
    </xdr:to>
    <xdr:sp macro="" textlink="">
      <xdr:nvSpPr>
        <xdr:cNvPr id="3" name="2 Esquina doblada">
          <a:extLst>
            <a:ext uri="{FF2B5EF4-FFF2-40B4-BE49-F238E27FC236}">
              <a16:creationId xmlns:a16="http://schemas.microsoft.com/office/drawing/2014/main" id="{00000000-0008-0000-0200-000003000000}"/>
            </a:ext>
          </a:extLst>
        </xdr:cNvPr>
        <xdr:cNvSpPr/>
      </xdr:nvSpPr>
      <xdr:spPr>
        <a:xfrm>
          <a:off x="12890501" y="7493001"/>
          <a:ext cx="6794499" cy="1412874"/>
        </a:xfrm>
        <a:prstGeom prst="foldedCorner">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lang="es-CO" sz="1100">
              <a:latin typeface="Century Gothic" pitchFamily="34" charset="0"/>
            </a:rPr>
            <a:t>En el ejemplo,</a:t>
          </a:r>
          <a:r>
            <a:rPr lang="es-CO" sz="1100" baseline="0">
              <a:latin typeface="Century Gothic" pitchFamily="34" charset="0"/>
            </a:rPr>
            <a:t> la casilla E15, se toma como ejemplo el valor de arriendo de una Organización  Ejemplo, que  paga un canon de arrendamiento de 25 millones, donde 80 personas de perfil "Auxiliar Administrativo" , se encargan de  "Recibir  documentación" y trabajan 160 horas mensuales. Valor que se distribuye nuevamente entre 60 minutos, para encontrara el valor de cada RECURSO CONEXO, en una misma unidad de tiempo/costo a la del Recurso Humano de dicha Organización, cuantificado en la siguiente hoja denominada: "Tabla 3".</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15874</xdr:colOff>
      <xdr:row>1</xdr:row>
      <xdr:rowOff>47624</xdr:rowOff>
    </xdr:from>
    <xdr:to>
      <xdr:col>16</xdr:col>
      <xdr:colOff>47625</xdr:colOff>
      <xdr:row>19</xdr:row>
      <xdr:rowOff>63500</xdr:rowOff>
    </xdr:to>
    <xdr:sp macro="" textlink="">
      <xdr:nvSpPr>
        <xdr:cNvPr id="4" name="Llamada de flecha a la izquierda 3">
          <a:extLst>
            <a:ext uri="{FF2B5EF4-FFF2-40B4-BE49-F238E27FC236}">
              <a16:creationId xmlns:a16="http://schemas.microsoft.com/office/drawing/2014/main" id="{00000000-0008-0000-0300-000004000000}"/>
            </a:ext>
          </a:extLst>
        </xdr:cNvPr>
        <xdr:cNvSpPr/>
      </xdr:nvSpPr>
      <xdr:spPr>
        <a:xfrm>
          <a:off x="12271374" y="269874"/>
          <a:ext cx="5365751" cy="9810751"/>
        </a:xfrm>
        <a:prstGeom prst="leftArrowCallout">
          <a:avLst>
            <a:gd name="adj1" fmla="val 24357"/>
            <a:gd name="adj2" fmla="val 24035"/>
            <a:gd name="adj3" fmla="val 20177"/>
            <a:gd name="adj4" fmla="val 64977"/>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ES_tradnl" sz="1100">
              <a:solidFill>
                <a:sysClr val="windowText" lastClr="000000"/>
              </a:solidFill>
              <a:effectLst/>
              <a:latin typeface="Century Gothic" panose="020B0502020202020204" pitchFamily="34" charset="0"/>
              <a:ea typeface="+mn-ea"/>
              <a:cs typeface="+mn-cs"/>
            </a:rPr>
            <a:t>El formato anterior se diligencia de la siguiente manera:</a:t>
          </a:r>
          <a:endParaRPr lang="es-CO" sz="1100">
            <a:solidFill>
              <a:sysClr val="windowText" lastClr="000000"/>
            </a:solidFill>
            <a:effectLst/>
            <a:latin typeface="Century Gothic" panose="020B0502020202020204" pitchFamily="34" charset="0"/>
            <a:ea typeface="+mn-ea"/>
            <a:cs typeface="+mn-cs"/>
          </a:endParaRPr>
        </a:p>
        <a:p>
          <a:pPr algn="ctr"/>
          <a:r>
            <a:rPr lang="es-ES_tradnl" sz="1100">
              <a:solidFill>
                <a:sysClr val="windowText" lastClr="000000"/>
              </a:solidFill>
              <a:effectLst/>
              <a:latin typeface="Century Gothic" panose="020B0502020202020204" pitchFamily="34" charset="0"/>
              <a:ea typeface="+mn-ea"/>
              <a:cs typeface="+mn-cs"/>
            </a:rPr>
            <a:t> </a:t>
          </a:r>
          <a:endParaRPr lang="es-CO" sz="1100">
            <a:solidFill>
              <a:sysClr val="windowText" lastClr="000000"/>
            </a:solidFill>
            <a:effectLst/>
            <a:latin typeface="Century Gothic" panose="020B0502020202020204" pitchFamily="34" charset="0"/>
            <a:ea typeface="+mn-ea"/>
            <a:cs typeface="+mn-cs"/>
          </a:endParaRPr>
        </a:p>
        <a:p>
          <a:pPr lvl="0" algn="ctr"/>
          <a:r>
            <a:rPr lang="es-ES_tradnl" sz="1100" b="1">
              <a:solidFill>
                <a:sysClr val="windowText" lastClr="000000"/>
              </a:solidFill>
              <a:effectLst/>
              <a:latin typeface="Century Gothic" panose="020B0502020202020204" pitchFamily="34" charset="0"/>
              <a:ea typeface="+mn-ea"/>
              <a:cs typeface="+mn-cs"/>
            </a:rPr>
            <a:t>Tareas/Funciones:</a:t>
          </a:r>
          <a:r>
            <a:rPr lang="es-ES_tradnl" sz="1100">
              <a:solidFill>
                <a:sysClr val="windowText" lastClr="000000"/>
              </a:solidFill>
              <a:effectLst/>
              <a:latin typeface="Century Gothic" panose="020B0502020202020204" pitchFamily="34" charset="0"/>
              <a:ea typeface="+mn-ea"/>
              <a:cs typeface="+mn-cs"/>
            </a:rPr>
            <a:t> Se registran las tareas o funciones individualizadas, definidas por la organización, que son requeridas en cada proceso o procedimiento, y que a su vez son desarrolladas por un perfil o persona específica.</a:t>
          </a:r>
          <a:endParaRPr lang="es-CO" sz="1100">
            <a:solidFill>
              <a:sysClr val="windowText" lastClr="000000"/>
            </a:solidFill>
            <a:effectLst/>
            <a:latin typeface="Century Gothic" panose="020B0502020202020204" pitchFamily="34" charset="0"/>
            <a:ea typeface="+mn-ea"/>
            <a:cs typeface="+mn-cs"/>
          </a:endParaRPr>
        </a:p>
        <a:p>
          <a:pPr lvl="0" algn="ctr"/>
          <a:r>
            <a:rPr lang="es-ES_tradnl" sz="1100" b="1">
              <a:solidFill>
                <a:sysClr val="windowText" lastClr="000000"/>
              </a:solidFill>
              <a:effectLst/>
              <a:latin typeface="Century Gothic" panose="020B0502020202020204" pitchFamily="34" charset="0"/>
              <a:ea typeface="+mn-ea"/>
              <a:cs typeface="+mn-cs"/>
            </a:rPr>
            <a:t>Perfil/Cargo: </a:t>
          </a:r>
          <a:r>
            <a:rPr lang="es-ES_tradnl" sz="1100">
              <a:solidFill>
                <a:sysClr val="windowText" lastClr="000000"/>
              </a:solidFill>
              <a:effectLst/>
              <a:latin typeface="Century Gothic" panose="020B0502020202020204" pitchFamily="34" charset="0"/>
              <a:ea typeface="+mn-ea"/>
              <a:cs typeface="+mn-cs"/>
            </a:rPr>
            <a:t>Se registra el personal (perfil o cargo), que interviene en las diferentes actividades particulares de cada uno de los procesos o procedimientos. </a:t>
          </a:r>
          <a:endParaRPr lang="es-CO" sz="1100">
            <a:solidFill>
              <a:sysClr val="windowText" lastClr="000000"/>
            </a:solidFill>
            <a:effectLst/>
            <a:latin typeface="Century Gothic" panose="020B0502020202020204" pitchFamily="34" charset="0"/>
            <a:ea typeface="+mn-ea"/>
            <a:cs typeface="+mn-cs"/>
          </a:endParaRPr>
        </a:p>
        <a:p>
          <a:pPr lvl="0" algn="ctr"/>
          <a:r>
            <a:rPr lang="es-ES_tradnl" sz="1100" b="1">
              <a:solidFill>
                <a:sysClr val="windowText" lastClr="000000"/>
              </a:solidFill>
              <a:effectLst/>
              <a:latin typeface="Century Gothic" panose="020B0502020202020204" pitchFamily="34" charset="0"/>
              <a:ea typeface="+mn-ea"/>
              <a:cs typeface="+mn-cs"/>
            </a:rPr>
            <a:t>Asignación mensual:</a:t>
          </a:r>
          <a:r>
            <a:rPr lang="es-ES_tradnl" sz="1100">
              <a:solidFill>
                <a:sysClr val="windowText" lastClr="000000"/>
              </a:solidFill>
              <a:effectLst/>
              <a:latin typeface="Century Gothic" panose="020B0502020202020204" pitchFamily="34" charset="0"/>
              <a:ea typeface="+mn-ea"/>
              <a:cs typeface="+mn-cs"/>
            </a:rPr>
            <a:t> Son todas las retribuciones y remuneraciones de sueldos, salarios u honorarios, que percibe el perfil o cargo, que realiza cada actividad particular.</a:t>
          </a:r>
          <a:endParaRPr lang="es-CO" sz="1100">
            <a:solidFill>
              <a:sysClr val="windowText" lastClr="000000"/>
            </a:solidFill>
            <a:effectLst/>
            <a:latin typeface="Century Gothic" panose="020B0502020202020204" pitchFamily="34" charset="0"/>
            <a:ea typeface="+mn-ea"/>
            <a:cs typeface="+mn-cs"/>
          </a:endParaRPr>
        </a:p>
        <a:p>
          <a:pPr lvl="0" algn="ctr"/>
          <a:r>
            <a:rPr lang="es-ES_tradnl" sz="1100" b="1">
              <a:solidFill>
                <a:sysClr val="windowText" lastClr="000000"/>
              </a:solidFill>
              <a:effectLst/>
              <a:latin typeface="Century Gothic" panose="020B0502020202020204" pitchFamily="34" charset="0"/>
              <a:ea typeface="+mn-ea"/>
              <a:cs typeface="+mn-cs"/>
            </a:rPr>
            <a:t>Valor por hora: </a:t>
          </a:r>
          <a:r>
            <a:rPr lang="es-ES_tradnl" sz="1100">
              <a:solidFill>
                <a:sysClr val="windowText" lastClr="000000"/>
              </a:solidFill>
              <a:effectLst/>
              <a:latin typeface="Century Gothic" panose="020B0502020202020204" pitchFamily="34" charset="0"/>
              <a:ea typeface="+mn-ea"/>
              <a:cs typeface="+mn-cs"/>
            </a:rPr>
            <a:t>Es el valor de la asignación mensual dividido entre las horas laboradas mensualmente; se deben determinar de acuerdo a las normas que regulen la jornada laboral legal en el país o región donde se ubique la organización (en Colombia suele ser una jornada laboral de 8 horas diarias por 20 días hábiles cada mes).</a:t>
          </a:r>
          <a:endParaRPr lang="es-CO" sz="1100">
            <a:solidFill>
              <a:sysClr val="windowText" lastClr="000000"/>
            </a:solidFill>
            <a:effectLst/>
            <a:latin typeface="Century Gothic" panose="020B0502020202020204" pitchFamily="34" charset="0"/>
            <a:ea typeface="+mn-ea"/>
            <a:cs typeface="+mn-cs"/>
          </a:endParaRPr>
        </a:p>
        <a:p>
          <a:pPr lvl="0" algn="ctr"/>
          <a:r>
            <a:rPr lang="es-ES_tradnl" sz="1100" b="1">
              <a:solidFill>
                <a:sysClr val="windowText" lastClr="000000"/>
              </a:solidFill>
              <a:effectLst/>
              <a:latin typeface="Century Gothic" panose="020B0502020202020204" pitchFamily="34" charset="0"/>
              <a:ea typeface="+mn-ea"/>
              <a:cs typeface="+mn-cs"/>
            </a:rPr>
            <a:t>Valor por minuto: </a:t>
          </a:r>
          <a:r>
            <a:rPr lang="es-ES_tradnl" sz="1100">
              <a:solidFill>
                <a:sysClr val="windowText" lastClr="000000"/>
              </a:solidFill>
              <a:effectLst/>
              <a:latin typeface="Century Gothic" panose="020B0502020202020204" pitchFamily="34" charset="0"/>
              <a:ea typeface="+mn-ea"/>
              <a:cs typeface="+mn-cs"/>
            </a:rPr>
            <a:t>Es el valor de la asignación mensual dividido entre las minutos que contiene una hora, sesenta (60) minutos. </a:t>
          </a:r>
          <a:endParaRPr lang="es-CO" sz="1100">
            <a:solidFill>
              <a:sysClr val="windowText" lastClr="000000"/>
            </a:solidFill>
            <a:effectLst/>
            <a:latin typeface="Century Gothic" panose="020B0502020202020204" pitchFamily="34" charset="0"/>
            <a:ea typeface="+mn-ea"/>
            <a:cs typeface="+mn-cs"/>
          </a:endParaRPr>
        </a:p>
        <a:p>
          <a:pPr lvl="0" algn="ctr"/>
          <a:r>
            <a:rPr lang="es-ES_tradnl" sz="1100" b="1">
              <a:solidFill>
                <a:sysClr val="windowText" lastClr="000000"/>
              </a:solidFill>
              <a:effectLst/>
              <a:latin typeface="Century Gothic" panose="020B0502020202020204" pitchFamily="34" charset="0"/>
              <a:ea typeface="+mn-ea"/>
              <a:cs typeface="+mn-cs"/>
            </a:rPr>
            <a:t>Tiempo de dedicación en minutos: </a:t>
          </a:r>
          <a:r>
            <a:rPr lang="es-ES_tradnl" sz="1100">
              <a:solidFill>
                <a:sysClr val="windowText" lastClr="000000"/>
              </a:solidFill>
              <a:effectLst/>
              <a:latin typeface="Century Gothic" panose="020B0502020202020204" pitchFamily="34" charset="0"/>
              <a:ea typeface="+mn-ea"/>
              <a:cs typeface="+mn-cs"/>
            </a:rPr>
            <a:t>Este concepto, se define como el tiempo de duración que utiliza un trabajador experimentado a un ritmo normal de trabajo para el desarrollo de dicha tarea (el cual será estipulado en minutos).</a:t>
          </a:r>
          <a:endParaRPr lang="es-CO" sz="1100">
            <a:solidFill>
              <a:sysClr val="windowText" lastClr="000000"/>
            </a:solidFill>
            <a:effectLst/>
            <a:latin typeface="Century Gothic" panose="020B0502020202020204" pitchFamily="34" charset="0"/>
            <a:ea typeface="+mn-ea"/>
            <a:cs typeface="+mn-cs"/>
          </a:endParaRPr>
        </a:p>
        <a:p>
          <a:pPr algn="ctr"/>
          <a:r>
            <a:rPr lang="es-ES_tradnl" sz="1100">
              <a:solidFill>
                <a:sysClr val="windowText" lastClr="000000"/>
              </a:solidFill>
              <a:effectLst/>
              <a:latin typeface="Century Gothic" panose="020B0502020202020204" pitchFamily="34" charset="0"/>
              <a:ea typeface="+mn-ea"/>
              <a:cs typeface="+mn-cs"/>
            </a:rPr>
            <a:t>A este tiempo de dedicación, se le agrega un tiempo suplementario por fatiga o ruido, dependiendo de las condiciones físicas o ambientales de cada puesto de trabajo. Para empleados administrativos o de oficina este porcentaje de tiempo suplementario se estima en un 7% (de acuerdo a nociones impartidas por el Departamento de la Función Pública en Colombia).</a:t>
          </a:r>
        </a:p>
        <a:p>
          <a:pPr algn="ctr"/>
          <a:r>
            <a:rPr lang="es-ES_tradnl" sz="1100" b="1">
              <a:solidFill>
                <a:schemeClr val="dk1"/>
              </a:solidFill>
              <a:effectLst/>
              <a:latin typeface="Century Gothic" pitchFamily="34" charset="0"/>
              <a:ea typeface="+mn-ea"/>
              <a:cs typeface="+mn-cs"/>
            </a:rPr>
            <a:t>Costo del Talento Humano para el desarrollo de la Tarea o Función:</a:t>
          </a:r>
          <a:r>
            <a:rPr lang="es-ES_tradnl" sz="1100" b="0" baseline="0">
              <a:solidFill>
                <a:sysClr val="windowText" lastClr="000000"/>
              </a:solidFill>
              <a:effectLst/>
              <a:latin typeface="Century Gothic" panose="020B0502020202020204" pitchFamily="34" charset="0"/>
              <a:ea typeface="+mn-ea"/>
              <a:cs typeface="+mn-cs"/>
            </a:rPr>
            <a:t> </a:t>
          </a:r>
          <a:r>
            <a:rPr lang="es-ES_tradnl" sz="1100">
              <a:solidFill>
                <a:schemeClr val="dk1"/>
              </a:solidFill>
              <a:effectLst/>
              <a:latin typeface="Century Gothic" pitchFamily="34" charset="0"/>
              <a:ea typeface="+mn-ea"/>
              <a:cs typeface="+mn-cs"/>
            </a:rPr>
            <a:t>Se obtiene de multiplicar el tiempo de dedicación en minutos, por el valor por minuto de cada perfil o cargo en una organización, de acuerdo a su remuneración u honorarios mensuales, como se explicó anteriormente.  Este valor se debe multiplicar por la cantidad de personas que estén involucradas en cada actividad y su respectiva tarea o función.</a:t>
          </a:r>
          <a:endParaRPr lang="es-CO" sz="1100">
            <a:solidFill>
              <a:sysClr val="windowText" lastClr="000000"/>
            </a:solidFill>
            <a:effectLst/>
            <a:latin typeface="Century Gothic" panose="020B0502020202020204" pitchFamily="34" charset="0"/>
            <a:ea typeface="+mn-ea"/>
            <a:cs typeface="+mn-cs"/>
          </a:endParaRPr>
        </a:p>
      </xdr:txBody>
    </xdr:sp>
    <xdr:clientData/>
  </xdr:twoCellAnchor>
  <xdr:twoCellAnchor>
    <xdr:from>
      <xdr:col>16</xdr:col>
      <xdr:colOff>571499</xdr:colOff>
      <xdr:row>1</xdr:row>
      <xdr:rowOff>63499</xdr:rowOff>
    </xdr:from>
    <xdr:to>
      <xdr:col>24</xdr:col>
      <xdr:colOff>746124</xdr:colOff>
      <xdr:row>19</xdr:row>
      <xdr:rowOff>111125</xdr:rowOff>
    </xdr:to>
    <xdr:sp macro="" textlink="">
      <xdr:nvSpPr>
        <xdr:cNvPr id="3" name="2 Esquina doblada">
          <a:extLst>
            <a:ext uri="{FF2B5EF4-FFF2-40B4-BE49-F238E27FC236}">
              <a16:creationId xmlns:a16="http://schemas.microsoft.com/office/drawing/2014/main" id="{00000000-0008-0000-0300-000003000000}"/>
            </a:ext>
          </a:extLst>
        </xdr:cNvPr>
        <xdr:cNvSpPr/>
      </xdr:nvSpPr>
      <xdr:spPr>
        <a:xfrm>
          <a:off x="18160999" y="285749"/>
          <a:ext cx="6270625" cy="9842501"/>
        </a:xfrm>
        <a:prstGeom prst="foldedCorner">
          <a:avLst>
            <a:gd name="adj" fmla="val 19562"/>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es-ES_tradnl" sz="1100">
              <a:solidFill>
                <a:schemeClr val="dk1"/>
              </a:solidFill>
              <a:effectLst/>
              <a:latin typeface="Century Gothic" pitchFamily="34" charset="0"/>
              <a:ea typeface="+mn-ea"/>
              <a:cs typeface="+mn-cs"/>
            </a:rPr>
            <a:t>Para realizar el cálculo del tiempo de dedicación en minutos en realizar una</a:t>
          </a:r>
          <a:r>
            <a:rPr lang="es-ES_tradnl" sz="1100" baseline="0">
              <a:solidFill>
                <a:schemeClr val="dk1"/>
              </a:solidFill>
              <a:effectLst/>
              <a:latin typeface="Century Gothic" pitchFamily="34" charset="0"/>
              <a:ea typeface="+mn-ea"/>
              <a:cs typeface="+mn-cs"/>
            </a:rPr>
            <a:t> </a:t>
          </a:r>
          <a:r>
            <a:rPr lang="es-ES_tradnl" sz="1100">
              <a:solidFill>
                <a:schemeClr val="dk1"/>
              </a:solidFill>
              <a:effectLst/>
              <a:latin typeface="Century Gothic" pitchFamily="34" charset="0"/>
              <a:ea typeface="+mn-ea"/>
              <a:cs typeface="+mn-cs"/>
            </a:rPr>
            <a:t>tarea o función, se pueden utilizar (entre</a:t>
          </a:r>
          <a:r>
            <a:rPr lang="es-ES_tradnl" sz="1100" baseline="0">
              <a:solidFill>
                <a:schemeClr val="dk1"/>
              </a:solidFill>
              <a:effectLst/>
              <a:latin typeface="Century Gothic" pitchFamily="34" charset="0"/>
              <a:ea typeface="+mn-ea"/>
              <a:cs typeface="+mn-cs"/>
            </a:rPr>
            <a:t> otras) las </a:t>
          </a:r>
          <a:r>
            <a:rPr lang="es-ES_tradnl" sz="1100">
              <a:solidFill>
                <a:schemeClr val="dk1"/>
              </a:solidFill>
              <a:effectLst/>
              <a:latin typeface="Century Gothic" pitchFamily="34" charset="0"/>
              <a:ea typeface="+mn-ea"/>
              <a:cs typeface="+mn-cs"/>
            </a:rPr>
            <a:t>metodologías explicadas a continuación.</a:t>
          </a:r>
          <a:endParaRPr lang="es-CO" sz="1100">
            <a:effectLst/>
            <a:latin typeface="Century Gothic" pitchFamily="34" charset="0"/>
          </a:endParaRPr>
        </a:p>
        <a:p>
          <a:pPr algn="l"/>
          <a:endParaRPr lang="es-CO" sz="1100">
            <a:latin typeface="Century Gothic" pitchFamily="34" charset="0"/>
          </a:endParaRPr>
        </a:p>
        <a:p>
          <a:r>
            <a:rPr lang="es-ES_tradnl" sz="1100" i="1" u="sng">
              <a:solidFill>
                <a:schemeClr val="dk1"/>
              </a:solidFill>
              <a:effectLst/>
              <a:latin typeface="Century Gothic" pitchFamily="34" charset="0"/>
              <a:ea typeface="+mn-ea"/>
              <a:cs typeface="+mn-cs"/>
            </a:rPr>
            <a:t>Método de Estándares Subjetivos: (este es el método, que se recomienda usar en toda organización, por su facilidad en la recolección de información, cálculos y entendimiento, de acuerdo al Departamento de la Función Pública en Colombia):</a:t>
          </a:r>
          <a:endParaRPr lang="es-CO" sz="1100">
            <a:solidFill>
              <a:schemeClr val="dk1"/>
            </a:solidFill>
            <a:effectLst/>
            <a:latin typeface="Century Gothic" pitchFamily="34" charset="0"/>
            <a:ea typeface="+mn-ea"/>
            <a:cs typeface="+mn-cs"/>
          </a:endParaRPr>
        </a:p>
        <a:p>
          <a:r>
            <a:rPr lang="es-ES_tradnl" sz="1100">
              <a:solidFill>
                <a:schemeClr val="dk1"/>
              </a:solidFill>
              <a:effectLst/>
              <a:latin typeface="Century Gothic" pitchFamily="34" charset="0"/>
              <a:ea typeface="+mn-ea"/>
              <a:cs typeface="+mn-cs"/>
            </a:rPr>
            <a:t> </a:t>
          </a:r>
          <a:endParaRPr lang="es-CO" sz="1100">
            <a:solidFill>
              <a:schemeClr val="dk1"/>
            </a:solidFill>
            <a:effectLst/>
            <a:latin typeface="Century Gothic" pitchFamily="34" charset="0"/>
            <a:ea typeface="+mn-ea"/>
            <a:cs typeface="+mn-cs"/>
          </a:endParaRPr>
        </a:p>
        <a:p>
          <a:r>
            <a:rPr lang="es-ES_tradnl" sz="1100">
              <a:solidFill>
                <a:schemeClr val="dk1"/>
              </a:solidFill>
              <a:effectLst/>
              <a:latin typeface="Century Gothic" pitchFamily="34" charset="0"/>
              <a:ea typeface="+mn-ea"/>
              <a:cs typeface="+mn-cs"/>
            </a:rPr>
            <a:t>Es un procedimiento para medir trabajos de tipo administrativo u operacional, el cual consiste en determinar el tiempo de una tarea o función, con base en estimaciones realizadas por personas que tienen un buen conocimiento de ellas, donde se les pide a dichas personas que den un tiempo mínimo, un tiempo promedio y un tiempo máximo para realizar la tarea o función, dentro de un caso normal; el tiempo resultante para realizar la tarea se calcula con la siguiente fórmula:</a:t>
          </a:r>
          <a:endParaRPr lang="es-CO" sz="1100">
            <a:solidFill>
              <a:schemeClr val="dk1"/>
            </a:solidFill>
            <a:effectLst/>
            <a:latin typeface="Century Gothic" pitchFamily="34" charset="0"/>
            <a:ea typeface="+mn-ea"/>
            <a:cs typeface="+mn-cs"/>
          </a:endParaRPr>
        </a:p>
        <a:p>
          <a:r>
            <a:rPr lang="es-ES_tradnl" sz="1100">
              <a:solidFill>
                <a:schemeClr val="dk1"/>
              </a:solidFill>
              <a:effectLst/>
              <a:latin typeface="Century Gothic" pitchFamily="34" charset="0"/>
              <a:ea typeface="+mn-ea"/>
              <a:cs typeface="+mn-cs"/>
            </a:rPr>
            <a:t> </a:t>
          </a:r>
          <a:endParaRPr lang="es-CO" sz="1100">
            <a:solidFill>
              <a:schemeClr val="dk1"/>
            </a:solidFill>
            <a:effectLst/>
            <a:latin typeface="Century Gothic" pitchFamily="34" charset="0"/>
            <a:ea typeface="+mn-ea"/>
            <a:cs typeface="+mn-cs"/>
          </a:endParaRPr>
        </a:p>
        <a:p>
          <a:r>
            <a:rPr lang="es-ES_tradnl" sz="1100" i="1">
              <a:solidFill>
                <a:schemeClr val="dk1"/>
              </a:solidFill>
              <a:effectLst/>
              <a:latin typeface="Century Gothic" pitchFamily="34" charset="0"/>
              <a:ea typeface="+mn-ea"/>
              <a:cs typeface="+mn-cs"/>
            </a:rPr>
            <a:t>T = (Tm + 4Tp+ TM) / 6.</a:t>
          </a:r>
          <a:r>
            <a:rPr lang="es-ES_tradnl" sz="1100">
              <a:solidFill>
                <a:schemeClr val="dk1"/>
              </a:solidFill>
              <a:effectLst/>
              <a:latin typeface="Century Gothic" pitchFamily="34" charset="0"/>
              <a:ea typeface="+mn-ea"/>
              <a:cs typeface="+mn-cs"/>
            </a:rPr>
            <a:t> </a:t>
          </a:r>
          <a:endParaRPr lang="es-CO" sz="1100">
            <a:solidFill>
              <a:schemeClr val="dk1"/>
            </a:solidFill>
            <a:effectLst/>
            <a:latin typeface="Century Gothic" pitchFamily="34" charset="0"/>
            <a:ea typeface="+mn-ea"/>
            <a:cs typeface="+mn-cs"/>
          </a:endParaRPr>
        </a:p>
        <a:p>
          <a:r>
            <a:rPr lang="es-ES_tradnl" sz="1100">
              <a:solidFill>
                <a:schemeClr val="dk1"/>
              </a:solidFill>
              <a:effectLst/>
              <a:latin typeface="Century Gothic" pitchFamily="34" charset="0"/>
              <a:ea typeface="+mn-ea"/>
              <a:cs typeface="+mn-cs"/>
            </a:rPr>
            <a:t> </a:t>
          </a:r>
          <a:endParaRPr lang="es-CO" sz="1100">
            <a:solidFill>
              <a:schemeClr val="dk1"/>
            </a:solidFill>
            <a:effectLst/>
            <a:latin typeface="Century Gothic" pitchFamily="34" charset="0"/>
            <a:ea typeface="+mn-ea"/>
            <a:cs typeface="+mn-cs"/>
          </a:endParaRPr>
        </a:p>
        <a:p>
          <a:r>
            <a:rPr lang="es-ES_tradnl" sz="1100">
              <a:solidFill>
                <a:schemeClr val="dk1"/>
              </a:solidFill>
              <a:effectLst/>
              <a:latin typeface="Century Gothic" pitchFamily="34" charset="0"/>
              <a:ea typeface="+mn-ea"/>
              <a:cs typeface="+mn-cs"/>
            </a:rPr>
            <a:t>Dónde:</a:t>
          </a:r>
          <a:endParaRPr lang="es-CO" sz="1100">
            <a:solidFill>
              <a:schemeClr val="dk1"/>
            </a:solidFill>
            <a:effectLst/>
            <a:latin typeface="Century Gothic" pitchFamily="34" charset="0"/>
            <a:ea typeface="+mn-ea"/>
            <a:cs typeface="+mn-cs"/>
          </a:endParaRPr>
        </a:p>
        <a:p>
          <a:r>
            <a:rPr lang="es-ES_tradnl" sz="1100" i="1">
              <a:solidFill>
                <a:schemeClr val="dk1"/>
              </a:solidFill>
              <a:effectLst/>
              <a:latin typeface="Century Gothic" pitchFamily="34" charset="0"/>
              <a:ea typeface="+mn-ea"/>
              <a:cs typeface="+mn-cs"/>
            </a:rPr>
            <a:t> </a:t>
          </a:r>
          <a:endParaRPr lang="es-CO" sz="1100">
            <a:solidFill>
              <a:schemeClr val="dk1"/>
            </a:solidFill>
            <a:effectLst/>
            <a:latin typeface="Century Gothic" pitchFamily="34" charset="0"/>
            <a:ea typeface="+mn-ea"/>
            <a:cs typeface="+mn-cs"/>
          </a:endParaRPr>
        </a:p>
        <a:p>
          <a:r>
            <a:rPr lang="es-ES_tradnl" sz="1100" i="1">
              <a:solidFill>
                <a:schemeClr val="dk1"/>
              </a:solidFill>
              <a:effectLst/>
              <a:latin typeface="Century Gothic" pitchFamily="34" charset="0"/>
              <a:ea typeface="+mn-ea"/>
              <a:cs typeface="+mn-cs"/>
            </a:rPr>
            <a:t>T = Tiempo resultante.</a:t>
          </a:r>
          <a:endParaRPr lang="es-CO" sz="1100">
            <a:solidFill>
              <a:schemeClr val="dk1"/>
            </a:solidFill>
            <a:effectLst/>
            <a:latin typeface="Century Gothic" pitchFamily="34" charset="0"/>
            <a:ea typeface="+mn-ea"/>
            <a:cs typeface="+mn-cs"/>
          </a:endParaRPr>
        </a:p>
        <a:p>
          <a:r>
            <a:rPr lang="es-ES_tradnl" sz="1100" i="1">
              <a:solidFill>
                <a:schemeClr val="dk1"/>
              </a:solidFill>
              <a:effectLst/>
              <a:latin typeface="Century Gothic" pitchFamily="34" charset="0"/>
              <a:ea typeface="+mn-ea"/>
              <a:cs typeface="+mn-cs"/>
            </a:rPr>
            <a:t>Tm = Tiempo mínimo asignado a la tarea.</a:t>
          </a:r>
          <a:endParaRPr lang="es-CO" sz="1100">
            <a:solidFill>
              <a:schemeClr val="dk1"/>
            </a:solidFill>
            <a:effectLst/>
            <a:latin typeface="Century Gothic" pitchFamily="34" charset="0"/>
            <a:ea typeface="+mn-ea"/>
            <a:cs typeface="+mn-cs"/>
          </a:endParaRPr>
        </a:p>
        <a:p>
          <a:r>
            <a:rPr lang="es-ES_tradnl" sz="1100" i="1">
              <a:solidFill>
                <a:schemeClr val="dk1"/>
              </a:solidFill>
              <a:effectLst/>
              <a:latin typeface="Century Gothic" pitchFamily="34" charset="0"/>
              <a:ea typeface="+mn-ea"/>
              <a:cs typeface="+mn-cs"/>
            </a:rPr>
            <a:t>Tp = Tiempo promedio asignado a la tarea.</a:t>
          </a:r>
          <a:endParaRPr lang="es-CO" sz="1100">
            <a:solidFill>
              <a:schemeClr val="dk1"/>
            </a:solidFill>
            <a:effectLst/>
            <a:latin typeface="Century Gothic" pitchFamily="34" charset="0"/>
            <a:ea typeface="+mn-ea"/>
            <a:cs typeface="+mn-cs"/>
          </a:endParaRPr>
        </a:p>
        <a:p>
          <a:r>
            <a:rPr lang="es-ES_tradnl" sz="1100" i="1">
              <a:solidFill>
                <a:schemeClr val="dk1"/>
              </a:solidFill>
              <a:effectLst/>
              <a:latin typeface="Century Gothic" pitchFamily="34" charset="0"/>
              <a:ea typeface="+mn-ea"/>
              <a:cs typeface="+mn-cs"/>
            </a:rPr>
            <a:t>TM = Tiempo máximo asignado a la tarea.</a:t>
          </a:r>
          <a:endParaRPr lang="es-CO" sz="1100">
            <a:solidFill>
              <a:schemeClr val="dk1"/>
            </a:solidFill>
            <a:effectLst/>
            <a:latin typeface="Century Gothic" pitchFamily="34" charset="0"/>
            <a:ea typeface="+mn-ea"/>
            <a:cs typeface="+mn-cs"/>
          </a:endParaRPr>
        </a:p>
        <a:p>
          <a:r>
            <a:rPr lang="es-ES_tradnl" sz="1100">
              <a:solidFill>
                <a:schemeClr val="dk1"/>
              </a:solidFill>
              <a:effectLst/>
              <a:latin typeface="Century Gothic" pitchFamily="34" charset="0"/>
              <a:ea typeface="+mn-ea"/>
              <a:cs typeface="+mn-cs"/>
            </a:rPr>
            <a:t> </a:t>
          </a:r>
          <a:endParaRPr lang="es-CO" sz="1100">
            <a:solidFill>
              <a:schemeClr val="dk1"/>
            </a:solidFill>
            <a:effectLst/>
            <a:latin typeface="Century Gothic" pitchFamily="34" charset="0"/>
            <a:ea typeface="+mn-ea"/>
            <a:cs typeface="+mn-cs"/>
          </a:endParaRPr>
        </a:p>
        <a:p>
          <a:r>
            <a:rPr lang="es-ES_tradnl" sz="1100">
              <a:solidFill>
                <a:schemeClr val="dk1"/>
              </a:solidFill>
              <a:effectLst/>
              <a:latin typeface="Century Gothic" pitchFamily="34" charset="0"/>
              <a:ea typeface="+mn-ea"/>
              <a:cs typeface="+mn-cs"/>
            </a:rPr>
            <a:t>Al resultado de la formula se le suma el 7% de tiempo suplementario (este factor puede suprimirse si así lo desea el analista de la situación). En esta fórmula se le da más ponderación al tiempo promedio (4 veces) para que el tiempo resultante tienda hacia éste, y se divide toda la suma por 6, porque es el promedio de seis tiempos. Este método tiene la ventaja de su facilidad, rapidez y bajo costo; como inconvenientes, tiene un grado de precisión relativo, pero aceptable.</a:t>
          </a:r>
          <a:endParaRPr lang="es-CO" sz="1100">
            <a:solidFill>
              <a:schemeClr val="dk1"/>
            </a:solidFill>
            <a:effectLst/>
            <a:latin typeface="Century Gothic" pitchFamily="34" charset="0"/>
            <a:ea typeface="+mn-ea"/>
            <a:cs typeface="+mn-cs"/>
          </a:endParaRPr>
        </a:p>
        <a:p>
          <a:r>
            <a:rPr lang="es-ES_tradnl" sz="1100">
              <a:solidFill>
                <a:schemeClr val="dk1"/>
              </a:solidFill>
              <a:effectLst/>
              <a:latin typeface="Century Gothic" pitchFamily="34" charset="0"/>
              <a:ea typeface="+mn-ea"/>
              <a:cs typeface="+mn-cs"/>
            </a:rPr>
            <a:t> </a:t>
          </a:r>
          <a:endParaRPr lang="es-CO" sz="1100">
            <a:solidFill>
              <a:schemeClr val="dk1"/>
            </a:solidFill>
            <a:effectLst/>
            <a:latin typeface="Century Gothic" pitchFamily="34" charset="0"/>
            <a:ea typeface="+mn-ea"/>
            <a:cs typeface="+mn-cs"/>
          </a:endParaRPr>
        </a:p>
        <a:p>
          <a:r>
            <a:rPr lang="es-ES_tradnl" sz="1100" i="1" u="sng">
              <a:solidFill>
                <a:schemeClr val="dk1"/>
              </a:solidFill>
              <a:effectLst/>
              <a:latin typeface="Century Gothic" pitchFamily="34" charset="0"/>
              <a:ea typeface="+mn-ea"/>
              <a:cs typeface="+mn-cs"/>
            </a:rPr>
            <a:t>Método de los Estándares Estadísticos.</a:t>
          </a:r>
          <a:endParaRPr lang="es-CO" sz="1100">
            <a:solidFill>
              <a:schemeClr val="dk1"/>
            </a:solidFill>
            <a:effectLst/>
            <a:latin typeface="Century Gothic" pitchFamily="34" charset="0"/>
            <a:ea typeface="+mn-ea"/>
            <a:cs typeface="+mn-cs"/>
          </a:endParaRPr>
        </a:p>
        <a:p>
          <a:r>
            <a:rPr lang="es-ES_tradnl" sz="1100">
              <a:solidFill>
                <a:schemeClr val="dk1"/>
              </a:solidFill>
              <a:effectLst/>
              <a:latin typeface="Century Gothic" pitchFamily="34" charset="0"/>
              <a:ea typeface="+mn-ea"/>
              <a:cs typeface="+mn-cs"/>
            </a:rPr>
            <a:t> </a:t>
          </a:r>
          <a:endParaRPr lang="es-CO" sz="1100">
            <a:solidFill>
              <a:schemeClr val="dk1"/>
            </a:solidFill>
            <a:effectLst/>
            <a:latin typeface="Century Gothic" pitchFamily="34" charset="0"/>
            <a:ea typeface="+mn-ea"/>
            <a:cs typeface="+mn-cs"/>
          </a:endParaRPr>
        </a:p>
        <a:p>
          <a:r>
            <a:rPr lang="es-ES_tradnl" sz="1100">
              <a:solidFill>
                <a:schemeClr val="dk1"/>
              </a:solidFill>
              <a:effectLst/>
              <a:latin typeface="Century Gothic" pitchFamily="34" charset="0"/>
              <a:ea typeface="+mn-ea"/>
              <a:cs typeface="+mn-cs"/>
            </a:rPr>
            <a:t>En este método, se establece el tiempo de la tarea o función, calculando el promedio (media aritmética) de los tiempos de esa actividad en períodos anteriores, si son conocidos, y se le agrega el tiempo suplementario.</a:t>
          </a:r>
          <a:endParaRPr lang="es-CO" sz="1100">
            <a:solidFill>
              <a:schemeClr val="dk1"/>
            </a:solidFill>
            <a:effectLst/>
            <a:latin typeface="Century Gothic" pitchFamily="34" charset="0"/>
            <a:ea typeface="+mn-ea"/>
            <a:cs typeface="+mn-cs"/>
          </a:endParaRPr>
        </a:p>
        <a:p>
          <a:r>
            <a:rPr lang="es-ES_tradnl" sz="1100">
              <a:solidFill>
                <a:schemeClr val="dk1"/>
              </a:solidFill>
              <a:effectLst/>
              <a:latin typeface="Century Gothic" pitchFamily="34" charset="0"/>
              <a:ea typeface="+mn-ea"/>
              <a:cs typeface="+mn-cs"/>
            </a:rPr>
            <a:t> </a:t>
          </a:r>
          <a:endParaRPr lang="es-CO" sz="1100">
            <a:solidFill>
              <a:schemeClr val="dk1"/>
            </a:solidFill>
            <a:effectLst/>
            <a:latin typeface="Century Gothic" pitchFamily="34" charset="0"/>
            <a:ea typeface="+mn-ea"/>
            <a:cs typeface="+mn-cs"/>
          </a:endParaRPr>
        </a:p>
        <a:p>
          <a:r>
            <a:rPr lang="es-ES_tradnl" sz="1100" i="1" u="sng">
              <a:solidFill>
                <a:schemeClr val="dk1"/>
              </a:solidFill>
              <a:effectLst/>
              <a:latin typeface="Century Gothic" pitchFamily="34" charset="0"/>
              <a:ea typeface="+mn-ea"/>
              <a:cs typeface="+mn-cs"/>
            </a:rPr>
            <a:t>Método del Cronometraje.</a:t>
          </a:r>
          <a:endParaRPr lang="es-CO" sz="1100">
            <a:solidFill>
              <a:schemeClr val="dk1"/>
            </a:solidFill>
            <a:effectLst/>
            <a:latin typeface="Century Gothic" pitchFamily="34" charset="0"/>
            <a:ea typeface="+mn-ea"/>
            <a:cs typeface="+mn-cs"/>
          </a:endParaRPr>
        </a:p>
        <a:p>
          <a:r>
            <a:rPr lang="es-ES_tradnl" sz="1100">
              <a:solidFill>
                <a:schemeClr val="dk1"/>
              </a:solidFill>
              <a:effectLst/>
              <a:latin typeface="Century Gothic" pitchFamily="34" charset="0"/>
              <a:ea typeface="+mn-ea"/>
              <a:cs typeface="+mn-cs"/>
            </a:rPr>
            <a:t> </a:t>
          </a:r>
          <a:endParaRPr lang="es-CO" sz="1100">
            <a:solidFill>
              <a:schemeClr val="dk1"/>
            </a:solidFill>
            <a:effectLst/>
            <a:latin typeface="Century Gothic" pitchFamily="34" charset="0"/>
            <a:ea typeface="+mn-ea"/>
            <a:cs typeface="+mn-cs"/>
          </a:endParaRPr>
        </a:p>
        <a:p>
          <a:r>
            <a:rPr lang="es-ES_tradnl" sz="1100">
              <a:solidFill>
                <a:schemeClr val="dk1"/>
              </a:solidFill>
              <a:effectLst/>
              <a:latin typeface="Century Gothic" pitchFamily="34" charset="0"/>
              <a:ea typeface="+mn-ea"/>
              <a:cs typeface="+mn-cs"/>
            </a:rPr>
            <a:t>Este método es aplicable a trabajos bien definidos y repetitivos, en los que está muy claro su comienzo y terminación. Se mide con un cronómetro el tiempo que un empleado trabajando a un ritmo normal, tarda en realizar cada operación.</a:t>
          </a:r>
          <a:endParaRPr lang="es-CO" sz="1100">
            <a:solidFill>
              <a:schemeClr val="dk1"/>
            </a:solidFill>
            <a:effectLst/>
            <a:latin typeface="Century Gothic" pitchFamily="34" charset="0"/>
            <a:ea typeface="+mn-ea"/>
            <a:cs typeface="+mn-cs"/>
          </a:endParaRPr>
        </a:p>
        <a:p>
          <a:r>
            <a:rPr lang="es-ES_tradnl" sz="1100">
              <a:solidFill>
                <a:schemeClr val="dk1"/>
              </a:solidFill>
              <a:effectLst/>
              <a:latin typeface="Century Gothic" pitchFamily="34" charset="0"/>
              <a:ea typeface="+mn-ea"/>
              <a:cs typeface="+mn-cs"/>
            </a:rPr>
            <a:t>En una tabla se anotan los tiempos cronometrados de cada actividad, en cantidad suficiente (se recomienda hacer por lo menos 20 mediciones) para obtener un buen nivel de confianza y precisión, posteriormente, de los tiempos obtenidos se eliminan el mayor y el menor, y de los restantes se saca el promedio (media aritmética). </a:t>
          </a:r>
          <a:endParaRPr lang="es-CO" sz="1100">
            <a:solidFill>
              <a:schemeClr val="dk1"/>
            </a:solidFill>
            <a:effectLst/>
            <a:latin typeface="Century Gothic" pitchFamily="34" charset="0"/>
            <a:ea typeface="+mn-ea"/>
            <a:cs typeface="+mn-cs"/>
          </a:endParaRPr>
        </a:p>
        <a:p>
          <a:r>
            <a:rPr lang="es-ES_tradnl" sz="1100">
              <a:solidFill>
                <a:schemeClr val="dk1"/>
              </a:solidFill>
              <a:effectLst/>
              <a:latin typeface="Century Gothic" pitchFamily="34" charset="0"/>
              <a:ea typeface="+mn-ea"/>
              <a:cs typeface="+mn-cs"/>
            </a:rPr>
            <a:t> </a:t>
          </a:r>
          <a:endParaRPr lang="es-CO" sz="1100">
            <a:solidFill>
              <a:schemeClr val="dk1"/>
            </a:solidFill>
            <a:effectLst/>
            <a:latin typeface="Century Gothic" pitchFamily="34" charset="0"/>
            <a:ea typeface="+mn-ea"/>
            <a:cs typeface="+mn-cs"/>
          </a:endParaRPr>
        </a:p>
        <a:p>
          <a:r>
            <a:rPr lang="es-ES_tradnl" sz="1000" i="1" u="sng">
              <a:solidFill>
                <a:schemeClr val="dk1"/>
              </a:solidFill>
              <a:effectLst/>
              <a:latin typeface="Century Gothic" pitchFamily="34" charset="0"/>
              <a:ea typeface="+mn-ea"/>
              <a:cs typeface="+mn-cs"/>
            </a:rPr>
            <a:t>Los anteriores son métodos propuestos y definidos por el Departamento </a:t>
          </a:r>
          <a:r>
            <a:rPr lang="es-ES_tradnl" sz="900" i="1" u="sng">
              <a:solidFill>
                <a:schemeClr val="dk1"/>
              </a:solidFill>
              <a:effectLst/>
              <a:latin typeface="Century Gothic" pitchFamily="34" charset="0"/>
              <a:ea typeface="+mn-ea"/>
              <a:cs typeface="+mn-cs"/>
            </a:rPr>
            <a:t>Administrativo de la Función Pública. Se puede elegir alguno de los 3 métodos anteriores o utilizar otro método con suficiente robustez para el cálculo del tiempo promedio que se tarda en realizar una actividad, para después lograr cuantificar el valor de dicho tiempo.</a:t>
          </a:r>
          <a:endParaRPr lang="es-CO" sz="900">
            <a:solidFill>
              <a:schemeClr val="dk1"/>
            </a:solidFill>
            <a:effectLst/>
            <a:latin typeface="Century Gothic" pitchFamily="34" charset="0"/>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27214</xdr:colOff>
      <xdr:row>8</xdr:row>
      <xdr:rowOff>176891</xdr:rowOff>
    </xdr:from>
    <xdr:to>
      <xdr:col>15</xdr:col>
      <xdr:colOff>394608</xdr:colOff>
      <xdr:row>18</xdr:row>
      <xdr:rowOff>149678</xdr:rowOff>
    </xdr:to>
    <xdr:sp macro="" textlink="">
      <xdr:nvSpPr>
        <xdr:cNvPr id="2" name="1 Llamada de flecha a la izquierda">
          <a:extLst>
            <a:ext uri="{FF2B5EF4-FFF2-40B4-BE49-F238E27FC236}">
              <a16:creationId xmlns:a16="http://schemas.microsoft.com/office/drawing/2014/main" id="{00000000-0008-0000-0400-000002000000}"/>
            </a:ext>
          </a:extLst>
        </xdr:cNvPr>
        <xdr:cNvSpPr/>
      </xdr:nvSpPr>
      <xdr:spPr>
        <a:xfrm>
          <a:off x="9552214" y="1823355"/>
          <a:ext cx="7225394" cy="3048002"/>
        </a:xfrm>
        <a:prstGeom prst="leftArrowCallout">
          <a:avLst>
            <a:gd name="adj1" fmla="val 25000"/>
            <a:gd name="adj2" fmla="val 25000"/>
            <a:gd name="adj3" fmla="val 25000"/>
            <a:gd name="adj4" fmla="val 68932"/>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s-CO" sz="1100">
              <a:latin typeface="Century Gothic" pitchFamily="34" charset="0"/>
            </a:rPr>
            <a:t>Estos costos son establecidos como los recursos indirectos pero inherentes para realizar una actividad, como lo son el uso de tecnologías (computadores, tablets, celulares, etc.), herramientas e inventarios, y puestos de trabajo (mesas, escritorios, etc.), entre otros. El cálculo del costo asignado por persona para estos costos transversales se realiza de igual manera que los cálculos postulados para los recursos conexos, previamente explicados.</a:t>
          </a:r>
        </a:p>
        <a:p>
          <a:pPr algn="l"/>
          <a:endParaRPr lang="es-CO" sz="1100">
            <a:latin typeface="Century Gothic" pitchFamily="34" charset="0"/>
          </a:endParaRPr>
        </a:p>
        <a:p>
          <a:pPr algn="l"/>
          <a:r>
            <a:rPr lang="es-CO" sz="1100">
              <a:latin typeface="Century Gothic" pitchFamily="34" charset="0"/>
            </a:rPr>
            <a:t>Estos costos transversales, hacen relación a elementos necesarios para realizar las tareas o funciones que incrementan el valor de cada actividad, y que a su vez, pueden establecer un factor diferencial al momento de evaluar el Costo-Beneficio de un rediseño organizacional. Ahora bien, estos costos trasladados se incluyen en el instrumento como una matriz más del costeo realizado; como se observa en la Tabla 4.</a:t>
          </a:r>
        </a:p>
        <a:p>
          <a:pPr algn="l"/>
          <a:endParaRPr lang="es-CO" sz="1100"/>
        </a:p>
        <a:p>
          <a:pPr algn="l"/>
          <a:endParaRPr lang="es-CO" sz="1100"/>
        </a:p>
      </xdr:txBody>
    </xdr:sp>
    <xdr:clientData/>
  </xdr:twoCellAnchor>
  <xdr:twoCellAnchor>
    <xdr:from>
      <xdr:col>6</xdr:col>
      <xdr:colOff>625929</xdr:colOff>
      <xdr:row>19</xdr:row>
      <xdr:rowOff>40820</xdr:rowOff>
    </xdr:from>
    <xdr:to>
      <xdr:col>14</xdr:col>
      <xdr:colOff>707571</xdr:colOff>
      <xdr:row>24</xdr:row>
      <xdr:rowOff>108857</xdr:rowOff>
    </xdr:to>
    <xdr:sp macro="" textlink="">
      <xdr:nvSpPr>
        <xdr:cNvPr id="3" name="2 Esquina doblada">
          <a:extLst>
            <a:ext uri="{FF2B5EF4-FFF2-40B4-BE49-F238E27FC236}">
              <a16:creationId xmlns:a16="http://schemas.microsoft.com/office/drawing/2014/main" id="{00000000-0008-0000-0400-000003000000}"/>
            </a:ext>
          </a:extLst>
        </xdr:cNvPr>
        <xdr:cNvSpPr/>
      </xdr:nvSpPr>
      <xdr:spPr>
        <a:xfrm>
          <a:off x="10150929" y="5388427"/>
          <a:ext cx="6177642" cy="1796144"/>
        </a:xfrm>
        <a:prstGeom prst="foldedCorner">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lang="es-CO" sz="1100">
              <a:latin typeface="Century Gothic" pitchFamily="34" charset="0"/>
            </a:rPr>
            <a:t>Para el cálculo</a:t>
          </a:r>
          <a:r>
            <a:rPr lang="es-CO" sz="1100" baseline="0">
              <a:latin typeface="Century Gothic" pitchFamily="34" charset="0"/>
            </a:rPr>
            <a:t> de este apartado, se realiza una cuantificación del uso o reconocimiento del desgaste de algunos elementos, como es el caso del ejemplo presentado, donde se identifica el "Computador" y el "Puesto de Trabajo", como factores esenciales en el desarrollo de las actividades propuestas. estos valores referenciados en la Tabla 4, fueron calculados de la siguiente manera: Ejemplo calculo celda E15: Se toma el valor de un computador básico de 1.4 millones de pesos, el cual se deprecia a 5 años, luego se busca su respectiva depreciación mensual y posteriormente la diaria, como se observa en la formula de Excel. ((1.400.000/5)/12)/30</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95249</xdr:colOff>
      <xdr:row>4</xdr:row>
      <xdr:rowOff>15875</xdr:rowOff>
    </xdr:from>
    <xdr:to>
      <xdr:col>19</xdr:col>
      <xdr:colOff>142874</xdr:colOff>
      <xdr:row>10</xdr:row>
      <xdr:rowOff>793750</xdr:rowOff>
    </xdr:to>
    <xdr:sp macro="" textlink="">
      <xdr:nvSpPr>
        <xdr:cNvPr id="4" name="3 Llamada de flecha a la izquierda">
          <a:extLst>
            <a:ext uri="{FF2B5EF4-FFF2-40B4-BE49-F238E27FC236}">
              <a16:creationId xmlns:a16="http://schemas.microsoft.com/office/drawing/2014/main" id="{00000000-0008-0000-0500-000004000000}"/>
            </a:ext>
          </a:extLst>
        </xdr:cNvPr>
        <xdr:cNvSpPr/>
      </xdr:nvSpPr>
      <xdr:spPr>
        <a:xfrm>
          <a:off x="13668374" y="873125"/>
          <a:ext cx="6905625" cy="4064000"/>
        </a:xfrm>
        <a:prstGeom prst="leftArrowCallou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s-CO" sz="1100">
              <a:latin typeface="Century Gothic" panose="020B0502020202020204" pitchFamily="34" charset="0"/>
            </a:rPr>
            <a:t>La tabla relaciona los costos acumulados por actividad, teniendo en cuenta cada factor evaluado (talento humano, recursos conexos, costos transversales, etc.), logrando identificar el costo total por actividad o proceso al interior de una organización, en el ejemplo planteado se identifica como 699.447</a:t>
          </a:r>
          <a:r>
            <a:rPr lang="es-CO" sz="1100" baseline="0">
              <a:latin typeface="Century Gothic" panose="020B0502020202020204" pitchFamily="34" charset="0"/>
            </a:rPr>
            <a:t> pesos</a:t>
          </a:r>
          <a:r>
            <a:rPr lang="es-CO" sz="1100">
              <a:latin typeface="Century Gothic" panose="020B0502020202020204" pitchFamily="34" charset="0"/>
            </a:rPr>
            <a:t>. Este valor será el objetivo que deberá ser comparado con el objetivo planteado por el tomador de decisiones, en relación a cuanto debería costar realizar una actividad o un proceso, identificado en el ejemplo planteado como 600.000 pesos.</a:t>
          </a:r>
        </a:p>
        <a:p>
          <a:pPr algn="l"/>
          <a:r>
            <a:rPr lang="es-CO" sz="1100" b="1">
              <a:latin typeface="Century Gothic" panose="020B0502020202020204" pitchFamily="34" charset="0"/>
            </a:rPr>
            <a:t>Con base en esta información, se podrá identificar qué actividad es más costosa dentro de un proceso o procedimiento evaluado, o que tarea o función resulta muy costosa de realizar dentro de una actividad propuesta; </a:t>
          </a:r>
          <a:r>
            <a:rPr lang="es-CO" sz="1100">
              <a:latin typeface="Century Gothic" panose="020B0502020202020204" pitchFamily="34" charset="0"/>
            </a:rPr>
            <a:t>con esta información capturada, se procederá a estimar que tareas o actividades deberán ser objeto de estudio, para su posterior reducción de  costos, </a:t>
          </a:r>
          <a:r>
            <a:rPr lang="es-CO" sz="1100" b="1">
              <a:latin typeface="Century Gothic" panose="020B0502020202020204" pitchFamily="34" charset="0"/>
            </a:rPr>
            <a:t>bien sea tecnificando nuevos procesos u operaciones, o disminuyendo el personal requerido para realizar una actividad o tarea, o disminuyendo la cantidad de personas que realizan una misma tarea, entre otras opciones.</a:t>
          </a:r>
        </a:p>
        <a:p>
          <a:pPr algn="l"/>
          <a:endParaRPr lang="es-CO" sz="1100"/>
        </a:p>
      </xdr:txBody>
    </xdr:sp>
    <xdr:clientData/>
  </xdr:twoCellAnchor>
  <xdr:twoCellAnchor>
    <xdr:from>
      <xdr:col>11</xdr:col>
      <xdr:colOff>539749</xdr:colOff>
      <xdr:row>11</xdr:row>
      <xdr:rowOff>47624</xdr:rowOff>
    </xdr:from>
    <xdr:to>
      <xdr:col>18</xdr:col>
      <xdr:colOff>714374</xdr:colOff>
      <xdr:row>13</xdr:row>
      <xdr:rowOff>269874</xdr:rowOff>
    </xdr:to>
    <xdr:sp macro="" textlink="">
      <xdr:nvSpPr>
        <xdr:cNvPr id="5" name="4 Esquina doblada">
          <a:extLst>
            <a:ext uri="{FF2B5EF4-FFF2-40B4-BE49-F238E27FC236}">
              <a16:creationId xmlns:a16="http://schemas.microsoft.com/office/drawing/2014/main" id="{00000000-0008-0000-0500-000005000000}"/>
            </a:ext>
          </a:extLst>
        </xdr:cNvPr>
        <xdr:cNvSpPr/>
      </xdr:nvSpPr>
      <xdr:spPr>
        <a:xfrm>
          <a:off x="14874874" y="5191124"/>
          <a:ext cx="5508625" cy="1476375"/>
        </a:xfrm>
        <a:prstGeom prst="foldedCorner">
          <a:avLst>
            <a:gd name="adj" fmla="val 43867"/>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lang="es-CO" sz="1100" baseline="0">
              <a:latin typeface="Century Gothic" pitchFamily="34" charset="0"/>
            </a:rPr>
            <a:t>Ahora bien el cálculo final que será comparable con el objetivo establecido, se realiza de acuerdo a la  sumatoria de todos los costos involucrados en cada actividad y su respectivo proceso o procedimiento (definido en el ejemplo como 699.447).</a:t>
          </a:r>
        </a:p>
        <a:p>
          <a:pPr algn="l"/>
          <a:endParaRPr lang="es-CO" sz="1100" baseline="0">
            <a:latin typeface="Century Gothic" pitchFamily="34" charset="0"/>
          </a:endParaRPr>
        </a:p>
      </xdr:txBody>
    </xdr:sp>
    <xdr:clientData/>
  </xdr:twoCellAnchor>
  <xdr:twoCellAnchor>
    <xdr:from>
      <xdr:col>10</xdr:col>
      <xdr:colOff>587375</xdr:colOff>
      <xdr:row>13</xdr:row>
      <xdr:rowOff>619125</xdr:rowOff>
    </xdr:from>
    <xdr:to>
      <xdr:col>19</xdr:col>
      <xdr:colOff>31750</xdr:colOff>
      <xdr:row>22</xdr:row>
      <xdr:rowOff>158750</xdr:rowOff>
    </xdr:to>
    <xdr:sp macro="" textlink="">
      <xdr:nvSpPr>
        <xdr:cNvPr id="6" name="5 Documento">
          <a:extLst>
            <a:ext uri="{FF2B5EF4-FFF2-40B4-BE49-F238E27FC236}">
              <a16:creationId xmlns:a16="http://schemas.microsoft.com/office/drawing/2014/main" id="{00000000-0008-0000-0500-000006000000}"/>
            </a:ext>
          </a:extLst>
        </xdr:cNvPr>
        <xdr:cNvSpPr/>
      </xdr:nvSpPr>
      <xdr:spPr>
        <a:xfrm>
          <a:off x="14160500" y="7016750"/>
          <a:ext cx="6302375" cy="2270125"/>
        </a:xfrm>
        <a:prstGeom prst="flowChartDocumen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s-CO" sz="1100">
              <a:latin typeface="Century Gothic" panose="020B0502020202020204" pitchFamily="34" charset="0"/>
            </a:rPr>
            <a:t>Una vez finalizados los pasos metodológicos para la estimación del Costo-Beneficio, de acuerdo a la aplicación de la metodología mencionada en cada Tabla, se contará con un instrumento matemático, que apoyará la toma de decisiones con base en un análisis de los tiempos y recursos necesarios para desarrollar una tarea/labor y su respectiva actividad, en marco de procesos y procedimientos de una organización, conociendo al detalle el costo que se asume para lograr llevar a cabo una cadena de producción o de valor y un resultado esperado, bien sea un producto o un servicio.</a:t>
          </a:r>
        </a:p>
        <a:p>
          <a:pPr algn="l"/>
          <a:r>
            <a:rPr lang="es-CO" sz="1100">
              <a:latin typeface="Century Gothic" panose="020B0502020202020204" pitchFamily="34" charset="0"/>
            </a:rPr>
            <a:t>Esta metodología y su respectivo instrumento facilitarán la comparación y el análisis de los cambios ocurridos al momento de formular un rediseño organizacional, con base en la disminución de costos, supresión de cuellos de botella o tecnificación de procesos mediante herramientas tecnológicas, entre otras razones.</a:t>
          </a:r>
        </a:p>
        <a:p>
          <a:pPr algn="l"/>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Z29"/>
  <sheetViews>
    <sheetView tabSelected="1" zoomScale="70" zoomScaleNormal="70" workbookViewId="0">
      <selection activeCell="B12" sqref="B12:Z29"/>
    </sheetView>
  </sheetViews>
  <sheetFormatPr baseColWidth="10" defaultRowHeight="16.5" x14ac:dyDescent="0.3"/>
  <cols>
    <col min="1" max="16384" width="11.42578125" style="1"/>
  </cols>
  <sheetData>
    <row r="5" spans="2:26" ht="17.25" thickBot="1" x14ac:dyDescent="0.35"/>
    <row r="6" spans="2:26" x14ac:dyDescent="0.3">
      <c r="D6" s="70" t="s">
        <v>58</v>
      </c>
      <c r="E6" s="71"/>
      <c r="F6" s="71"/>
      <c r="G6" s="71"/>
      <c r="H6" s="71"/>
      <c r="I6" s="71"/>
      <c r="J6" s="71"/>
      <c r="K6" s="71"/>
      <c r="L6" s="71"/>
      <c r="M6" s="71"/>
      <c r="N6" s="71"/>
      <c r="O6" s="71"/>
      <c r="P6" s="71"/>
      <c r="Q6" s="71"/>
      <c r="R6" s="71"/>
      <c r="S6" s="71"/>
      <c r="T6" s="71"/>
      <c r="U6" s="71"/>
      <c r="V6" s="71"/>
      <c r="W6" s="71"/>
      <c r="X6" s="72"/>
    </row>
    <row r="7" spans="2:26" x14ac:dyDescent="0.3">
      <c r="D7" s="73"/>
      <c r="E7" s="74"/>
      <c r="F7" s="74"/>
      <c r="G7" s="74"/>
      <c r="H7" s="74"/>
      <c r="I7" s="74"/>
      <c r="J7" s="74"/>
      <c r="K7" s="74"/>
      <c r="L7" s="74"/>
      <c r="M7" s="74"/>
      <c r="N7" s="74"/>
      <c r="O7" s="74"/>
      <c r="P7" s="74"/>
      <c r="Q7" s="74"/>
      <c r="R7" s="74"/>
      <c r="S7" s="74"/>
      <c r="T7" s="74"/>
      <c r="U7" s="74"/>
      <c r="V7" s="74"/>
      <c r="W7" s="74"/>
      <c r="X7" s="75"/>
    </row>
    <row r="8" spans="2:26" ht="17.25" thickBot="1" x14ac:dyDescent="0.35">
      <c r="D8" s="76"/>
      <c r="E8" s="77"/>
      <c r="F8" s="77"/>
      <c r="G8" s="77"/>
      <c r="H8" s="77"/>
      <c r="I8" s="77"/>
      <c r="J8" s="77"/>
      <c r="K8" s="77"/>
      <c r="L8" s="77"/>
      <c r="M8" s="77"/>
      <c r="N8" s="77"/>
      <c r="O8" s="77"/>
      <c r="P8" s="77"/>
      <c r="Q8" s="77"/>
      <c r="R8" s="77"/>
      <c r="S8" s="77"/>
      <c r="T8" s="77"/>
      <c r="U8" s="77"/>
      <c r="V8" s="77"/>
      <c r="W8" s="77"/>
      <c r="X8" s="78"/>
    </row>
    <row r="11" spans="2:26" ht="17.25" thickBot="1" x14ac:dyDescent="0.35"/>
    <row r="12" spans="2:26" x14ac:dyDescent="0.3">
      <c r="B12" s="61" t="s">
        <v>57</v>
      </c>
      <c r="C12" s="62"/>
      <c r="D12" s="62"/>
      <c r="E12" s="62"/>
      <c r="F12" s="62"/>
      <c r="G12" s="62"/>
      <c r="H12" s="62"/>
      <c r="I12" s="62"/>
      <c r="J12" s="62"/>
      <c r="K12" s="62"/>
      <c r="L12" s="62"/>
      <c r="M12" s="62"/>
      <c r="N12" s="62"/>
      <c r="O12" s="62"/>
      <c r="P12" s="62"/>
      <c r="Q12" s="62"/>
      <c r="R12" s="62"/>
      <c r="S12" s="62"/>
      <c r="T12" s="62"/>
      <c r="U12" s="62"/>
      <c r="V12" s="62"/>
      <c r="W12" s="62"/>
      <c r="X12" s="62"/>
      <c r="Y12" s="62"/>
      <c r="Z12" s="63"/>
    </row>
    <row r="13" spans="2:26" x14ac:dyDescent="0.3">
      <c r="B13" s="64"/>
      <c r="C13" s="65"/>
      <c r="D13" s="65"/>
      <c r="E13" s="65"/>
      <c r="F13" s="65"/>
      <c r="G13" s="65"/>
      <c r="H13" s="65"/>
      <c r="I13" s="65"/>
      <c r="J13" s="65"/>
      <c r="K13" s="65"/>
      <c r="L13" s="65"/>
      <c r="M13" s="65"/>
      <c r="N13" s="65"/>
      <c r="O13" s="65"/>
      <c r="P13" s="65"/>
      <c r="Q13" s="65"/>
      <c r="R13" s="65"/>
      <c r="S13" s="65"/>
      <c r="T13" s="65"/>
      <c r="U13" s="65"/>
      <c r="V13" s="65"/>
      <c r="W13" s="65"/>
      <c r="X13" s="65"/>
      <c r="Y13" s="65"/>
      <c r="Z13" s="66"/>
    </row>
    <row r="14" spans="2:26" x14ac:dyDescent="0.3">
      <c r="B14" s="64"/>
      <c r="C14" s="65"/>
      <c r="D14" s="65"/>
      <c r="E14" s="65"/>
      <c r="F14" s="65"/>
      <c r="G14" s="65"/>
      <c r="H14" s="65"/>
      <c r="I14" s="65"/>
      <c r="J14" s="65"/>
      <c r="K14" s="65"/>
      <c r="L14" s="65"/>
      <c r="M14" s="65"/>
      <c r="N14" s="65"/>
      <c r="O14" s="65"/>
      <c r="P14" s="65"/>
      <c r="Q14" s="65"/>
      <c r="R14" s="65"/>
      <c r="S14" s="65"/>
      <c r="T14" s="65"/>
      <c r="U14" s="65"/>
      <c r="V14" s="65"/>
      <c r="W14" s="65"/>
      <c r="X14" s="65"/>
      <c r="Y14" s="65"/>
      <c r="Z14" s="66"/>
    </row>
    <row r="15" spans="2:26" x14ac:dyDescent="0.3">
      <c r="B15" s="64"/>
      <c r="C15" s="65"/>
      <c r="D15" s="65"/>
      <c r="E15" s="65"/>
      <c r="F15" s="65"/>
      <c r="G15" s="65"/>
      <c r="H15" s="65"/>
      <c r="I15" s="65"/>
      <c r="J15" s="65"/>
      <c r="K15" s="65"/>
      <c r="L15" s="65"/>
      <c r="M15" s="65"/>
      <c r="N15" s="65"/>
      <c r="O15" s="65"/>
      <c r="P15" s="65"/>
      <c r="Q15" s="65"/>
      <c r="R15" s="65"/>
      <c r="S15" s="65"/>
      <c r="T15" s="65"/>
      <c r="U15" s="65"/>
      <c r="V15" s="65"/>
      <c r="W15" s="65"/>
      <c r="X15" s="65"/>
      <c r="Y15" s="65"/>
      <c r="Z15" s="66"/>
    </row>
    <row r="16" spans="2:26" x14ac:dyDescent="0.3">
      <c r="B16" s="64"/>
      <c r="C16" s="65"/>
      <c r="D16" s="65"/>
      <c r="E16" s="65"/>
      <c r="F16" s="65"/>
      <c r="G16" s="65"/>
      <c r="H16" s="65"/>
      <c r="I16" s="65"/>
      <c r="J16" s="65"/>
      <c r="K16" s="65"/>
      <c r="L16" s="65"/>
      <c r="M16" s="65"/>
      <c r="N16" s="65"/>
      <c r="O16" s="65"/>
      <c r="P16" s="65"/>
      <c r="Q16" s="65"/>
      <c r="R16" s="65"/>
      <c r="S16" s="65"/>
      <c r="T16" s="65"/>
      <c r="U16" s="65"/>
      <c r="V16" s="65"/>
      <c r="W16" s="65"/>
      <c r="X16" s="65"/>
      <c r="Y16" s="65"/>
      <c r="Z16" s="66"/>
    </row>
    <row r="17" spans="2:26" x14ac:dyDescent="0.3">
      <c r="B17" s="64"/>
      <c r="C17" s="65"/>
      <c r="D17" s="65"/>
      <c r="E17" s="65"/>
      <c r="F17" s="65"/>
      <c r="G17" s="65"/>
      <c r="H17" s="65"/>
      <c r="I17" s="65"/>
      <c r="J17" s="65"/>
      <c r="K17" s="65"/>
      <c r="L17" s="65"/>
      <c r="M17" s="65"/>
      <c r="N17" s="65"/>
      <c r="O17" s="65"/>
      <c r="P17" s="65"/>
      <c r="Q17" s="65"/>
      <c r="R17" s="65"/>
      <c r="S17" s="65"/>
      <c r="T17" s="65"/>
      <c r="U17" s="65"/>
      <c r="V17" s="65"/>
      <c r="W17" s="65"/>
      <c r="X17" s="65"/>
      <c r="Y17" s="65"/>
      <c r="Z17" s="66"/>
    </row>
    <row r="18" spans="2:26" x14ac:dyDescent="0.3">
      <c r="B18" s="64"/>
      <c r="C18" s="65"/>
      <c r="D18" s="65"/>
      <c r="E18" s="65"/>
      <c r="F18" s="65"/>
      <c r="G18" s="65"/>
      <c r="H18" s="65"/>
      <c r="I18" s="65"/>
      <c r="J18" s="65"/>
      <c r="K18" s="65"/>
      <c r="L18" s="65"/>
      <c r="M18" s="65"/>
      <c r="N18" s="65"/>
      <c r="O18" s="65"/>
      <c r="P18" s="65"/>
      <c r="Q18" s="65"/>
      <c r="R18" s="65"/>
      <c r="S18" s="65"/>
      <c r="T18" s="65"/>
      <c r="U18" s="65"/>
      <c r="V18" s="65"/>
      <c r="W18" s="65"/>
      <c r="X18" s="65"/>
      <c r="Y18" s="65"/>
      <c r="Z18" s="66"/>
    </row>
    <row r="19" spans="2:26" x14ac:dyDescent="0.3">
      <c r="B19" s="64"/>
      <c r="C19" s="65"/>
      <c r="D19" s="65"/>
      <c r="E19" s="65"/>
      <c r="F19" s="65"/>
      <c r="G19" s="65"/>
      <c r="H19" s="65"/>
      <c r="I19" s="65"/>
      <c r="J19" s="65"/>
      <c r="K19" s="65"/>
      <c r="L19" s="65"/>
      <c r="M19" s="65"/>
      <c r="N19" s="65"/>
      <c r="O19" s="65"/>
      <c r="P19" s="65"/>
      <c r="Q19" s="65"/>
      <c r="R19" s="65"/>
      <c r="S19" s="65"/>
      <c r="T19" s="65"/>
      <c r="U19" s="65"/>
      <c r="V19" s="65"/>
      <c r="W19" s="65"/>
      <c r="X19" s="65"/>
      <c r="Y19" s="65"/>
      <c r="Z19" s="66"/>
    </row>
    <row r="20" spans="2:26" x14ac:dyDescent="0.3">
      <c r="B20" s="64"/>
      <c r="C20" s="65"/>
      <c r="D20" s="65"/>
      <c r="E20" s="65"/>
      <c r="F20" s="65"/>
      <c r="G20" s="65"/>
      <c r="H20" s="65"/>
      <c r="I20" s="65"/>
      <c r="J20" s="65"/>
      <c r="K20" s="65"/>
      <c r="L20" s="65"/>
      <c r="M20" s="65"/>
      <c r="N20" s="65"/>
      <c r="O20" s="65"/>
      <c r="P20" s="65"/>
      <c r="Q20" s="65"/>
      <c r="R20" s="65"/>
      <c r="S20" s="65"/>
      <c r="T20" s="65"/>
      <c r="U20" s="65"/>
      <c r="V20" s="65"/>
      <c r="W20" s="65"/>
      <c r="X20" s="65"/>
      <c r="Y20" s="65"/>
      <c r="Z20" s="66"/>
    </row>
    <row r="21" spans="2:26" x14ac:dyDescent="0.3">
      <c r="B21" s="64"/>
      <c r="C21" s="65"/>
      <c r="D21" s="65"/>
      <c r="E21" s="65"/>
      <c r="F21" s="65"/>
      <c r="G21" s="65"/>
      <c r="H21" s="65"/>
      <c r="I21" s="65"/>
      <c r="J21" s="65"/>
      <c r="K21" s="65"/>
      <c r="L21" s="65"/>
      <c r="M21" s="65"/>
      <c r="N21" s="65"/>
      <c r="O21" s="65"/>
      <c r="P21" s="65"/>
      <c r="Q21" s="65"/>
      <c r="R21" s="65"/>
      <c r="S21" s="65"/>
      <c r="T21" s="65"/>
      <c r="U21" s="65"/>
      <c r="V21" s="65"/>
      <c r="W21" s="65"/>
      <c r="X21" s="65"/>
      <c r="Y21" s="65"/>
      <c r="Z21" s="66"/>
    </row>
    <row r="22" spans="2:26" x14ac:dyDescent="0.3">
      <c r="B22" s="64"/>
      <c r="C22" s="65"/>
      <c r="D22" s="65"/>
      <c r="E22" s="65"/>
      <c r="F22" s="65"/>
      <c r="G22" s="65"/>
      <c r="H22" s="65"/>
      <c r="I22" s="65"/>
      <c r="J22" s="65"/>
      <c r="K22" s="65"/>
      <c r="L22" s="65"/>
      <c r="M22" s="65"/>
      <c r="N22" s="65"/>
      <c r="O22" s="65"/>
      <c r="P22" s="65"/>
      <c r="Q22" s="65"/>
      <c r="R22" s="65"/>
      <c r="S22" s="65"/>
      <c r="T22" s="65"/>
      <c r="U22" s="65"/>
      <c r="V22" s="65"/>
      <c r="W22" s="65"/>
      <c r="X22" s="65"/>
      <c r="Y22" s="65"/>
      <c r="Z22" s="66"/>
    </row>
    <row r="23" spans="2:26" x14ac:dyDescent="0.3">
      <c r="B23" s="64"/>
      <c r="C23" s="65"/>
      <c r="D23" s="65"/>
      <c r="E23" s="65"/>
      <c r="F23" s="65"/>
      <c r="G23" s="65"/>
      <c r="H23" s="65"/>
      <c r="I23" s="65"/>
      <c r="J23" s="65"/>
      <c r="K23" s="65"/>
      <c r="L23" s="65"/>
      <c r="M23" s="65"/>
      <c r="N23" s="65"/>
      <c r="O23" s="65"/>
      <c r="P23" s="65"/>
      <c r="Q23" s="65"/>
      <c r="R23" s="65"/>
      <c r="S23" s="65"/>
      <c r="T23" s="65"/>
      <c r="U23" s="65"/>
      <c r="V23" s="65"/>
      <c r="W23" s="65"/>
      <c r="X23" s="65"/>
      <c r="Y23" s="65"/>
      <c r="Z23" s="66"/>
    </row>
    <row r="24" spans="2:26" x14ac:dyDescent="0.3">
      <c r="B24" s="64"/>
      <c r="C24" s="65"/>
      <c r="D24" s="65"/>
      <c r="E24" s="65"/>
      <c r="F24" s="65"/>
      <c r="G24" s="65"/>
      <c r="H24" s="65"/>
      <c r="I24" s="65"/>
      <c r="J24" s="65"/>
      <c r="K24" s="65"/>
      <c r="L24" s="65"/>
      <c r="M24" s="65"/>
      <c r="N24" s="65"/>
      <c r="O24" s="65"/>
      <c r="P24" s="65"/>
      <c r="Q24" s="65"/>
      <c r="R24" s="65"/>
      <c r="S24" s="65"/>
      <c r="T24" s="65"/>
      <c r="U24" s="65"/>
      <c r="V24" s="65"/>
      <c r="W24" s="65"/>
      <c r="X24" s="65"/>
      <c r="Y24" s="65"/>
      <c r="Z24" s="66"/>
    </row>
    <row r="25" spans="2:26" x14ac:dyDescent="0.3">
      <c r="B25" s="64"/>
      <c r="C25" s="65"/>
      <c r="D25" s="65"/>
      <c r="E25" s="65"/>
      <c r="F25" s="65"/>
      <c r="G25" s="65"/>
      <c r="H25" s="65"/>
      <c r="I25" s="65"/>
      <c r="J25" s="65"/>
      <c r="K25" s="65"/>
      <c r="L25" s="65"/>
      <c r="M25" s="65"/>
      <c r="N25" s="65"/>
      <c r="O25" s="65"/>
      <c r="P25" s="65"/>
      <c r="Q25" s="65"/>
      <c r="R25" s="65"/>
      <c r="S25" s="65"/>
      <c r="T25" s="65"/>
      <c r="U25" s="65"/>
      <c r="V25" s="65"/>
      <c r="W25" s="65"/>
      <c r="X25" s="65"/>
      <c r="Y25" s="65"/>
      <c r="Z25" s="66"/>
    </row>
    <row r="26" spans="2:26" x14ac:dyDescent="0.3">
      <c r="B26" s="64"/>
      <c r="C26" s="65"/>
      <c r="D26" s="65"/>
      <c r="E26" s="65"/>
      <c r="F26" s="65"/>
      <c r="G26" s="65"/>
      <c r="H26" s="65"/>
      <c r="I26" s="65"/>
      <c r="J26" s="65"/>
      <c r="K26" s="65"/>
      <c r="L26" s="65"/>
      <c r="M26" s="65"/>
      <c r="N26" s="65"/>
      <c r="O26" s="65"/>
      <c r="P26" s="65"/>
      <c r="Q26" s="65"/>
      <c r="R26" s="65"/>
      <c r="S26" s="65"/>
      <c r="T26" s="65"/>
      <c r="U26" s="65"/>
      <c r="V26" s="65"/>
      <c r="W26" s="65"/>
      <c r="X26" s="65"/>
      <c r="Y26" s="65"/>
      <c r="Z26" s="66"/>
    </row>
    <row r="27" spans="2:26" x14ac:dyDescent="0.3">
      <c r="B27" s="64"/>
      <c r="C27" s="65"/>
      <c r="D27" s="65"/>
      <c r="E27" s="65"/>
      <c r="F27" s="65"/>
      <c r="G27" s="65"/>
      <c r="H27" s="65"/>
      <c r="I27" s="65"/>
      <c r="J27" s="65"/>
      <c r="K27" s="65"/>
      <c r="L27" s="65"/>
      <c r="M27" s="65"/>
      <c r="N27" s="65"/>
      <c r="O27" s="65"/>
      <c r="P27" s="65"/>
      <c r="Q27" s="65"/>
      <c r="R27" s="65"/>
      <c r="S27" s="65"/>
      <c r="T27" s="65"/>
      <c r="U27" s="65"/>
      <c r="V27" s="65"/>
      <c r="W27" s="65"/>
      <c r="X27" s="65"/>
      <c r="Y27" s="65"/>
      <c r="Z27" s="66"/>
    </row>
    <row r="28" spans="2:26" x14ac:dyDescent="0.3">
      <c r="B28" s="64"/>
      <c r="C28" s="65"/>
      <c r="D28" s="65"/>
      <c r="E28" s="65"/>
      <c r="F28" s="65"/>
      <c r="G28" s="65"/>
      <c r="H28" s="65"/>
      <c r="I28" s="65"/>
      <c r="J28" s="65"/>
      <c r="K28" s="65"/>
      <c r="L28" s="65"/>
      <c r="M28" s="65"/>
      <c r="N28" s="65"/>
      <c r="O28" s="65"/>
      <c r="P28" s="65"/>
      <c r="Q28" s="65"/>
      <c r="R28" s="65"/>
      <c r="S28" s="65"/>
      <c r="T28" s="65"/>
      <c r="U28" s="65"/>
      <c r="V28" s="65"/>
      <c r="W28" s="65"/>
      <c r="X28" s="65"/>
      <c r="Y28" s="65"/>
      <c r="Z28" s="66"/>
    </row>
    <row r="29" spans="2:26" ht="17.25" thickBot="1" x14ac:dyDescent="0.35">
      <c r="B29" s="67"/>
      <c r="C29" s="68"/>
      <c r="D29" s="68"/>
      <c r="E29" s="68"/>
      <c r="F29" s="68"/>
      <c r="G29" s="68"/>
      <c r="H29" s="68"/>
      <c r="I29" s="68"/>
      <c r="J29" s="68"/>
      <c r="K29" s="68"/>
      <c r="L29" s="68"/>
      <c r="M29" s="68"/>
      <c r="N29" s="68"/>
      <c r="O29" s="68"/>
      <c r="P29" s="68"/>
      <c r="Q29" s="68"/>
      <c r="R29" s="68"/>
      <c r="S29" s="68"/>
      <c r="T29" s="68"/>
      <c r="U29" s="68"/>
      <c r="V29" s="68"/>
      <c r="W29" s="68"/>
      <c r="X29" s="68"/>
      <c r="Y29" s="68"/>
      <c r="Z29" s="69"/>
    </row>
  </sheetData>
  <mergeCells count="2">
    <mergeCell ref="B12:Z29"/>
    <mergeCell ref="D6:X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E21"/>
  <sheetViews>
    <sheetView zoomScale="70" zoomScaleNormal="70" workbookViewId="0"/>
  </sheetViews>
  <sheetFormatPr baseColWidth="10" defaultRowHeight="16.5" x14ac:dyDescent="0.3"/>
  <cols>
    <col min="1" max="2" width="11.42578125" style="1"/>
    <col min="3" max="3" width="47.140625" style="1" customWidth="1"/>
    <col min="4" max="4" width="47.5703125" style="1" customWidth="1"/>
    <col min="5" max="5" width="54.5703125" style="1" customWidth="1"/>
    <col min="6" max="16384" width="11.42578125" style="1"/>
  </cols>
  <sheetData>
    <row r="3" spans="3:5" ht="17.25" thickBot="1" x14ac:dyDescent="0.35"/>
    <row r="4" spans="3:5" x14ac:dyDescent="0.3">
      <c r="C4" s="70" t="s">
        <v>58</v>
      </c>
      <c r="D4" s="71"/>
      <c r="E4" s="72"/>
    </row>
    <row r="5" spans="3:5" x14ac:dyDescent="0.3">
      <c r="C5" s="73"/>
      <c r="D5" s="74"/>
      <c r="E5" s="75"/>
    </row>
    <row r="6" spans="3:5" ht="17.25" thickBot="1" x14ac:dyDescent="0.35">
      <c r="C6" s="76"/>
      <c r="D6" s="77"/>
      <c r="E6" s="78"/>
    </row>
    <row r="8" spans="3:5" ht="17.25" thickBot="1" x14ac:dyDescent="0.35"/>
    <row r="9" spans="3:5" ht="17.25" thickBot="1" x14ac:dyDescent="0.35">
      <c r="C9" s="86" t="s">
        <v>0</v>
      </c>
      <c r="D9" s="87"/>
      <c r="E9" s="88"/>
    </row>
    <row r="10" spans="3:5" ht="17.25" thickBot="1" x14ac:dyDescent="0.35"/>
    <row r="11" spans="3:5" ht="29.25" customHeight="1" thickBot="1" x14ac:dyDescent="0.35">
      <c r="C11" s="6" t="s">
        <v>1</v>
      </c>
      <c r="D11" s="7" t="s">
        <v>2</v>
      </c>
      <c r="E11" s="7" t="s">
        <v>3</v>
      </c>
    </row>
    <row r="12" spans="3:5" ht="54.75" customHeight="1" x14ac:dyDescent="0.3">
      <c r="C12" s="89" t="s">
        <v>4</v>
      </c>
      <c r="D12" s="8" t="s">
        <v>5</v>
      </c>
      <c r="E12" s="3" t="s">
        <v>6</v>
      </c>
    </row>
    <row r="13" spans="3:5" ht="48.75" customHeight="1" x14ac:dyDescent="0.3">
      <c r="C13" s="82"/>
      <c r="D13" s="9" t="s">
        <v>8</v>
      </c>
      <c r="E13" s="9" t="s">
        <v>28</v>
      </c>
    </row>
    <row r="14" spans="3:5" ht="42.75" customHeight="1" x14ac:dyDescent="0.3">
      <c r="C14" s="82"/>
      <c r="D14" s="9" t="s">
        <v>10</v>
      </c>
      <c r="E14" s="9" t="s">
        <v>7</v>
      </c>
    </row>
    <row r="15" spans="3:5" x14ac:dyDescent="0.3">
      <c r="C15" s="82" t="s">
        <v>11</v>
      </c>
      <c r="D15" s="9" t="s">
        <v>12</v>
      </c>
      <c r="E15" s="4" t="s">
        <v>13</v>
      </c>
    </row>
    <row r="16" spans="3:5" ht="33" x14ac:dyDescent="0.3">
      <c r="C16" s="82"/>
      <c r="D16" s="79" t="s">
        <v>14</v>
      </c>
      <c r="E16" s="4" t="s">
        <v>15</v>
      </c>
    </row>
    <row r="17" spans="3:5" ht="33" x14ac:dyDescent="0.3">
      <c r="C17" s="82"/>
      <c r="D17" s="80"/>
      <c r="E17" s="4" t="s">
        <v>16</v>
      </c>
    </row>
    <row r="18" spans="3:5" ht="33.75" thickBot="1" x14ac:dyDescent="0.35">
      <c r="C18" s="83"/>
      <c r="D18" s="81"/>
      <c r="E18" s="5" t="s">
        <v>16</v>
      </c>
    </row>
    <row r="19" spans="3:5" x14ac:dyDescent="0.3">
      <c r="C19" s="84" t="s">
        <v>9</v>
      </c>
      <c r="D19" s="84"/>
      <c r="E19" s="84"/>
    </row>
    <row r="21" spans="3:5" ht="49.5" customHeight="1" x14ac:dyDescent="0.3">
      <c r="C21" s="85" t="s">
        <v>54</v>
      </c>
      <c r="D21" s="85"/>
      <c r="E21" s="85"/>
    </row>
  </sheetData>
  <mergeCells count="7">
    <mergeCell ref="C4:E6"/>
    <mergeCell ref="D16:D18"/>
    <mergeCell ref="C15:C18"/>
    <mergeCell ref="C19:E19"/>
    <mergeCell ref="C21:E21"/>
    <mergeCell ref="C9:E9"/>
    <mergeCell ref="C12:C1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0"/>
  <sheetViews>
    <sheetView zoomScale="60" zoomScaleNormal="60" workbookViewId="0"/>
  </sheetViews>
  <sheetFormatPr baseColWidth="10" defaultRowHeight="16.5" x14ac:dyDescent="0.3"/>
  <cols>
    <col min="1" max="1" width="6.140625" style="1" customWidth="1"/>
    <col min="2" max="2" width="48.7109375" style="1" customWidth="1"/>
    <col min="3" max="3" width="40.140625" style="1" customWidth="1"/>
    <col min="4" max="4" width="33.42578125" style="1" customWidth="1"/>
    <col min="5" max="5" width="31" style="1" customWidth="1"/>
    <col min="6" max="6" width="19.85546875" style="1" customWidth="1"/>
    <col min="7" max="7" width="21.85546875" style="1" customWidth="1"/>
    <col min="8" max="8" width="16.5703125" style="1" customWidth="1"/>
    <col min="9" max="9" width="18.140625" style="1" customWidth="1"/>
    <col min="10" max="16384" width="11.42578125" style="1"/>
  </cols>
  <sheetData>
    <row r="2" spans="2:9" ht="17.25" thickBot="1" x14ac:dyDescent="0.35"/>
    <row r="3" spans="2:9" x14ac:dyDescent="0.3">
      <c r="B3" s="70" t="s">
        <v>58</v>
      </c>
      <c r="C3" s="71"/>
      <c r="D3" s="71"/>
      <c r="E3" s="71"/>
      <c r="F3" s="71"/>
      <c r="G3" s="71"/>
      <c r="H3" s="71"/>
      <c r="I3" s="72"/>
    </row>
    <row r="4" spans="2:9" x14ac:dyDescent="0.3">
      <c r="B4" s="73"/>
      <c r="C4" s="74"/>
      <c r="D4" s="74"/>
      <c r="E4" s="74"/>
      <c r="F4" s="74"/>
      <c r="G4" s="74"/>
      <c r="H4" s="74"/>
      <c r="I4" s="75"/>
    </row>
    <row r="5" spans="2:9" ht="17.25" thickBot="1" x14ac:dyDescent="0.35">
      <c r="B5" s="76"/>
      <c r="C5" s="77"/>
      <c r="D5" s="77"/>
      <c r="E5" s="77"/>
      <c r="F5" s="77"/>
      <c r="G5" s="77"/>
      <c r="H5" s="77"/>
      <c r="I5" s="78"/>
    </row>
    <row r="7" spans="2:9" ht="17.25" thickBot="1" x14ac:dyDescent="0.35"/>
    <row r="8" spans="2:9" ht="17.25" thickBot="1" x14ac:dyDescent="0.35">
      <c r="B8" s="86" t="s">
        <v>17</v>
      </c>
      <c r="C8" s="87"/>
      <c r="D8" s="87"/>
      <c r="E8" s="87"/>
      <c r="F8" s="87"/>
      <c r="G8" s="87"/>
      <c r="H8" s="87"/>
      <c r="I8" s="88"/>
    </row>
    <row r="9" spans="2:9" ht="17.25" thickBot="1" x14ac:dyDescent="0.35"/>
    <row r="10" spans="2:9" ht="17.25" thickBot="1" x14ac:dyDescent="0.35">
      <c r="B10" s="91" t="s">
        <v>2</v>
      </c>
      <c r="C10" s="91" t="s">
        <v>3</v>
      </c>
      <c r="D10" s="93" t="s">
        <v>18</v>
      </c>
      <c r="E10" s="95"/>
      <c r="F10" s="93" t="s">
        <v>19</v>
      </c>
      <c r="G10" s="94"/>
      <c r="H10" s="94"/>
      <c r="I10" s="95"/>
    </row>
    <row r="11" spans="2:9" ht="49.5" customHeight="1" thickBot="1" x14ac:dyDescent="0.35">
      <c r="B11" s="92"/>
      <c r="C11" s="92"/>
      <c r="D11" s="15" t="s">
        <v>20</v>
      </c>
      <c r="E11" s="15" t="s">
        <v>59</v>
      </c>
      <c r="F11" s="15" t="s">
        <v>21</v>
      </c>
      <c r="G11" s="15" t="s">
        <v>22</v>
      </c>
      <c r="H11" s="15" t="s">
        <v>23</v>
      </c>
      <c r="I11" s="15" t="s">
        <v>24</v>
      </c>
    </row>
    <row r="12" spans="2:9" x14ac:dyDescent="0.3">
      <c r="B12" s="13" t="s">
        <v>25</v>
      </c>
      <c r="C12" s="26" t="s">
        <v>13</v>
      </c>
      <c r="D12" s="37" t="s">
        <v>26</v>
      </c>
      <c r="E12" s="41">
        <v>80</v>
      </c>
      <c r="F12" s="39">
        <f>+((25000000/E12)/160)/60</f>
        <v>32.552083333333336</v>
      </c>
      <c r="G12" s="39">
        <f>+((55000000/E12)/160)/60</f>
        <v>71.614583333333329</v>
      </c>
      <c r="H12" s="39">
        <f>+((13000000/E12)/160)/60</f>
        <v>16.927083333333332</v>
      </c>
      <c r="I12" s="40">
        <f>+((4000000/E12)/160)/60</f>
        <v>5.208333333333333</v>
      </c>
    </row>
    <row r="13" spans="2:9" ht="42.75" x14ac:dyDescent="0.3">
      <c r="B13" s="14" t="s">
        <v>27</v>
      </c>
      <c r="C13" s="27" t="s">
        <v>28</v>
      </c>
      <c r="D13" s="18" t="s">
        <v>29</v>
      </c>
      <c r="E13" s="17">
        <v>40</v>
      </c>
      <c r="F13" s="19">
        <f>+((25000000/E13)/160)/60</f>
        <v>65.104166666666671</v>
      </c>
      <c r="G13" s="19">
        <f>+((55000000/E13)/160)/60</f>
        <v>143.22916666666666</v>
      </c>
      <c r="H13" s="19">
        <f>+((25000000/E13)/160)/60</f>
        <v>65.104166666666671</v>
      </c>
      <c r="I13" s="21">
        <f>+((4000000/E13)/160)/60</f>
        <v>10.416666666666666</v>
      </c>
    </row>
    <row r="14" spans="2:9" ht="33" x14ac:dyDescent="0.3">
      <c r="B14" s="14" t="s">
        <v>10</v>
      </c>
      <c r="C14" s="27" t="s">
        <v>7</v>
      </c>
      <c r="D14" s="18" t="s">
        <v>26</v>
      </c>
      <c r="E14" s="17">
        <v>10</v>
      </c>
      <c r="F14" s="19">
        <f>+((25000000/E14)/160)/60</f>
        <v>260.41666666666669</v>
      </c>
      <c r="G14" s="19">
        <f>+((55000000/E14)/160)/60</f>
        <v>572.91666666666663</v>
      </c>
      <c r="H14" s="19">
        <f>+((25000000/E14)/160)/60</f>
        <v>260.41666666666669</v>
      </c>
      <c r="I14" s="21">
        <f>+((4000000/E14)/160)/60</f>
        <v>41.666666666666664</v>
      </c>
    </row>
    <row r="15" spans="2:9" x14ac:dyDescent="0.3">
      <c r="B15" s="14" t="s">
        <v>12</v>
      </c>
      <c r="C15" s="27" t="s">
        <v>13</v>
      </c>
      <c r="D15" s="18" t="s">
        <v>26</v>
      </c>
      <c r="E15" s="17">
        <v>10</v>
      </c>
      <c r="F15" s="19">
        <f>+((25000000/E15)/160)/60</f>
        <v>260.41666666666669</v>
      </c>
      <c r="G15" s="19">
        <f>+((55000000/E15)/160)/60</f>
        <v>572.91666666666663</v>
      </c>
      <c r="H15" s="19">
        <f>+((25000000/E15)/160)/60</f>
        <v>260.41666666666669</v>
      </c>
      <c r="I15" s="21">
        <f>+((4000000/E15)/160)/60</f>
        <v>41.666666666666664</v>
      </c>
    </row>
    <row r="16" spans="2:9" ht="33" x14ac:dyDescent="0.3">
      <c r="B16" s="82" t="s">
        <v>14</v>
      </c>
      <c r="C16" s="27" t="s">
        <v>15</v>
      </c>
      <c r="D16" s="96" t="s">
        <v>30</v>
      </c>
      <c r="E16" s="98">
        <v>5</v>
      </c>
      <c r="F16" s="100">
        <f t="shared" ref="F16" si="0">+((25000000/E16)/160)/60</f>
        <v>520.83333333333337</v>
      </c>
      <c r="G16" s="100">
        <f t="shared" ref="G16" si="1">+((55000000/E16)/160)/60</f>
        <v>1145.8333333333333</v>
      </c>
      <c r="H16" s="100">
        <f t="shared" ref="H16" si="2">+((25000000/E16)/160)/60</f>
        <v>520.83333333333337</v>
      </c>
      <c r="I16" s="102">
        <f t="shared" ref="I16" si="3">+((4000000/E16)/160)/60</f>
        <v>83.333333333333329</v>
      </c>
    </row>
    <row r="17" spans="2:9" ht="33.75" thickBot="1" x14ac:dyDescent="0.35">
      <c r="B17" s="83"/>
      <c r="C17" s="28" t="s">
        <v>16</v>
      </c>
      <c r="D17" s="97"/>
      <c r="E17" s="99"/>
      <c r="F17" s="101"/>
      <c r="G17" s="101"/>
      <c r="H17" s="101"/>
      <c r="I17" s="103"/>
    </row>
    <row r="18" spans="2:9" x14ac:dyDescent="0.3">
      <c r="B18" s="90" t="s">
        <v>9</v>
      </c>
      <c r="C18" s="90"/>
      <c r="D18" s="90"/>
      <c r="E18" s="90"/>
      <c r="F18" s="90"/>
      <c r="G18" s="90"/>
      <c r="H18" s="90"/>
      <c r="I18" s="90"/>
    </row>
    <row r="20" spans="2:9" ht="66.75" customHeight="1" x14ac:dyDescent="0.3">
      <c r="B20" s="85" t="s">
        <v>53</v>
      </c>
      <c r="C20" s="85"/>
      <c r="D20" s="85"/>
      <c r="E20" s="85"/>
      <c r="F20" s="85"/>
      <c r="G20" s="85"/>
      <c r="H20" s="85"/>
      <c r="I20" s="85"/>
    </row>
  </sheetData>
  <mergeCells count="15">
    <mergeCell ref="B8:I8"/>
    <mergeCell ref="B3:I5"/>
    <mergeCell ref="D10:E10"/>
    <mergeCell ref="E16:E17"/>
    <mergeCell ref="F16:F17"/>
    <mergeCell ref="G16:G17"/>
    <mergeCell ref="H16:H17"/>
    <mergeCell ref="I16:I17"/>
    <mergeCell ref="B18:I18"/>
    <mergeCell ref="B20:I20"/>
    <mergeCell ref="B10:B11"/>
    <mergeCell ref="C10:C11"/>
    <mergeCell ref="F10:I10"/>
    <mergeCell ref="B16:B17"/>
    <mergeCell ref="D16:D1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35"/>
  <sheetViews>
    <sheetView zoomScale="60" zoomScaleNormal="60" workbookViewId="0"/>
  </sheetViews>
  <sheetFormatPr baseColWidth="10" defaultRowHeight="16.5" x14ac:dyDescent="0.3"/>
  <cols>
    <col min="1" max="1" width="6.28515625" style="1" customWidth="1"/>
    <col min="2" max="2" width="28.28515625" style="1" customWidth="1"/>
    <col min="3" max="3" width="29" style="1" customWidth="1"/>
    <col min="4" max="4" width="23.28515625" style="1" customWidth="1"/>
    <col min="5" max="5" width="19.42578125" style="1" customWidth="1"/>
    <col min="6" max="6" width="15.7109375" style="1" customWidth="1"/>
    <col min="7" max="7" width="14.140625" style="1" customWidth="1"/>
    <col min="8" max="8" width="18.7109375" style="1" customWidth="1"/>
    <col min="9" max="9" width="28.85546875" style="1" customWidth="1"/>
    <col min="10" max="16384" width="11.42578125" style="1"/>
  </cols>
  <sheetData>
    <row r="1" spans="2:17" ht="17.25" thickBot="1" x14ac:dyDescent="0.35"/>
    <row r="2" spans="2:17" x14ac:dyDescent="0.3">
      <c r="B2" s="70" t="s">
        <v>58</v>
      </c>
      <c r="C2" s="71"/>
      <c r="D2" s="71"/>
      <c r="E2" s="71"/>
      <c r="F2" s="71"/>
      <c r="G2" s="71"/>
      <c r="H2" s="71"/>
      <c r="I2" s="72"/>
    </row>
    <row r="3" spans="2:17" ht="17.25" thickBot="1" x14ac:dyDescent="0.35">
      <c r="B3" s="76"/>
      <c r="C3" s="77"/>
      <c r="D3" s="77"/>
      <c r="E3" s="77"/>
      <c r="F3" s="77"/>
      <c r="G3" s="77"/>
      <c r="H3" s="77"/>
      <c r="I3" s="78"/>
    </row>
    <row r="4" spans="2:17" ht="17.25" thickBot="1" x14ac:dyDescent="0.35"/>
    <row r="5" spans="2:17" ht="17.25" thickBot="1" x14ac:dyDescent="0.35">
      <c r="B5" s="86" t="s">
        <v>31</v>
      </c>
      <c r="C5" s="87"/>
      <c r="D5" s="87"/>
      <c r="E5" s="87"/>
      <c r="F5" s="87"/>
      <c r="G5" s="87"/>
      <c r="H5" s="87"/>
      <c r="I5" s="88"/>
    </row>
    <row r="6" spans="2:17" ht="17.25" thickBot="1" x14ac:dyDescent="0.35"/>
    <row r="7" spans="2:17" ht="17.25" thickBot="1" x14ac:dyDescent="0.35">
      <c r="B7" s="91" t="s">
        <v>2</v>
      </c>
      <c r="C7" s="91" t="s">
        <v>3</v>
      </c>
      <c r="D7" s="93" t="s">
        <v>18</v>
      </c>
      <c r="E7" s="94"/>
      <c r="F7" s="94"/>
      <c r="G7" s="94"/>
      <c r="H7" s="94"/>
      <c r="I7" s="95"/>
    </row>
    <row r="8" spans="2:17" ht="75" customHeight="1" thickBot="1" x14ac:dyDescent="0.35">
      <c r="B8" s="92"/>
      <c r="C8" s="92"/>
      <c r="D8" s="15" t="s">
        <v>20</v>
      </c>
      <c r="E8" s="15" t="s">
        <v>32</v>
      </c>
      <c r="F8" s="15" t="s">
        <v>33</v>
      </c>
      <c r="G8" s="15" t="s">
        <v>34</v>
      </c>
      <c r="H8" s="15" t="s">
        <v>35</v>
      </c>
      <c r="I8" s="15" t="s">
        <v>36</v>
      </c>
    </row>
    <row r="9" spans="2:17" ht="54.75" customHeight="1" x14ac:dyDescent="0.3">
      <c r="B9" s="13" t="s">
        <v>25</v>
      </c>
      <c r="C9" s="8" t="s">
        <v>13</v>
      </c>
      <c r="D9" s="11" t="s">
        <v>26</v>
      </c>
      <c r="E9" s="20">
        <v>1200000</v>
      </c>
      <c r="F9" s="20">
        <v>7500</v>
      </c>
      <c r="G9" s="20">
        <f>+F9/60</f>
        <v>125</v>
      </c>
      <c r="H9" s="20">
        <v>7</v>
      </c>
      <c r="I9" s="38">
        <f>+G9*H9</f>
        <v>875</v>
      </c>
      <c r="Q9" s="1" t="s">
        <v>56</v>
      </c>
    </row>
    <row r="10" spans="2:17" ht="85.5" customHeight="1" x14ac:dyDescent="0.3">
      <c r="B10" s="14" t="s">
        <v>27</v>
      </c>
      <c r="C10" s="9" t="s">
        <v>28</v>
      </c>
      <c r="D10" s="10" t="s">
        <v>29</v>
      </c>
      <c r="E10" s="19">
        <v>1800000</v>
      </c>
      <c r="F10" s="19">
        <v>11250</v>
      </c>
      <c r="G10" s="19">
        <f>+F10/60</f>
        <v>187.5</v>
      </c>
      <c r="H10" s="19">
        <v>50</v>
      </c>
      <c r="I10" s="21">
        <f>+G10*H10</f>
        <v>9375</v>
      </c>
    </row>
    <row r="11" spans="2:17" ht="61.5" customHeight="1" x14ac:dyDescent="0.3">
      <c r="B11" s="14" t="s">
        <v>10</v>
      </c>
      <c r="C11" s="9" t="s">
        <v>7</v>
      </c>
      <c r="D11" s="10" t="s">
        <v>26</v>
      </c>
      <c r="E11" s="19">
        <v>1200000</v>
      </c>
      <c r="F11" s="19">
        <v>7500</v>
      </c>
      <c r="G11" s="19">
        <f>+F11/60</f>
        <v>125</v>
      </c>
      <c r="H11" s="19">
        <v>50</v>
      </c>
      <c r="I11" s="21">
        <f>+G11*H11</f>
        <v>6250</v>
      </c>
    </row>
    <row r="12" spans="2:17" ht="49.5" customHeight="1" x14ac:dyDescent="0.3">
      <c r="B12" s="14" t="s">
        <v>12</v>
      </c>
      <c r="C12" s="9" t="s">
        <v>13</v>
      </c>
      <c r="D12" s="10" t="s">
        <v>26</v>
      </c>
      <c r="E12" s="19">
        <v>1200000</v>
      </c>
      <c r="F12" s="19">
        <v>7500</v>
      </c>
      <c r="G12" s="19">
        <f>+F12/60</f>
        <v>125</v>
      </c>
      <c r="H12" s="19">
        <v>7</v>
      </c>
      <c r="I12" s="21">
        <f>+G12*H12</f>
        <v>875</v>
      </c>
    </row>
    <row r="13" spans="2:17" ht="69" customHeight="1" x14ac:dyDescent="0.3">
      <c r="B13" s="82" t="s">
        <v>14</v>
      </c>
      <c r="C13" s="9" t="s">
        <v>37</v>
      </c>
      <c r="D13" s="109" t="s">
        <v>30</v>
      </c>
      <c r="E13" s="111">
        <v>3000000</v>
      </c>
      <c r="F13" s="111">
        <v>18750</v>
      </c>
      <c r="G13" s="111">
        <f>+F13/60</f>
        <v>312.5</v>
      </c>
      <c r="H13" s="111">
        <v>110</v>
      </c>
      <c r="I13" s="113">
        <f>+G13*H13</f>
        <v>34375</v>
      </c>
    </row>
    <row r="14" spans="2:17" ht="69.75" customHeight="1" thickBot="1" x14ac:dyDescent="0.35">
      <c r="B14" s="83"/>
      <c r="C14" s="12" t="s">
        <v>16</v>
      </c>
      <c r="D14" s="110"/>
      <c r="E14" s="112"/>
      <c r="F14" s="112"/>
      <c r="G14" s="112"/>
      <c r="H14" s="112"/>
      <c r="I14" s="114"/>
    </row>
    <row r="15" spans="2:17" ht="39" customHeight="1" thickBot="1" x14ac:dyDescent="0.35">
      <c r="B15" s="104" t="s">
        <v>38</v>
      </c>
      <c r="C15" s="105"/>
      <c r="D15" s="106"/>
      <c r="E15" s="16">
        <f>SUM(E9:E14)</f>
        <v>8400000</v>
      </c>
      <c r="F15" s="16">
        <f t="shared" ref="F15:I15" si="0">SUM(F9:F14)</f>
        <v>52500</v>
      </c>
      <c r="G15" s="16">
        <f t="shared" si="0"/>
        <v>875</v>
      </c>
      <c r="H15" s="16">
        <f t="shared" si="0"/>
        <v>224</v>
      </c>
      <c r="I15" s="16">
        <f t="shared" si="0"/>
        <v>51750</v>
      </c>
    </row>
    <row r="16" spans="2:17" ht="19.5" customHeight="1" x14ac:dyDescent="0.3">
      <c r="B16" s="107" t="s">
        <v>9</v>
      </c>
      <c r="C16" s="107"/>
      <c r="D16" s="107"/>
      <c r="E16" s="107"/>
      <c r="F16" s="107"/>
      <c r="G16" s="107"/>
      <c r="H16" s="107"/>
    </row>
    <row r="17" spans="2:9" ht="19.5" customHeight="1" x14ac:dyDescent="0.3">
      <c r="B17" s="2"/>
    </row>
    <row r="18" spans="2:9" ht="108" customHeight="1" x14ac:dyDescent="0.3">
      <c r="B18" s="108" t="s">
        <v>55</v>
      </c>
      <c r="C18" s="108"/>
      <c r="D18" s="108"/>
      <c r="E18" s="108"/>
      <c r="F18" s="108"/>
      <c r="G18" s="108"/>
      <c r="H18" s="108"/>
      <c r="I18" s="108"/>
    </row>
    <row r="19" spans="2:9" ht="16.5" customHeight="1" x14ac:dyDescent="0.3"/>
    <row r="21" spans="2:9" ht="19.5" customHeight="1" x14ac:dyDescent="0.3"/>
    <row r="23" spans="2:9" ht="18.75" customHeight="1" x14ac:dyDescent="0.3"/>
    <row r="34" ht="17.25" customHeight="1" x14ac:dyDescent="0.3"/>
    <row r="35" ht="16.5" customHeight="1" x14ac:dyDescent="0.3"/>
  </sheetData>
  <mergeCells count="15">
    <mergeCell ref="B2:I3"/>
    <mergeCell ref="B15:D15"/>
    <mergeCell ref="B5:I5"/>
    <mergeCell ref="B16:H16"/>
    <mergeCell ref="B18:I18"/>
    <mergeCell ref="B7:B8"/>
    <mergeCell ref="C7:C8"/>
    <mergeCell ref="D7:I7"/>
    <mergeCell ref="B13:B14"/>
    <mergeCell ref="D13:D14"/>
    <mergeCell ref="E13:E14"/>
    <mergeCell ref="F13:F14"/>
    <mergeCell ref="G13:G14"/>
    <mergeCell ref="H13:H14"/>
    <mergeCell ref="I13:I1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6:F24"/>
  <sheetViews>
    <sheetView zoomScale="70" zoomScaleNormal="70" workbookViewId="0"/>
  </sheetViews>
  <sheetFormatPr baseColWidth="10" defaultRowHeight="16.5" x14ac:dyDescent="0.3"/>
  <cols>
    <col min="1" max="1" width="11.42578125" style="1"/>
    <col min="2" max="2" width="6.5703125" style="1" customWidth="1"/>
    <col min="3" max="3" width="40.28515625" style="1" customWidth="1"/>
    <col min="4" max="4" width="37.5703125" style="1" customWidth="1"/>
    <col min="5" max="5" width="19.85546875" style="1" customWidth="1"/>
    <col min="6" max="6" width="27.42578125" style="1" customWidth="1"/>
    <col min="7" max="16384" width="11.42578125" style="1"/>
  </cols>
  <sheetData>
    <row r="6" spans="3:6" ht="17.25" thickBot="1" x14ac:dyDescent="0.35"/>
    <row r="7" spans="3:6" x14ac:dyDescent="0.3">
      <c r="C7" s="70" t="s">
        <v>58</v>
      </c>
      <c r="D7" s="71"/>
      <c r="E7" s="71"/>
      <c r="F7" s="72"/>
    </row>
    <row r="8" spans="3:6" x14ac:dyDescent="0.3">
      <c r="C8" s="73"/>
      <c r="D8" s="74"/>
      <c r="E8" s="74"/>
      <c r="F8" s="75"/>
    </row>
    <row r="9" spans="3:6" ht="17.25" thickBot="1" x14ac:dyDescent="0.35">
      <c r="C9" s="76"/>
      <c r="D9" s="77"/>
      <c r="E9" s="77"/>
      <c r="F9" s="78"/>
    </row>
    <row r="10" spans="3:6" ht="17.25" thickBot="1" x14ac:dyDescent="0.35"/>
    <row r="11" spans="3:6" ht="17.25" thickBot="1" x14ac:dyDescent="0.35">
      <c r="C11" s="86" t="s">
        <v>39</v>
      </c>
      <c r="D11" s="87"/>
      <c r="E11" s="87"/>
      <c r="F11" s="88"/>
    </row>
    <row r="12" spans="3:6" ht="17.25" thickBot="1" x14ac:dyDescent="0.35"/>
    <row r="13" spans="3:6" ht="30" customHeight="1" thickBot="1" x14ac:dyDescent="0.35">
      <c r="C13" s="91" t="s">
        <v>2</v>
      </c>
      <c r="D13" s="91" t="s">
        <v>3</v>
      </c>
      <c r="E13" s="93" t="s">
        <v>40</v>
      </c>
      <c r="F13" s="95"/>
    </row>
    <row r="14" spans="3:6" ht="17.25" thickBot="1" x14ac:dyDescent="0.35">
      <c r="C14" s="92"/>
      <c r="D14" s="92"/>
      <c r="E14" s="15" t="s">
        <v>41</v>
      </c>
      <c r="F14" s="22" t="s">
        <v>42</v>
      </c>
    </row>
    <row r="15" spans="3:6" ht="34.5" customHeight="1" x14ac:dyDescent="0.3">
      <c r="C15" s="42" t="s">
        <v>25</v>
      </c>
      <c r="D15" s="26" t="s">
        <v>43</v>
      </c>
      <c r="E15" s="20">
        <f>((1400000/5)/12)/30</f>
        <v>777.77777777777771</v>
      </c>
      <c r="F15" s="38">
        <f>+((320000/3)/12)/30</f>
        <v>296.2962962962963</v>
      </c>
    </row>
    <row r="16" spans="3:6" ht="42.75" x14ac:dyDescent="0.3">
      <c r="C16" s="43" t="s">
        <v>27</v>
      </c>
      <c r="D16" s="27" t="s">
        <v>28</v>
      </c>
      <c r="E16" s="19">
        <f t="shared" ref="E16:E18" si="0">((1400000/5)/12)/30</f>
        <v>777.77777777777771</v>
      </c>
      <c r="F16" s="21">
        <f t="shared" ref="F16:F17" si="1">+((320000/3)/12)/30</f>
        <v>296.2962962962963</v>
      </c>
    </row>
    <row r="17" spans="3:6" ht="33" x14ac:dyDescent="0.3">
      <c r="C17" s="43" t="s">
        <v>10</v>
      </c>
      <c r="D17" s="27" t="s">
        <v>7</v>
      </c>
      <c r="E17" s="19">
        <f t="shared" si="0"/>
        <v>777.77777777777771</v>
      </c>
      <c r="F17" s="21">
        <f t="shared" si="1"/>
        <v>296.2962962962963</v>
      </c>
    </row>
    <row r="18" spans="3:6" x14ac:dyDescent="0.3">
      <c r="C18" s="43" t="s">
        <v>12</v>
      </c>
      <c r="D18" s="27" t="s">
        <v>13</v>
      </c>
      <c r="E18" s="19">
        <f t="shared" si="0"/>
        <v>777.77777777777771</v>
      </c>
      <c r="F18" s="21">
        <f>+((450000/3)/12)/30</f>
        <v>416.66666666666669</v>
      </c>
    </row>
    <row r="19" spans="3:6" ht="49.5" x14ac:dyDescent="0.3">
      <c r="C19" s="117" t="s">
        <v>14</v>
      </c>
      <c r="D19" s="27" t="s">
        <v>15</v>
      </c>
      <c r="E19" s="111">
        <f>+((2600000/5)/12)/30</f>
        <v>1444.4444444444446</v>
      </c>
      <c r="F19" s="102">
        <f>+((550000/3)/12)/30</f>
        <v>509.2592592592593</v>
      </c>
    </row>
    <row r="20" spans="3:6" ht="33.75" thickBot="1" x14ac:dyDescent="0.35">
      <c r="C20" s="118"/>
      <c r="D20" s="28" t="s">
        <v>16</v>
      </c>
      <c r="E20" s="112"/>
      <c r="F20" s="116"/>
    </row>
    <row r="21" spans="3:6" x14ac:dyDescent="0.3">
      <c r="C21" s="115" t="s">
        <v>9</v>
      </c>
      <c r="D21" s="115"/>
      <c r="E21" s="115"/>
      <c r="F21" s="115"/>
    </row>
    <row r="24" spans="3:6" ht="54" customHeight="1" x14ac:dyDescent="0.3">
      <c r="C24" s="85" t="s">
        <v>60</v>
      </c>
      <c r="D24" s="85"/>
      <c r="E24" s="85"/>
      <c r="F24" s="85"/>
    </row>
  </sheetData>
  <mergeCells count="10">
    <mergeCell ref="C21:F21"/>
    <mergeCell ref="C7:F9"/>
    <mergeCell ref="C24:F24"/>
    <mergeCell ref="F19:F20"/>
    <mergeCell ref="C11:F11"/>
    <mergeCell ref="C13:C14"/>
    <mergeCell ref="D13:D14"/>
    <mergeCell ref="E13:F13"/>
    <mergeCell ref="C19:C20"/>
    <mergeCell ref="E19:E2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3"/>
  <sheetViews>
    <sheetView zoomScale="60" zoomScaleNormal="60" workbookViewId="0"/>
  </sheetViews>
  <sheetFormatPr baseColWidth="10" defaultRowHeight="16.5" x14ac:dyDescent="0.3"/>
  <cols>
    <col min="1" max="1" width="6.28515625" style="1" customWidth="1"/>
    <col min="2" max="2" width="20.7109375" style="1" customWidth="1"/>
    <col min="3" max="3" width="24.140625" style="1" customWidth="1"/>
    <col min="4" max="4" width="25.85546875" style="1" customWidth="1"/>
    <col min="5" max="5" width="25" style="1" customWidth="1"/>
    <col min="6" max="6" width="25.28515625" style="1" customWidth="1"/>
    <col min="7" max="7" width="18.5703125" style="1" customWidth="1"/>
    <col min="8" max="9" width="18.140625" style="1" customWidth="1"/>
    <col min="10" max="10" width="21.5703125" style="1" customWidth="1"/>
    <col min="11" max="16384" width="11.42578125" style="1"/>
  </cols>
  <sheetData>
    <row r="1" spans="2:10" ht="17.25" thickBot="1" x14ac:dyDescent="0.35"/>
    <row r="2" spans="2:10" x14ac:dyDescent="0.3">
      <c r="B2" s="70" t="s">
        <v>58</v>
      </c>
      <c r="C2" s="71"/>
      <c r="D2" s="71"/>
      <c r="E2" s="71"/>
      <c r="F2" s="71"/>
      <c r="G2" s="71"/>
      <c r="H2" s="71"/>
      <c r="I2" s="71"/>
      <c r="J2" s="72"/>
    </row>
    <row r="3" spans="2:10" ht="17.25" thickBot="1" x14ac:dyDescent="0.35">
      <c r="B3" s="76"/>
      <c r="C3" s="77"/>
      <c r="D3" s="77"/>
      <c r="E3" s="77"/>
      <c r="F3" s="77"/>
      <c r="G3" s="77"/>
      <c r="H3" s="77"/>
      <c r="I3" s="77"/>
      <c r="J3" s="78"/>
    </row>
    <row r="5" spans="2:10" ht="17.25" thickBot="1" x14ac:dyDescent="0.35"/>
    <row r="6" spans="2:10" ht="17.25" thickBot="1" x14ac:dyDescent="0.35">
      <c r="B6" s="86" t="s">
        <v>44</v>
      </c>
      <c r="C6" s="87"/>
      <c r="D6" s="87"/>
      <c r="E6" s="87"/>
      <c r="F6" s="87"/>
      <c r="G6" s="87"/>
      <c r="H6" s="87"/>
      <c r="I6" s="87"/>
      <c r="J6" s="88"/>
    </row>
    <row r="7" spans="2:10" ht="17.25" thickBot="1" x14ac:dyDescent="0.35"/>
    <row r="8" spans="2:10" ht="78.75" customHeight="1" thickBot="1" x14ac:dyDescent="0.35">
      <c r="B8" s="23" t="s">
        <v>1</v>
      </c>
      <c r="C8" s="24" t="s">
        <v>2</v>
      </c>
      <c r="D8" s="45" t="s">
        <v>3</v>
      </c>
      <c r="E8" s="47" t="s">
        <v>59</v>
      </c>
      <c r="F8" s="46" t="s">
        <v>45</v>
      </c>
      <c r="G8" s="24" t="s">
        <v>46</v>
      </c>
      <c r="H8" s="24" t="s">
        <v>47</v>
      </c>
      <c r="I8" s="24" t="s">
        <v>48</v>
      </c>
      <c r="J8" s="25" t="s">
        <v>49</v>
      </c>
    </row>
    <row r="9" spans="2:10" ht="39.75" customHeight="1" x14ac:dyDescent="0.3">
      <c r="B9" s="127" t="s">
        <v>4</v>
      </c>
      <c r="C9" s="56" t="s">
        <v>5</v>
      </c>
      <c r="D9" s="50" t="s">
        <v>43</v>
      </c>
      <c r="E9" s="51">
        <f>+'Tabla 2'!E12</f>
        <v>80</v>
      </c>
      <c r="F9" s="39">
        <f>+'Tabla 3'!I9*E9</f>
        <v>70000</v>
      </c>
      <c r="G9" s="39">
        <f>+SUM('Tabla 2'!F12:I12)</f>
        <v>126.30208333333331</v>
      </c>
      <c r="H9" s="39">
        <f>+SUM('Tabla 4'!E15:F15)</f>
        <v>1074.0740740740739</v>
      </c>
      <c r="I9" s="39">
        <f>+SUM(F9:H9)</f>
        <v>71200.376157407401</v>
      </c>
      <c r="J9" s="40">
        <f>+I9</f>
        <v>71200.376157407401</v>
      </c>
    </row>
    <row r="10" spans="2:10" ht="87" customHeight="1" x14ac:dyDescent="0.3">
      <c r="B10" s="128"/>
      <c r="C10" s="49" t="s">
        <v>27</v>
      </c>
      <c r="D10" s="27" t="s">
        <v>28</v>
      </c>
      <c r="E10" s="55">
        <f>+'Tabla 2'!E13</f>
        <v>40</v>
      </c>
      <c r="F10" s="19">
        <f>+'Tabla 3'!I10*E10</f>
        <v>375000</v>
      </c>
      <c r="G10" s="19">
        <f>+SUM('Tabla 2'!F13:I13)</f>
        <v>283.85416666666669</v>
      </c>
      <c r="H10" s="19">
        <f>+SUM('Tabla 4'!E16:F16)</f>
        <v>1074.0740740740739</v>
      </c>
      <c r="I10" s="19">
        <f t="shared" ref="I10:I12" si="0">+SUM(F10:H10)</f>
        <v>376357.92824074079</v>
      </c>
      <c r="J10" s="21">
        <f>+I10+J9</f>
        <v>447558.3043981482</v>
      </c>
    </row>
    <row r="11" spans="2:10" ht="78.75" customHeight="1" x14ac:dyDescent="0.3">
      <c r="B11" s="129"/>
      <c r="C11" s="49" t="s">
        <v>10</v>
      </c>
      <c r="D11" s="27" t="s">
        <v>7</v>
      </c>
      <c r="E11" s="55">
        <f>+'Tabla 2'!E14</f>
        <v>10</v>
      </c>
      <c r="F11" s="19">
        <f>+'Tabla 3'!I11*E11</f>
        <v>62500</v>
      </c>
      <c r="G11" s="19">
        <f>+SUM('Tabla 2'!F14:I14)</f>
        <v>1135.4166666666667</v>
      </c>
      <c r="H11" s="19">
        <f>+SUM('Tabla 4'!E17:F17)</f>
        <v>1074.0740740740739</v>
      </c>
      <c r="I11" s="19">
        <f t="shared" si="0"/>
        <v>64709.490740740737</v>
      </c>
      <c r="J11" s="21">
        <f t="shared" ref="J11:J12" si="1">+I11+J10</f>
        <v>512267.79513888893</v>
      </c>
    </row>
    <row r="12" spans="2:10" ht="28.5" x14ac:dyDescent="0.3">
      <c r="B12" s="119" t="s">
        <v>11</v>
      </c>
      <c r="C12" s="49" t="s">
        <v>12</v>
      </c>
      <c r="D12" s="27" t="s">
        <v>13</v>
      </c>
      <c r="E12" s="55">
        <f>+'Tabla 2'!E15</f>
        <v>10</v>
      </c>
      <c r="F12" s="19">
        <f>+'Tabla 3'!I12*E12</f>
        <v>8750</v>
      </c>
      <c r="G12" s="19">
        <f>+SUM('Tabla 2'!F15:I15)</f>
        <v>1135.4166666666667</v>
      </c>
      <c r="H12" s="19">
        <f>+SUM('Tabla 4'!E18:F18)</f>
        <v>1194.4444444444443</v>
      </c>
      <c r="I12" s="19">
        <f t="shared" si="0"/>
        <v>11079.861111111109</v>
      </c>
      <c r="J12" s="21">
        <f t="shared" si="1"/>
        <v>523347.65625000006</v>
      </c>
    </row>
    <row r="13" spans="2:10" ht="66" x14ac:dyDescent="0.3">
      <c r="B13" s="119"/>
      <c r="C13" s="121" t="s">
        <v>14</v>
      </c>
      <c r="D13" s="27" t="s">
        <v>15</v>
      </c>
      <c r="E13" s="123">
        <f>+'Tabla 2'!E16</f>
        <v>5</v>
      </c>
      <c r="F13" s="111">
        <f>+'Tabla 3'!I13*E13</f>
        <v>171875</v>
      </c>
      <c r="G13" s="111">
        <f>+SUM('Tabla 2'!F16:I17)</f>
        <v>2270.8333333333335</v>
      </c>
      <c r="H13" s="111">
        <f>+SUM('Tabla 4'!E19:F20)</f>
        <v>1953.7037037037039</v>
      </c>
      <c r="I13" s="111">
        <f>+SUM(F13:H14)</f>
        <v>176099.53703703705</v>
      </c>
      <c r="J13" s="113">
        <f>+I13+J12</f>
        <v>699447.19328703708</v>
      </c>
    </row>
    <row r="14" spans="2:10" ht="66.75" thickBot="1" x14ac:dyDescent="0.35">
      <c r="B14" s="120"/>
      <c r="C14" s="122"/>
      <c r="D14" s="28" t="s">
        <v>16</v>
      </c>
      <c r="E14" s="124"/>
      <c r="F14" s="112"/>
      <c r="G14" s="125"/>
      <c r="H14" s="125"/>
      <c r="I14" s="125"/>
      <c r="J14" s="126"/>
    </row>
    <row r="15" spans="2:10" ht="17.25" thickBot="1" x14ac:dyDescent="0.35">
      <c r="B15" s="34" t="s">
        <v>50</v>
      </c>
      <c r="C15" s="35"/>
      <c r="D15" s="52"/>
      <c r="E15" s="52"/>
      <c r="F15" s="52"/>
      <c r="G15" s="52"/>
      <c r="H15" s="52"/>
      <c r="I15" s="53"/>
      <c r="J15" s="54">
        <f>+SUM(I9:I14)</f>
        <v>699447.19328703708</v>
      </c>
    </row>
    <row r="16" spans="2:10" ht="17.25" thickBot="1" x14ac:dyDescent="0.35">
      <c r="B16" s="30"/>
      <c r="C16" s="29"/>
      <c r="D16" s="29"/>
      <c r="E16" s="29"/>
      <c r="F16" s="29"/>
      <c r="G16" s="29"/>
      <c r="H16" s="29"/>
      <c r="I16" s="29"/>
      <c r="J16" s="31"/>
    </row>
    <row r="17" spans="2:10" ht="32.25" customHeight="1" thickBot="1" x14ac:dyDescent="0.35">
      <c r="B17" s="48" t="s">
        <v>51</v>
      </c>
      <c r="C17" s="32" t="s">
        <v>52</v>
      </c>
      <c r="D17" s="33"/>
      <c r="E17" s="44"/>
      <c r="F17" s="36"/>
      <c r="G17" s="57"/>
      <c r="H17" s="58"/>
      <c r="I17" s="59"/>
      <c r="J17" s="60">
        <v>600000</v>
      </c>
    </row>
    <row r="19" spans="2:10" x14ac:dyDescent="0.3">
      <c r="B19" s="90" t="s">
        <v>9</v>
      </c>
      <c r="C19" s="90"/>
      <c r="D19" s="90"/>
      <c r="E19" s="90"/>
      <c r="F19" s="90"/>
      <c r="G19" s="90"/>
      <c r="H19" s="90"/>
      <c r="I19" s="90"/>
      <c r="J19" s="90"/>
    </row>
    <row r="21" spans="2:10" x14ac:dyDescent="0.3">
      <c r="B21" s="108" t="s">
        <v>63</v>
      </c>
      <c r="C21" s="108"/>
      <c r="D21" s="108"/>
      <c r="E21" s="108"/>
      <c r="F21" s="108"/>
      <c r="G21" s="108"/>
      <c r="H21" s="108"/>
      <c r="I21" s="108"/>
      <c r="J21" s="108"/>
    </row>
    <row r="22" spans="2:10" x14ac:dyDescent="0.3">
      <c r="B22" s="108"/>
      <c r="C22" s="108"/>
      <c r="D22" s="108"/>
      <c r="E22" s="108"/>
      <c r="F22" s="108"/>
      <c r="G22" s="108"/>
      <c r="H22" s="108"/>
      <c r="I22" s="108"/>
      <c r="J22" s="108"/>
    </row>
    <row r="23" spans="2:10" x14ac:dyDescent="0.3">
      <c r="B23" s="108"/>
      <c r="C23" s="108"/>
      <c r="D23" s="108"/>
      <c r="E23" s="108"/>
      <c r="F23" s="108"/>
      <c r="G23" s="108"/>
      <c r="H23" s="108"/>
      <c r="I23" s="108"/>
      <c r="J23" s="108"/>
    </row>
  </sheetData>
  <mergeCells count="13">
    <mergeCell ref="B21:J23"/>
    <mergeCell ref="B2:J3"/>
    <mergeCell ref="B19:J19"/>
    <mergeCell ref="B6:J6"/>
    <mergeCell ref="B12:B14"/>
    <mergeCell ref="C13:C14"/>
    <mergeCell ref="F13:F14"/>
    <mergeCell ref="E13:E14"/>
    <mergeCell ref="G13:G14"/>
    <mergeCell ref="H13:H14"/>
    <mergeCell ref="I13:I14"/>
    <mergeCell ref="J13:J14"/>
    <mergeCell ref="B9:B1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X29"/>
  <sheetViews>
    <sheetView zoomScale="70" zoomScaleNormal="70" workbookViewId="0"/>
  </sheetViews>
  <sheetFormatPr baseColWidth="10" defaultRowHeight="16.5" x14ac:dyDescent="0.3"/>
  <cols>
    <col min="1" max="1" width="11.42578125" style="1"/>
    <col min="2" max="2" width="9.28515625" style="1" customWidth="1"/>
    <col min="3" max="3" width="10.5703125" style="1" customWidth="1"/>
    <col min="4" max="16384" width="11.42578125" style="1"/>
  </cols>
  <sheetData>
    <row r="2" spans="2:24" ht="17.25" thickBot="1" x14ac:dyDescent="0.35"/>
    <row r="3" spans="2:24" x14ac:dyDescent="0.3">
      <c r="C3" s="70" t="s">
        <v>58</v>
      </c>
      <c r="D3" s="71"/>
      <c r="E3" s="71"/>
      <c r="F3" s="71"/>
      <c r="G3" s="71"/>
      <c r="H3" s="71"/>
      <c r="I3" s="71"/>
      <c r="J3" s="71"/>
      <c r="K3" s="71"/>
      <c r="L3" s="71"/>
      <c r="M3" s="71"/>
      <c r="N3" s="71"/>
      <c r="O3" s="71"/>
      <c r="P3" s="71"/>
      <c r="Q3" s="71"/>
      <c r="R3" s="71"/>
      <c r="S3" s="71"/>
      <c r="T3" s="71"/>
      <c r="U3" s="71"/>
      <c r="V3" s="71"/>
      <c r="W3" s="72"/>
    </row>
    <row r="4" spans="2:24" x14ac:dyDescent="0.3">
      <c r="C4" s="73"/>
      <c r="D4" s="74"/>
      <c r="E4" s="74"/>
      <c r="F4" s="74"/>
      <c r="G4" s="74"/>
      <c r="H4" s="74"/>
      <c r="I4" s="74"/>
      <c r="J4" s="74"/>
      <c r="K4" s="74"/>
      <c r="L4" s="74"/>
      <c r="M4" s="74"/>
      <c r="N4" s="74"/>
      <c r="O4" s="74"/>
      <c r="P4" s="74"/>
      <c r="Q4" s="74"/>
      <c r="R4" s="74"/>
      <c r="S4" s="74"/>
      <c r="T4" s="74"/>
      <c r="U4" s="74"/>
      <c r="V4" s="74"/>
      <c r="W4" s="75"/>
    </row>
    <row r="5" spans="2:24" ht="17.25" thickBot="1" x14ac:dyDescent="0.35">
      <c r="C5" s="76"/>
      <c r="D5" s="77"/>
      <c r="E5" s="77"/>
      <c r="F5" s="77"/>
      <c r="G5" s="77"/>
      <c r="H5" s="77"/>
      <c r="I5" s="77"/>
      <c r="J5" s="77"/>
      <c r="K5" s="77"/>
      <c r="L5" s="77"/>
      <c r="M5" s="77"/>
      <c r="N5" s="77"/>
      <c r="O5" s="77"/>
      <c r="P5" s="77"/>
      <c r="Q5" s="77"/>
      <c r="R5" s="77"/>
      <c r="S5" s="77"/>
      <c r="T5" s="77"/>
      <c r="U5" s="77"/>
      <c r="V5" s="77"/>
      <c r="W5" s="78"/>
    </row>
    <row r="7" spans="2:24" ht="17.25" thickBot="1" x14ac:dyDescent="0.35"/>
    <row r="8" spans="2:24" x14ac:dyDescent="0.3">
      <c r="B8" s="61" t="s">
        <v>61</v>
      </c>
      <c r="C8" s="130"/>
      <c r="D8" s="130"/>
      <c r="E8" s="130"/>
      <c r="F8" s="130"/>
      <c r="G8" s="130"/>
      <c r="H8" s="130"/>
      <c r="I8" s="130"/>
      <c r="J8" s="130"/>
      <c r="K8" s="130"/>
      <c r="L8" s="130"/>
      <c r="M8" s="130"/>
      <c r="N8" s="130"/>
      <c r="O8" s="130"/>
      <c r="P8" s="130"/>
      <c r="Q8" s="130"/>
      <c r="R8" s="130"/>
      <c r="S8" s="130"/>
      <c r="T8" s="130"/>
      <c r="U8" s="130"/>
      <c r="V8" s="130"/>
      <c r="W8" s="130"/>
      <c r="X8" s="131"/>
    </row>
    <row r="9" spans="2:24" x14ac:dyDescent="0.3">
      <c r="B9" s="132"/>
      <c r="C9" s="133"/>
      <c r="D9" s="133"/>
      <c r="E9" s="133"/>
      <c r="F9" s="133"/>
      <c r="G9" s="133"/>
      <c r="H9" s="133"/>
      <c r="I9" s="133"/>
      <c r="J9" s="133"/>
      <c r="K9" s="133"/>
      <c r="L9" s="133"/>
      <c r="M9" s="133"/>
      <c r="N9" s="133"/>
      <c r="O9" s="133"/>
      <c r="P9" s="133"/>
      <c r="Q9" s="133"/>
      <c r="R9" s="133"/>
      <c r="S9" s="133"/>
      <c r="T9" s="133"/>
      <c r="U9" s="133"/>
      <c r="V9" s="133"/>
      <c r="W9" s="133"/>
      <c r="X9" s="134"/>
    </row>
    <row r="10" spans="2:24" x14ac:dyDescent="0.3">
      <c r="B10" s="132"/>
      <c r="C10" s="133"/>
      <c r="D10" s="133"/>
      <c r="E10" s="133"/>
      <c r="F10" s="133"/>
      <c r="G10" s="133"/>
      <c r="H10" s="133"/>
      <c r="I10" s="133"/>
      <c r="J10" s="133"/>
      <c r="K10" s="133"/>
      <c r="L10" s="133"/>
      <c r="M10" s="133"/>
      <c r="N10" s="133"/>
      <c r="O10" s="133"/>
      <c r="P10" s="133"/>
      <c r="Q10" s="133"/>
      <c r="R10" s="133"/>
      <c r="S10" s="133"/>
      <c r="T10" s="133"/>
      <c r="U10" s="133"/>
      <c r="V10" s="133"/>
      <c r="W10" s="133"/>
      <c r="X10" s="134"/>
    </row>
    <row r="11" spans="2:24" x14ac:dyDescent="0.3">
      <c r="B11" s="132"/>
      <c r="C11" s="133"/>
      <c r="D11" s="133"/>
      <c r="E11" s="133"/>
      <c r="F11" s="133"/>
      <c r="G11" s="133"/>
      <c r="H11" s="133"/>
      <c r="I11" s="133"/>
      <c r="J11" s="133"/>
      <c r="K11" s="133"/>
      <c r="L11" s="133"/>
      <c r="M11" s="133"/>
      <c r="N11" s="133"/>
      <c r="O11" s="133"/>
      <c r="P11" s="133"/>
      <c r="Q11" s="133"/>
      <c r="R11" s="133"/>
      <c r="S11" s="133"/>
      <c r="T11" s="133"/>
      <c r="U11" s="133"/>
      <c r="V11" s="133"/>
      <c r="W11" s="133"/>
      <c r="X11" s="134"/>
    </row>
    <row r="12" spans="2:24" x14ac:dyDescent="0.3">
      <c r="B12" s="132"/>
      <c r="C12" s="133"/>
      <c r="D12" s="133"/>
      <c r="E12" s="133"/>
      <c r="F12" s="133"/>
      <c r="G12" s="133"/>
      <c r="H12" s="133"/>
      <c r="I12" s="133"/>
      <c r="J12" s="133"/>
      <c r="K12" s="133"/>
      <c r="L12" s="133"/>
      <c r="M12" s="133"/>
      <c r="N12" s="133"/>
      <c r="O12" s="133"/>
      <c r="P12" s="133"/>
      <c r="Q12" s="133"/>
      <c r="R12" s="133"/>
      <c r="S12" s="133"/>
      <c r="T12" s="133"/>
      <c r="U12" s="133"/>
      <c r="V12" s="133"/>
      <c r="W12" s="133"/>
      <c r="X12" s="134"/>
    </row>
    <row r="13" spans="2:24" x14ac:dyDescent="0.3">
      <c r="B13" s="132"/>
      <c r="C13" s="133"/>
      <c r="D13" s="133"/>
      <c r="E13" s="133"/>
      <c r="F13" s="133"/>
      <c r="G13" s="133"/>
      <c r="H13" s="133"/>
      <c r="I13" s="133"/>
      <c r="J13" s="133"/>
      <c r="K13" s="133"/>
      <c r="L13" s="133"/>
      <c r="M13" s="133"/>
      <c r="N13" s="133"/>
      <c r="O13" s="133"/>
      <c r="P13" s="133"/>
      <c r="Q13" s="133"/>
      <c r="R13" s="133"/>
      <c r="S13" s="133"/>
      <c r="T13" s="133"/>
      <c r="U13" s="133"/>
      <c r="V13" s="133"/>
      <c r="W13" s="133"/>
      <c r="X13" s="134"/>
    </row>
    <row r="14" spans="2:24" x14ac:dyDescent="0.3">
      <c r="B14" s="132"/>
      <c r="C14" s="133"/>
      <c r="D14" s="133"/>
      <c r="E14" s="133"/>
      <c r="F14" s="133"/>
      <c r="G14" s="133"/>
      <c r="H14" s="133"/>
      <c r="I14" s="133"/>
      <c r="J14" s="133"/>
      <c r="K14" s="133"/>
      <c r="L14" s="133"/>
      <c r="M14" s="133"/>
      <c r="N14" s="133"/>
      <c r="O14" s="133"/>
      <c r="P14" s="133"/>
      <c r="Q14" s="133"/>
      <c r="R14" s="133"/>
      <c r="S14" s="133"/>
      <c r="T14" s="133"/>
      <c r="U14" s="133"/>
      <c r="V14" s="133"/>
      <c r="W14" s="133"/>
      <c r="X14" s="134"/>
    </row>
    <row r="15" spans="2:24" x14ac:dyDescent="0.3">
      <c r="B15" s="132"/>
      <c r="C15" s="133"/>
      <c r="D15" s="133"/>
      <c r="E15" s="133"/>
      <c r="F15" s="133"/>
      <c r="G15" s="133"/>
      <c r="H15" s="133"/>
      <c r="I15" s="133"/>
      <c r="J15" s="133"/>
      <c r="K15" s="133"/>
      <c r="L15" s="133"/>
      <c r="M15" s="133"/>
      <c r="N15" s="133"/>
      <c r="O15" s="133"/>
      <c r="P15" s="133"/>
      <c r="Q15" s="133"/>
      <c r="R15" s="133"/>
      <c r="S15" s="133"/>
      <c r="T15" s="133"/>
      <c r="U15" s="133"/>
      <c r="V15" s="133"/>
      <c r="W15" s="133"/>
      <c r="X15" s="134"/>
    </row>
    <row r="16" spans="2:24" x14ac:dyDescent="0.3">
      <c r="B16" s="132"/>
      <c r="C16" s="133"/>
      <c r="D16" s="133"/>
      <c r="E16" s="133"/>
      <c r="F16" s="133"/>
      <c r="G16" s="133"/>
      <c r="H16" s="133"/>
      <c r="I16" s="133"/>
      <c r="J16" s="133"/>
      <c r="K16" s="133"/>
      <c r="L16" s="133"/>
      <c r="M16" s="133"/>
      <c r="N16" s="133"/>
      <c r="O16" s="133"/>
      <c r="P16" s="133"/>
      <c r="Q16" s="133"/>
      <c r="R16" s="133"/>
      <c r="S16" s="133"/>
      <c r="T16" s="133"/>
      <c r="U16" s="133"/>
      <c r="V16" s="133"/>
      <c r="W16" s="133"/>
      <c r="X16" s="134"/>
    </row>
    <row r="17" spans="2:24" x14ac:dyDescent="0.3">
      <c r="B17" s="132"/>
      <c r="C17" s="133"/>
      <c r="D17" s="133"/>
      <c r="E17" s="133"/>
      <c r="F17" s="133"/>
      <c r="G17" s="133"/>
      <c r="H17" s="133"/>
      <c r="I17" s="133"/>
      <c r="J17" s="133"/>
      <c r="K17" s="133"/>
      <c r="L17" s="133"/>
      <c r="M17" s="133"/>
      <c r="N17" s="133"/>
      <c r="O17" s="133"/>
      <c r="P17" s="133"/>
      <c r="Q17" s="133"/>
      <c r="R17" s="133"/>
      <c r="S17" s="133"/>
      <c r="T17" s="133"/>
      <c r="U17" s="133"/>
      <c r="V17" s="133"/>
      <c r="W17" s="133"/>
      <c r="X17" s="134"/>
    </row>
    <row r="18" spans="2:24" x14ac:dyDescent="0.3">
      <c r="B18" s="132"/>
      <c r="C18" s="133"/>
      <c r="D18" s="133"/>
      <c r="E18" s="133"/>
      <c r="F18" s="133"/>
      <c r="G18" s="133"/>
      <c r="H18" s="133"/>
      <c r="I18" s="133"/>
      <c r="J18" s="133"/>
      <c r="K18" s="133"/>
      <c r="L18" s="133"/>
      <c r="M18" s="133"/>
      <c r="N18" s="133"/>
      <c r="O18" s="133"/>
      <c r="P18" s="133"/>
      <c r="Q18" s="133"/>
      <c r="R18" s="133"/>
      <c r="S18" s="133"/>
      <c r="T18" s="133"/>
      <c r="U18" s="133"/>
      <c r="V18" s="133"/>
      <c r="W18" s="133"/>
      <c r="X18" s="134"/>
    </row>
    <row r="19" spans="2:24" x14ac:dyDescent="0.3">
      <c r="B19" s="132"/>
      <c r="C19" s="133"/>
      <c r="D19" s="133"/>
      <c r="E19" s="133"/>
      <c r="F19" s="133"/>
      <c r="G19" s="133"/>
      <c r="H19" s="133"/>
      <c r="I19" s="133"/>
      <c r="J19" s="133"/>
      <c r="K19" s="133"/>
      <c r="L19" s="133"/>
      <c r="M19" s="133"/>
      <c r="N19" s="133"/>
      <c r="O19" s="133"/>
      <c r="P19" s="133"/>
      <c r="Q19" s="133"/>
      <c r="R19" s="133"/>
      <c r="S19" s="133"/>
      <c r="T19" s="133"/>
      <c r="U19" s="133"/>
      <c r="V19" s="133"/>
      <c r="W19" s="133"/>
      <c r="X19" s="134"/>
    </row>
    <row r="20" spans="2:24" x14ac:dyDescent="0.3">
      <c r="B20" s="132"/>
      <c r="C20" s="133"/>
      <c r="D20" s="133"/>
      <c r="E20" s="133"/>
      <c r="F20" s="133"/>
      <c r="G20" s="133"/>
      <c r="H20" s="133"/>
      <c r="I20" s="133"/>
      <c r="J20" s="133"/>
      <c r="K20" s="133"/>
      <c r="L20" s="133"/>
      <c r="M20" s="133"/>
      <c r="N20" s="133"/>
      <c r="O20" s="133"/>
      <c r="P20" s="133"/>
      <c r="Q20" s="133"/>
      <c r="R20" s="133"/>
      <c r="S20" s="133"/>
      <c r="T20" s="133"/>
      <c r="U20" s="133"/>
      <c r="V20" s="133"/>
      <c r="W20" s="133"/>
      <c r="X20" s="134"/>
    </row>
    <row r="21" spans="2:24" x14ac:dyDescent="0.3">
      <c r="B21" s="132"/>
      <c r="C21" s="133"/>
      <c r="D21" s="133"/>
      <c r="E21" s="133"/>
      <c r="F21" s="133"/>
      <c r="G21" s="133"/>
      <c r="H21" s="133"/>
      <c r="I21" s="133"/>
      <c r="J21" s="133"/>
      <c r="K21" s="133"/>
      <c r="L21" s="133"/>
      <c r="M21" s="133"/>
      <c r="N21" s="133"/>
      <c r="O21" s="133"/>
      <c r="P21" s="133"/>
      <c r="Q21" s="133"/>
      <c r="R21" s="133"/>
      <c r="S21" s="133"/>
      <c r="T21" s="133"/>
      <c r="U21" s="133"/>
      <c r="V21" s="133"/>
      <c r="W21" s="133"/>
      <c r="X21" s="134"/>
    </row>
    <row r="22" spans="2:24" x14ac:dyDescent="0.3">
      <c r="B22" s="132"/>
      <c r="C22" s="133"/>
      <c r="D22" s="133"/>
      <c r="E22" s="133"/>
      <c r="F22" s="133"/>
      <c r="G22" s="133"/>
      <c r="H22" s="133"/>
      <c r="I22" s="133"/>
      <c r="J22" s="133"/>
      <c r="K22" s="133"/>
      <c r="L22" s="133"/>
      <c r="M22" s="133"/>
      <c r="N22" s="133"/>
      <c r="O22" s="133"/>
      <c r="P22" s="133"/>
      <c r="Q22" s="133"/>
      <c r="R22" s="133"/>
      <c r="S22" s="133"/>
      <c r="T22" s="133"/>
      <c r="U22" s="133"/>
      <c r="V22" s="133"/>
      <c r="W22" s="133"/>
      <c r="X22" s="134"/>
    </row>
    <row r="23" spans="2:24" ht="17.25" thickBot="1" x14ac:dyDescent="0.35">
      <c r="B23" s="135"/>
      <c r="C23" s="136"/>
      <c r="D23" s="136"/>
      <c r="E23" s="136"/>
      <c r="F23" s="136"/>
      <c r="G23" s="136"/>
      <c r="H23" s="136"/>
      <c r="I23" s="136"/>
      <c r="J23" s="136"/>
      <c r="K23" s="136"/>
      <c r="L23" s="136"/>
      <c r="M23" s="136"/>
      <c r="N23" s="136"/>
      <c r="O23" s="136"/>
      <c r="P23" s="136"/>
      <c r="Q23" s="136"/>
      <c r="R23" s="136"/>
      <c r="S23" s="136"/>
      <c r="T23" s="136"/>
      <c r="U23" s="136"/>
      <c r="V23" s="136"/>
      <c r="W23" s="136"/>
      <c r="X23" s="137"/>
    </row>
    <row r="24" spans="2:24" ht="17.25" thickBot="1" x14ac:dyDescent="0.35"/>
    <row r="25" spans="2:24" x14ac:dyDescent="0.3">
      <c r="B25" s="61" t="s">
        <v>62</v>
      </c>
      <c r="C25" s="130"/>
      <c r="D25" s="130"/>
      <c r="E25" s="130"/>
      <c r="F25" s="130"/>
      <c r="G25" s="130"/>
      <c r="H25" s="130"/>
      <c r="I25" s="130"/>
      <c r="J25" s="130"/>
      <c r="K25" s="130"/>
      <c r="L25" s="130"/>
      <c r="M25" s="130"/>
      <c r="N25" s="130"/>
      <c r="O25" s="130"/>
      <c r="P25" s="130"/>
      <c r="Q25" s="130"/>
      <c r="R25" s="130"/>
      <c r="S25" s="130"/>
      <c r="T25" s="130"/>
      <c r="U25" s="130"/>
      <c r="V25" s="130"/>
      <c r="W25" s="130"/>
      <c r="X25" s="131"/>
    </row>
    <row r="26" spans="2:24" x14ac:dyDescent="0.3">
      <c r="B26" s="132"/>
      <c r="C26" s="133"/>
      <c r="D26" s="133"/>
      <c r="E26" s="133"/>
      <c r="F26" s="133"/>
      <c r="G26" s="133"/>
      <c r="H26" s="133"/>
      <c r="I26" s="133"/>
      <c r="J26" s="133"/>
      <c r="K26" s="133"/>
      <c r="L26" s="133"/>
      <c r="M26" s="133"/>
      <c r="N26" s="133"/>
      <c r="O26" s="133"/>
      <c r="P26" s="133"/>
      <c r="Q26" s="133"/>
      <c r="R26" s="133"/>
      <c r="S26" s="133"/>
      <c r="T26" s="133"/>
      <c r="U26" s="133"/>
      <c r="V26" s="133"/>
      <c r="W26" s="133"/>
      <c r="X26" s="134"/>
    </row>
    <row r="27" spans="2:24" x14ac:dyDescent="0.3">
      <c r="B27" s="132"/>
      <c r="C27" s="133"/>
      <c r="D27" s="133"/>
      <c r="E27" s="133"/>
      <c r="F27" s="133"/>
      <c r="G27" s="133"/>
      <c r="H27" s="133"/>
      <c r="I27" s="133"/>
      <c r="J27" s="133"/>
      <c r="K27" s="133"/>
      <c r="L27" s="133"/>
      <c r="M27" s="133"/>
      <c r="N27" s="133"/>
      <c r="O27" s="133"/>
      <c r="P27" s="133"/>
      <c r="Q27" s="133"/>
      <c r="R27" s="133"/>
      <c r="S27" s="133"/>
      <c r="T27" s="133"/>
      <c r="U27" s="133"/>
      <c r="V27" s="133"/>
      <c r="W27" s="133"/>
      <c r="X27" s="134"/>
    </row>
    <row r="28" spans="2:24" x14ac:dyDescent="0.3">
      <c r="B28" s="132"/>
      <c r="C28" s="133"/>
      <c r="D28" s="133"/>
      <c r="E28" s="133"/>
      <c r="F28" s="133"/>
      <c r="G28" s="133"/>
      <c r="H28" s="133"/>
      <c r="I28" s="133"/>
      <c r="J28" s="133"/>
      <c r="K28" s="133"/>
      <c r="L28" s="133"/>
      <c r="M28" s="133"/>
      <c r="N28" s="133"/>
      <c r="O28" s="133"/>
      <c r="P28" s="133"/>
      <c r="Q28" s="133"/>
      <c r="R28" s="133"/>
      <c r="S28" s="133"/>
      <c r="T28" s="133"/>
      <c r="U28" s="133"/>
      <c r="V28" s="133"/>
      <c r="W28" s="133"/>
      <c r="X28" s="134"/>
    </row>
    <row r="29" spans="2:24" ht="17.25" thickBot="1" x14ac:dyDescent="0.35">
      <c r="B29" s="135"/>
      <c r="C29" s="136"/>
      <c r="D29" s="136"/>
      <c r="E29" s="136"/>
      <c r="F29" s="136"/>
      <c r="G29" s="136"/>
      <c r="H29" s="136"/>
      <c r="I29" s="136"/>
      <c r="J29" s="136"/>
      <c r="K29" s="136"/>
      <c r="L29" s="136"/>
      <c r="M29" s="136"/>
      <c r="N29" s="136"/>
      <c r="O29" s="136"/>
      <c r="P29" s="136"/>
      <c r="Q29" s="136"/>
      <c r="R29" s="136"/>
      <c r="S29" s="136"/>
      <c r="T29" s="136"/>
      <c r="U29" s="136"/>
      <c r="V29" s="136"/>
      <c r="W29" s="136"/>
      <c r="X29" s="137"/>
    </row>
  </sheetData>
  <mergeCells count="3">
    <mergeCell ref="C3:W5"/>
    <mergeCell ref="B8:X23"/>
    <mergeCell ref="B25:X2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Comentarios Iniciales</vt:lpstr>
      <vt:lpstr>Tabla 1</vt:lpstr>
      <vt:lpstr>Tabla 2</vt:lpstr>
      <vt:lpstr>Tabla 3</vt:lpstr>
      <vt:lpstr>Tabla 4</vt:lpstr>
      <vt:lpstr>Tabla 5</vt:lpstr>
      <vt:lpstr>Conclusiones</vt:lpstr>
      <vt:lpstr>'Tabla 2'!_Toc461476625</vt:lpstr>
      <vt:lpstr>'Tabla 3'!_Toc461476627</vt:lpstr>
      <vt:lpstr>'Tabla 4'!_Toc461476628</vt:lpstr>
      <vt:lpstr>'Tabla 5'!_Toc461476631</vt:lpstr>
      <vt:lpstr>'Tabla 1'!_Toc468812055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Rafael Eduardo Ronderos Garcia</dc:creator>
  <cp:lastModifiedBy>Nestor Moreno Gutierrez</cp:lastModifiedBy>
  <dcterms:created xsi:type="dcterms:W3CDTF">2017-01-31T19:15:27Z</dcterms:created>
  <dcterms:modified xsi:type="dcterms:W3CDTF">2017-08-09T18:37:43Z</dcterms:modified>
</cp:coreProperties>
</file>