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12372864e798d32d/Documentos/"/>
    </mc:Choice>
  </mc:AlternateContent>
  <xr:revisionPtr revIDLastSave="130" documentId="8_{26068E66-9AA6-4F92-8284-A5E677F45BAC}" xr6:coauthVersionLast="47" xr6:coauthVersionMax="47" xr10:uidLastSave="{697594E7-B266-42FE-B432-D783F6C2131E}"/>
  <bookViews>
    <workbookView xWindow="-108" yWindow="-108" windowWidth="23256" windowHeight="12456" xr2:uid="{6707D000-D6D8-4D8E-9700-445F025F24C5}"/>
  </bookViews>
  <sheets>
    <sheet name="Resultados FINAL ZONAS" sheetId="5" r:id="rId1"/>
    <sheet name="Resultados" sheetId="4" r:id="rId2"/>
    <sheet name="DatosDefinitivos_N=203" sheetId="1" r:id="rId3"/>
    <sheet name="Datos1_N=213" sheetId="2" r:id="rId4"/>
  </sheets>
  <definedNames>
    <definedName name="_xlnm._FilterDatabase" localSheetId="3" hidden="1">'Datos1_N=213'!$A$3:$F$216</definedName>
    <definedName name="_xlnm._FilterDatabase" localSheetId="2" hidden="1">'DatosDefinitivos_N=203'!$C$3:$N$206</definedName>
    <definedName name="_xlnm._FilterDatabase" localSheetId="1" hidden="1">Resultados!$A$1:$G$204</definedName>
    <definedName name="_xlnm._FilterDatabase" localSheetId="0" hidden="1">'Resultados FINAL ZONAS'!$A$3:$H$206</definedName>
    <definedName name="_xlnm.Print_Area" localSheetId="1">Resultados!$A$1:$H$209</definedName>
    <definedName name="_xlnm.Print_Titles" localSheetId="1">Resultados!$1:$1</definedName>
    <definedName name="_xlnm.Print_Titles" localSheetId="0">'Resultados FINAL ZONAS'!$3:$3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5" l="1"/>
  <c r="C206" i="5" l="1"/>
  <c r="C172" i="5"/>
  <c r="C205" i="5"/>
  <c r="I205" i="5"/>
  <c r="F207" i="5"/>
  <c r="F209" i="5" s="1"/>
  <c r="G207" i="5"/>
  <c r="G209" i="5" s="1"/>
  <c r="H207" i="5"/>
  <c r="H209" i="5" s="1"/>
  <c r="H220" i="5"/>
  <c r="H218" i="5"/>
  <c r="H216" i="5"/>
  <c r="H214" i="5"/>
  <c r="D212" i="5"/>
  <c r="B219" i="5"/>
  <c r="B213" i="5"/>
  <c r="B215" i="5"/>
  <c r="B217" i="5"/>
  <c r="C213" i="5"/>
  <c r="C215" i="5"/>
  <c r="C219" i="5"/>
  <c r="C217" i="5"/>
  <c r="C209" i="5"/>
  <c r="B209" i="5"/>
  <c r="I204" i="5"/>
  <c r="C204" i="5"/>
  <c r="I203" i="5"/>
  <c r="C203" i="5"/>
  <c r="I202" i="5"/>
  <c r="C202" i="5"/>
  <c r="I201" i="5"/>
  <c r="C201" i="5"/>
  <c r="I200" i="5"/>
  <c r="C200" i="5"/>
  <c r="I199" i="5"/>
  <c r="C199" i="5"/>
  <c r="I198" i="5"/>
  <c r="C198" i="5"/>
  <c r="I197" i="5"/>
  <c r="C197" i="5"/>
  <c r="I196" i="5"/>
  <c r="C196" i="5"/>
  <c r="I195" i="5"/>
  <c r="C195" i="5"/>
  <c r="I194" i="5"/>
  <c r="C194" i="5"/>
  <c r="I193" i="5"/>
  <c r="C193" i="5"/>
  <c r="I192" i="5"/>
  <c r="C192" i="5"/>
  <c r="I191" i="5"/>
  <c r="C191" i="5"/>
  <c r="I190" i="5"/>
  <c r="C190" i="5"/>
  <c r="I189" i="5"/>
  <c r="C189" i="5"/>
  <c r="I188" i="5"/>
  <c r="C188" i="5"/>
  <c r="I187" i="5"/>
  <c r="C187" i="5"/>
  <c r="I186" i="5"/>
  <c r="C186" i="5"/>
  <c r="I185" i="5"/>
  <c r="C185" i="5"/>
  <c r="I184" i="5"/>
  <c r="C184" i="5"/>
  <c r="I183" i="5"/>
  <c r="C183" i="5"/>
  <c r="I182" i="5"/>
  <c r="C182" i="5"/>
  <c r="I181" i="5"/>
  <c r="C181" i="5"/>
  <c r="I180" i="5"/>
  <c r="C180" i="5"/>
  <c r="I179" i="5"/>
  <c r="C179" i="5"/>
  <c r="I178" i="5"/>
  <c r="C178" i="5"/>
  <c r="I177" i="5"/>
  <c r="C177" i="5"/>
  <c r="I176" i="5"/>
  <c r="C176" i="5"/>
  <c r="I175" i="5"/>
  <c r="C175" i="5"/>
  <c r="I174" i="5"/>
  <c r="C174" i="5"/>
  <c r="I173" i="5"/>
  <c r="C173" i="5"/>
  <c r="I171" i="5"/>
  <c r="C171" i="5"/>
  <c r="I170" i="5"/>
  <c r="C170" i="5"/>
  <c r="I169" i="5"/>
  <c r="C169" i="5"/>
  <c r="I168" i="5"/>
  <c r="C168" i="5"/>
  <c r="I167" i="5"/>
  <c r="C167" i="5"/>
  <c r="I166" i="5"/>
  <c r="C166" i="5"/>
  <c r="I165" i="5"/>
  <c r="C165" i="5"/>
  <c r="I164" i="5"/>
  <c r="C164" i="5"/>
  <c r="I163" i="5"/>
  <c r="C163" i="5"/>
  <c r="I162" i="5"/>
  <c r="C162" i="5"/>
  <c r="I161" i="5"/>
  <c r="C161" i="5"/>
  <c r="I160" i="5"/>
  <c r="C160" i="5"/>
  <c r="I159" i="5"/>
  <c r="C159" i="5"/>
  <c r="I158" i="5"/>
  <c r="C158" i="5"/>
  <c r="I157" i="5"/>
  <c r="C157" i="5"/>
  <c r="I156" i="5"/>
  <c r="C156" i="5"/>
  <c r="I155" i="5"/>
  <c r="C155" i="5"/>
  <c r="I154" i="5"/>
  <c r="C154" i="5"/>
  <c r="I153" i="5"/>
  <c r="C153" i="5"/>
  <c r="I152" i="5"/>
  <c r="C152" i="5"/>
  <c r="I151" i="5"/>
  <c r="C151" i="5"/>
  <c r="I150" i="5"/>
  <c r="C150" i="5"/>
  <c r="I149" i="5"/>
  <c r="C149" i="5"/>
  <c r="I148" i="5"/>
  <c r="C148" i="5"/>
  <c r="I147" i="5"/>
  <c r="C147" i="5"/>
  <c r="I146" i="5"/>
  <c r="C146" i="5"/>
  <c r="I145" i="5"/>
  <c r="C145" i="5"/>
  <c r="I144" i="5"/>
  <c r="C144" i="5"/>
  <c r="I143" i="5"/>
  <c r="C143" i="5"/>
  <c r="I142" i="5"/>
  <c r="C142" i="5"/>
  <c r="I141" i="5"/>
  <c r="C141" i="5"/>
  <c r="I140" i="5"/>
  <c r="C140" i="5"/>
  <c r="I139" i="5"/>
  <c r="C139" i="5"/>
  <c r="I138" i="5"/>
  <c r="C138" i="5"/>
  <c r="I137" i="5"/>
  <c r="C137" i="5"/>
  <c r="I136" i="5"/>
  <c r="C136" i="5"/>
  <c r="I135" i="5"/>
  <c r="C135" i="5"/>
  <c r="I134" i="5"/>
  <c r="C134" i="5"/>
  <c r="I133" i="5"/>
  <c r="C133" i="5"/>
  <c r="I132" i="5"/>
  <c r="C132" i="5"/>
  <c r="I131" i="5"/>
  <c r="C131" i="5"/>
  <c r="I130" i="5"/>
  <c r="C130" i="5"/>
  <c r="I129" i="5"/>
  <c r="C129" i="5"/>
  <c r="I128" i="5"/>
  <c r="C128" i="5"/>
  <c r="C127" i="5"/>
  <c r="I126" i="5"/>
  <c r="C126" i="5"/>
  <c r="I125" i="5"/>
  <c r="C125" i="5"/>
  <c r="I124" i="5"/>
  <c r="C124" i="5"/>
  <c r="I123" i="5"/>
  <c r="C123" i="5"/>
  <c r="I122" i="5"/>
  <c r="C122" i="5"/>
  <c r="I121" i="5"/>
  <c r="C121" i="5"/>
  <c r="I120" i="5"/>
  <c r="C120" i="5"/>
  <c r="I119" i="5"/>
  <c r="C119" i="5"/>
  <c r="I118" i="5"/>
  <c r="C118" i="5"/>
  <c r="I117" i="5"/>
  <c r="C117" i="5"/>
  <c r="I116" i="5"/>
  <c r="C116" i="5"/>
  <c r="I115" i="5"/>
  <c r="C115" i="5"/>
  <c r="I114" i="5"/>
  <c r="C114" i="5"/>
  <c r="I113" i="5"/>
  <c r="C113" i="5"/>
  <c r="I112" i="5"/>
  <c r="C112" i="5"/>
  <c r="I111" i="5"/>
  <c r="C111" i="5"/>
  <c r="I110" i="5"/>
  <c r="C110" i="5"/>
  <c r="I109" i="5"/>
  <c r="C109" i="5"/>
  <c r="I108" i="5"/>
  <c r="C108" i="5"/>
  <c r="I107" i="5"/>
  <c r="C107" i="5"/>
  <c r="I106" i="5"/>
  <c r="C106" i="5"/>
  <c r="I105" i="5"/>
  <c r="C105" i="5"/>
  <c r="I104" i="5"/>
  <c r="C104" i="5"/>
  <c r="I103" i="5"/>
  <c r="C103" i="5"/>
  <c r="I102" i="5"/>
  <c r="C102" i="5"/>
  <c r="I101" i="5"/>
  <c r="C101" i="5"/>
  <c r="I100" i="5"/>
  <c r="C100" i="5"/>
  <c r="I99" i="5"/>
  <c r="C99" i="5"/>
  <c r="I98" i="5"/>
  <c r="C98" i="5"/>
  <c r="I97" i="5"/>
  <c r="C97" i="5"/>
  <c r="I96" i="5"/>
  <c r="C96" i="5"/>
  <c r="I95" i="5"/>
  <c r="C95" i="5"/>
  <c r="I94" i="5"/>
  <c r="C94" i="5"/>
  <c r="I93" i="5"/>
  <c r="C93" i="5"/>
  <c r="I92" i="5"/>
  <c r="C92" i="5"/>
  <c r="I91" i="5"/>
  <c r="C91" i="5"/>
  <c r="I90" i="5"/>
  <c r="C90" i="5"/>
  <c r="I89" i="5"/>
  <c r="C89" i="5"/>
  <c r="I88" i="5"/>
  <c r="C88" i="5"/>
  <c r="I87" i="5"/>
  <c r="C87" i="5"/>
  <c r="I86" i="5"/>
  <c r="C86" i="5"/>
  <c r="I85" i="5"/>
  <c r="C85" i="5"/>
  <c r="I84" i="5"/>
  <c r="C84" i="5"/>
  <c r="C83" i="5"/>
  <c r="I82" i="5"/>
  <c r="C82" i="5"/>
  <c r="I81" i="5"/>
  <c r="C81" i="5"/>
  <c r="I80" i="5"/>
  <c r="C80" i="5"/>
  <c r="I79" i="5"/>
  <c r="C79" i="5"/>
  <c r="I78" i="5"/>
  <c r="C78" i="5"/>
  <c r="I77" i="5"/>
  <c r="C77" i="5"/>
  <c r="I76" i="5"/>
  <c r="C76" i="5"/>
  <c r="I75" i="5"/>
  <c r="C75" i="5"/>
  <c r="I74" i="5"/>
  <c r="C74" i="5"/>
  <c r="I73" i="5"/>
  <c r="C73" i="5"/>
  <c r="I72" i="5"/>
  <c r="C72" i="5"/>
  <c r="I71" i="5"/>
  <c r="C71" i="5"/>
  <c r="I70" i="5"/>
  <c r="C70" i="5"/>
  <c r="I69" i="5"/>
  <c r="C69" i="5"/>
  <c r="I68" i="5"/>
  <c r="C68" i="5"/>
  <c r="I67" i="5"/>
  <c r="C67" i="5"/>
  <c r="I66" i="5"/>
  <c r="C66" i="5"/>
  <c r="I65" i="5"/>
  <c r="C65" i="5"/>
  <c r="I64" i="5"/>
  <c r="C64" i="5"/>
  <c r="I63" i="5"/>
  <c r="C63" i="5"/>
  <c r="I62" i="5"/>
  <c r="C62" i="5"/>
  <c r="I61" i="5"/>
  <c r="C61" i="5"/>
  <c r="I60" i="5"/>
  <c r="C60" i="5"/>
  <c r="I59" i="5"/>
  <c r="C59" i="5"/>
  <c r="I58" i="5"/>
  <c r="C58" i="5"/>
  <c r="I57" i="5"/>
  <c r="C57" i="5"/>
  <c r="I56" i="5"/>
  <c r="C56" i="5"/>
  <c r="I55" i="5"/>
  <c r="C55" i="5"/>
  <c r="I54" i="5"/>
  <c r="C54" i="5"/>
  <c r="I53" i="5"/>
  <c r="C53" i="5"/>
  <c r="I52" i="5"/>
  <c r="C52" i="5"/>
  <c r="I51" i="5"/>
  <c r="C51" i="5"/>
  <c r="I50" i="5"/>
  <c r="C50" i="5"/>
  <c r="I49" i="5"/>
  <c r="C49" i="5"/>
  <c r="I48" i="5"/>
  <c r="C48" i="5"/>
  <c r="I47" i="5"/>
  <c r="C47" i="5"/>
  <c r="C46" i="5"/>
  <c r="I45" i="5"/>
  <c r="C45" i="5"/>
  <c r="I44" i="5"/>
  <c r="C44" i="5"/>
  <c r="I43" i="5"/>
  <c r="C43" i="5"/>
  <c r="I42" i="5"/>
  <c r="C42" i="5"/>
  <c r="I41" i="5"/>
  <c r="C41" i="5"/>
  <c r="I40" i="5"/>
  <c r="C40" i="5"/>
  <c r="I39" i="5"/>
  <c r="C39" i="5"/>
  <c r="I38" i="5"/>
  <c r="C38" i="5"/>
  <c r="I37" i="5"/>
  <c r="C37" i="5"/>
  <c r="I36" i="5"/>
  <c r="C36" i="5"/>
  <c r="I35" i="5"/>
  <c r="C35" i="5"/>
  <c r="I34" i="5"/>
  <c r="C34" i="5"/>
  <c r="I33" i="5"/>
  <c r="C33" i="5"/>
  <c r="I32" i="5"/>
  <c r="C32" i="5"/>
  <c r="I31" i="5"/>
  <c r="C31" i="5"/>
  <c r="I30" i="5"/>
  <c r="C30" i="5"/>
  <c r="I29" i="5"/>
  <c r="C29" i="5"/>
  <c r="I28" i="5"/>
  <c r="C28" i="5"/>
  <c r="I27" i="5"/>
  <c r="C27" i="5"/>
  <c r="I26" i="5"/>
  <c r="C26" i="5"/>
  <c r="I25" i="5"/>
  <c r="C25" i="5"/>
  <c r="I24" i="5"/>
  <c r="C24" i="5"/>
  <c r="I23" i="5"/>
  <c r="C23" i="5"/>
  <c r="I22" i="5"/>
  <c r="C22" i="5"/>
  <c r="I21" i="5"/>
  <c r="C21" i="5"/>
  <c r="I20" i="5"/>
  <c r="C20" i="5"/>
  <c r="I19" i="5"/>
  <c r="C19" i="5"/>
  <c r="I18" i="5"/>
  <c r="C18" i="5"/>
  <c r="I17" i="5"/>
  <c r="C17" i="5"/>
  <c r="I16" i="5"/>
  <c r="C16" i="5"/>
  <c r="I15" i="5"/>
  <c r="C15" i="5"/>
  <c r="I14" i="5"/>
  <c r="C14" i="5"/>
  <c r="I13" i="5"/>
  <c r="C13" i="5"/>
  <c r="I12" i="5"/>
  <c r="C12" i="5"/>
  <c r="I11" i="5"/>
  <c r="C11" i="5"/>
  <c r="I10" i="5"/>
  <c r="C10" i="5"/>
  <c r="I9" i="5"/>
  <c r="C9" i="5"/>
  <c r="I8" i="5"/>
  <c r="C8" i="5"/>
  <c r="I7" i="5"/>
  <c r="I6" i="5"/>
  <c r="C6" i="5"/>
  <c r="I5" i="5"/>
  <c r="C5" i="5"/>
  <c r="I4" i="5"/>
  <c r="C4" i="5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" i="4"/>
  <c r="F205" i="4"/>
  <c r="F207" i="4" s="1"/>
  <c r="G205" i="4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4" i="1"/>
  <c r="I216" i="2"/>
  <c r="H216" i="2"/>
  <c r="D216" i="2"/>
  <c r="I215" i="2"/>
  <c r="H215" i="2"/>
  <c r="D215" i="2"/>
  <c r="I214" i="2"/>
  <c r="H214" i="2"/>
  <c r="D214" i="2"/>
  <c r="I213" i="2"/>
  <c r="H213" i="2"/>
  <c r="D213" i="2"/>
  <c r="I212" i="2"/>
  <c r="H212" i="2"/>
  <c r="D212" i="2"/>
  <c r="I211" i="2"/>
  <c r="H211" i="2"/>
  <c r="D211" i="2"/>
  <c r="I210" i="2"/>
  <c r="H210" i="2"/>
  <c r="D210" i="2"/>
  <c r="I209" i="2"/>
  <c r="H209" i="2"/>
  <c r="D209" i="2"/>
  <c r="I208" i="2"/>
  <c r="H208" i="2"/>
  <c r="D208" i="2"/>
  <c r="I207" i="2"/>
  <c r="H207" i="2"/>
  <c r="D207" i="2"/>
  <c r="I206" i="2"/>
  <c r="H206" i="2"/>
  <c r="D206" i="2"/>
  <c r="I205" i="2"/>
  <c r="H205" i="2"/>
  <c r="D205" i="2"/>
  <c r="I204" i="2"/>
  <c r="H204" i="2"/>
  <c r="D204" i="2"/>
  <c r="I203" i="2"/>
  <c r="H203" i="2"/>
  <c r="D203" i="2"/>
  <c r="I202" i="2"/>
  <c r="H202" i="2"/>
  <c r="D202" i="2"/>
  <c r="I201" i="2"/>
  <c r="H201" i="2"/>
  <c r="D201" i="2"/>
  <c r="I200" i="2"/>
  <c r="H200" i="2"/>
  <c r="D200" i="2"/>
  <c r="I199" i="2"/>
  <c r="H199" i="2"/>
  <c r="D199" i="2"/>
  <c r="I198" i="2"/>
  <c r="H198" i="2"/>
  <c r="D198" i="2"/>
  <c r="I197" i="2"/>
  <c r="H197" i="2"/>
  <c r="D197" i="2"/>
  <c r="I196" i="2"/>
  <c r="H196" i="2"/>
  <c r="D196" i="2"/>
  <c r="I195" i="2"/>
  <c r="H195" i="2"/>
  <c r="D195" i="2"/>
  <c r="I194" i="2"/>
  <c r="H194" i="2"/>
  <c r="D194" i="2"/>
  <c r="I193" i="2"/>
  <c r="H193" i="2"/>
  <c r="D193" i="2"/>
  <c r="I192" i="2"/>
  <c r="H192" i="2"/>
  <c r="D192" i="2"/>
  <c r="I191" i="2"/>
  <c r="H191" i="2"/>
  <c r="D191" i="2"/>
  <c r="I190" i="2"/>
  <c r="H190" i="2"/>
  <c r="D190" i="2"/>
  <c r="I189" i="2"/>
  <c r="H189" i="2"/>
  <c r="D189" i="2"/>
  <c r="I188" i="2"/>
  <c r="H188" i="2"/>
  <c r="D188" i="2"/>
  <c r="I187" i="2"/>
  <c r="H187" i="2"/>
  <c r="D187" i="2"/>
  <c r="I186" i="2"/>
  <c r="H186" i="2"/>
  <c r="D186" i="2"/>
  <c r="I185" i="2"/>
  <c r="H185" i="2"/>
  <c r="D185" i="2"/>
  <c r="I184" i="2"/>
  <c r="H184" i="2"/>
  <c r="D184" i="2"/>
  <c r="I183" i="2"/>
  <c r="H183" i="2"/>
  <c r="D183" i="2"/>
  <c r="I182" i="2"/>
  <c r="H182" i="2"/>
  <c r="D182" i="2"/>
  <c r="I181" i="2"/>
  <c r="H181" i="2"/>
  <c r="D181" i="2"/>
  <c r="I180" i="2"/>
  <c r="H180" i="2"/>
  <c r="D180" i="2"/>
  <c r="I179" i="2"/>
  <c r="H179" i="2"/>
  <c r="D179" i="2"/>
  <c r="I178" i="2"/>
  <c r="H178" i="2"/>
  <c r="D178" i="2"/>
  <c r="I177" i="2"/>
  <c r="H177" i="2"/>
  <c r="D177" i="2"/>
  <c r="I176" i="2"/>
  <c r="H176" i="2"/>
  <c r="D176" i="2"/>
  <c r="I175" i="2"/>
  <c r="H175" i="2"/>
  <c r="D175" i="2"/>
  <c r="I174" i="2"/>
  <c r="H174" i="2"/>
  <c r="D174" i="2"/>
  <c r="I173" i="2"/>
  <c r="H173" i="2"/>
  <c r="D173" i="2"/>
  <c r="I172" i="2"/>
  <c r="H172" i="2"/>
  <c r="D172" i="2"/>
  <c r="I171" i="2"/>
  <c r="H171" i="2"/>
  <c r="D171" i="2"/>
  <c r="I170" i="2"/>
  <c r="H170" i="2"/>
  <c r="D170" i="2"/>
  <c r="I169" i="2"/>
  <c r="H169" i="2"/>
  <c r="D169" i="2"/>
  <c r="I168" i="2"/>
  <c r="H168" i="2"/>
  <c r="D168" i="2"/>
  <c r="I167" i="2"/>
  <c r="H167" i="2"/>
  <c r="D167" i="2"/>
  <c r="I166" i="2"/>
  <c r="H166" i="2"/>
  <c r="D166" i="2"/>
  <c r="I165" i="2"/>
  <c r="H165" i="2"/>
  <c r="D165" i="2"/>
  <c r="I164" i="2"/>
  <c r="H164" i="2"/>
  <c r="D164" i="2"/>
  <c r="I163" i="2"/>
  <c r="H163" i="2"/>
  <c r="D163" i="2"/>
  <c r="I162" i="2"/>
  <c r="H162" i="2"/>
  <c r="D162" i="2"/>
  <c r="I161" i="2"/>
  <c r="H161" i="2"/>
  <c r="D161" i="2"/>
  <c r="I160" i="2"/>
  <c r="H160" i="2"/>
  <c r="D160" i="2"/>
  <c r="I159" i="2"/>
  <c r="H159" i="2"/>
  <c r="D159" i="2"/>
  <c r="I158" i="2"/>
  <c r="H158" i="2"/>
  <c r="D158" i="2"/>
  <c r="I157" i="2"/>
  <c r="H157" i="2"/>
  <c r="D157" i="2"/>
  <c r="I156" i="2"/>
  <c r="H156" i="2"/>
  <c r="D156" i="2"/>
  <c r="I155" i="2"/>
  <c r="H155" i="2"/>
  <c r="D155" i="2"/>
  <c r="I154" i="2"/>
  <c r="H154" i="2"/>
  <c r="D154" i="2"/>
  <c r="I153" i="2"/>
  <c r="H153" i="2"/>
  <c r="D153" i="2"/>
  <c r="I152" i="2"/>
  <c r="H152" i="2"/>
  <c r="D152" i="2"/>
  <c r="I151" i="2"/>
  <c r="H151" i="2"/>
  <c r="D151" i="2"/>
  <c r="I150" i="2"/>
  <c r="H150" i="2"/>
  <c r="D150" i="2"/>
  <c r="I149" i="2"/>
  <c r="H149" i="2"/>
  <c r="D149" i="2"/>
  <c r="I148" i="2"/>
  <c r="H148" i="2"/>
  <c r="D148" i="2"/>
  <c r="I147" i="2"/>
  <c r="H147" i="2"/>
  <c r="D147" i="2"/>
  <c r="I146" i="2"/>
  <c r="H146" i="2"/>
  <c r="D146" i="2"/>
  <c r="I145" i="2"/>
  <c r="H145" i="2"/>
  <c r="D145" i="2"/>
  <c r="I144" i="2"/>
  <c r="H144" i="2"/>
  <c r="D144" i="2"/>
  <c r="I143" i="2"/>
  <c r="H143" i="2"/>
  <c r="D143" i="2"/>
  <c r="I142" i="2"/>
  <c r="H142" i="2"/>
  <c r="D142" i="2"/>
  <c r="I141" i="2"/>
  <c r="H141" i="2"/>
  <c r="D141" i="2"/>
  <c r="I140" i="2"/>
  <c r="H140" i="2"/>
  <c r="D140" i="2"/>
  <c r="I139" i="2"/>
  <c r="H139" i="2"/>
  <c r="D139" i="2"/>
  <c r="I138" i="2"/>
  <c r="H138" i="2"/>
  <c r="D138" i="2"/>
  <c r="I137" i="2"/>
  <c r="H137" i="2"/>
  <c r="D137" i="2"/>
  <c r="I136" i="2"/>
  <c r="H136" i="2"/>
  <c r="D136" i="2"/>
  <c r="I135" i="2"/>
  <c r="H135" i="2"/>
  <c r="D135" i="2"/>
  <c r="I134" i="2"/>
  <c r="H134" i="2"/>
  <c r="D134" i="2"/>
  <c r="I133" i="2"/>
  <c r="H133" i="2"/>
  <c r="D133" i="2"/>
  <c r="I132" i="2"/>
  <c r="H132" i="2"/>
  <c r="D132" i="2"/>
  <c r="I131" i="2"/>
  <c r="H131" i="2"/>
  <c r="D131" i="2"/>
  <c r="I130" i="2"/>
  <c r="H130" i="2"/>
  <c r="D130" i="2"/>
  <c r="I129" i="2"/>
  <c r="H129" i="2"/>
  <c r="D129" i="2"/>
  <c r="I128" i="2"/>
  <c r="H128" i="2"/>
  <c r="D128" i="2"/>
  <c r="I127" i="2"/>
  <c r="H127" i="2"/>
  <c r="D127" i="2"/>
  <c r="I126" i="2"/>
  <c r="H126" i="2"/>
  <c r="D126" i="2"/>
  <c r="I125" i="2"/>
  <c r="H125" i="2"/>
  <c r="D125" i="2"/>
  <c r="I124" i="2"/>
  <c r="H124" i="2"/>
  <c r="D124" i="2"/>
  <c r="I123" i="2"/>
  <c r="H123" i="2"/>
  <c r="D123" i="2"/>
  <c r="I122" i="2"/>
  <c r="H122" i="2"/>
  <c r="D122" i="2"/>
  <c r="I121" i="2"/>
  <c r="H121" i="2"/>
  <c r="D121" i="2"/>
  <c r="I120" i="2"/>
  <c r="H120" i="2"/>
  <c r="D120" i="2"/>
  <c r="I119" i="2"/>
  <c r="H119" i="2"/>
  <c r="D119" i="2"/>
  <c r="I118" i="2"/>
  <c r="H118" i="2"/>
  <c r="D118" i="2"/>
  <c r="I117" i="2"/>
  <c r="H117" i="2"/>
  <c r="D117" i="2"/>
  <c r="I116" i="2"/>
  <c r="H116" i="2"/>
  <c r="D116" i="2"/>
  <c r="I115" i="2"/>
  <c r="H115" i="2"/>
  <c r="D115" i="2"/>
  <c r="I114" i="2"/>
  <c r="H114" i="2"/>
  <c r="D114" i="2"/>
  <c r="I113" i="2"/>
  <c r="H113" i="2"/>
  <c r="D113" i="2"/>
  <c r="I112" i="2"/>
  <c r="H112" i="2"/>
  <c r="D112" i="2"/>
  <c r="I111" i="2"/>
  <c r="H111" i="2"/>
  <c r="D111" i="2"/>
  <c r="I110" i="2"/>
  <c r="H110" i="2"/>
  <c r="D110" i="2"/>
  <c r="I109" i="2"/>
  <c r="H109" i="2"/>
  <c r="D109" i="2"/>
  <c r="I108" i="2"/>
  <c r="H108" i="2"/>
  <c r="D108" i="2"/>
  <c r="I107" i="2"/>
  <c r="H107" i="2"/>
  <c r="D107" i="2"/>
  <c r="I106" i="2"/>
  <c r="H106" i="2"/>
  <c r="D106" i="2"/>
  <c r="I105" i="2"/>
  <c r="H105" i="2"/>
  <c r="D105" i="2"/>
  <c r="I104" i="2"/>
  <c r="H104" i="2"/>
  <c r="D104" i="2"/>
  <c r="I103" i="2"/>
  <c r="H103" i="2"/>
  <c r="D103" i="2"/>
  <c r="I102" i="2"/>
  <c r="H102" i="2"/>
  <c r="D102" i="2"/>
  <c r="I101" i="2"/>
  <c r="H101" i="2"/>
  <c r="D101" i="2"/>
  <c r="I100" i="2"/>
  <c r="H100" i="2"/>
  <c r="D100" i="2"/>
  <c r="I99" i="2"/>
  <c r="H99" i="2"/>
  <c r="D99" i="2"/>
  <c r="I98" i="2"/>
  <c r="H98" i="2"/>
  <c r="D98" i="2"/>
  <c r="I97" i="2"/>
  <c r="H97" i="2"/>
  <c r="D97" i="2"/>
  <c r="I96" i="2"/>
  <c r="H96" i="2"/>
  <c r="D96" i="2"/>
  <c r="I95" i="2"/>
  <c r="H95" i="2"/>
  <c r="D95" i="2"/>
  <c r="I94" i="2"/>
  <c r="H94" i="2"/>
  <c r="D94" i="2"/>
  <c r="I93" i="2"/>
  <c r="H93" i="2"/>
  <c r="D93" i="2"/>
  <c r="I92" i="2"/>
  <c r="H92" i="2"/>
  <c r="D92" i="2"/>
  <c r="I91" i="2"/>
  <c r="H91" i="2"/>
  <c r="D91" i="2"/>
  <c r="I90" i="2"/>
  <c r="H90" i="2"/>
  <c r="D90" i="2"/>
  <c r="I89" i="2"/>
  <c r="H89" i="2"/>
  <c r="D89" i="2"/>
  <c r="I88" i="2"/>
  <c r="H88" i="2"/>
  <c r="D88" i="2"/>
  <c r="I87" i="2"/>
  <c r="H87" i="2"/>
  <c r="D87" i="2"/>
  <c r="I86" i="2"/>
  <c r="H86" i="2"/>
  <c r="D86" i="2"/>
  <c r="I85" i="2"/>
  <c r="H85" i="2"/>
  <c r="D85" i="2"/>
  <c r="I84" i="2"/>
  <c r="H84" i="2"/>
  <c r="D84" i="2"/>
  <c r="I83" i="2"/>
  <c r="H83" i="2"/>
  <c r="D83" i="2"/>
  <c r="I82" i="2"/>
  <c r="H82" i="2"/>
  <c r="D82" i="2"/>
  <c r="I81" i="2"/>
  <c r="H81" i="2"/>
  <c r="D81" i="2"/>
  <c r="I80" i="2"/>
  <c r="H80" i="2"/>
  <c r="D80" i="2"/>
  <c r="I79" i="2"/>
  <c r="H79" i="2"/>
  <c r="D79" i="2"/>
  <c r="I78" i="2"/>
  <c r="H78" i="2"/>
  <c r="D78" i="2"/>
  <c r="I77" i="2"/>
  <c r="H77" i="2"/>
  <c r="D77" i="2"/>
  <c r="I76" i="2"/>
  <c r="H76" i="2"/>
  <c r="D76" i="2"/>
  <c r="I75" i="2"/>
  <c r="H75" i="2"/>
  <c r="D75" i="2"/>
  <c r="I74" i="2"/>
  <c r="H74" i="2"/>
  <c r="D74" i="2"/>
  <c r="I73" i="2"/>
  <c r="H73" i="2"/>
  <c r="D73" i="2"/>
  <c r="I72" i="2"/>
  <c r="H72" i="2"/>
  <c r="D72" i="2"/>
  <c r="I71" i="2"/>
  <c r="H71" i="2"/>
  <c r="D71" i="2"/>
  <c r="I70" i="2"/>
  <c r="H70" i="2"/>
  <c r="D70" i="2"/>
  <c r="I69" i="2"/>
  <c r="H69" i="2"/>
  <c r="D69" i="2"/>
  <c r="I68" i="2"/>
  <c r="H68" i="2"/>
  <c r="D68" i="2"/>
  <c r="I67" i="2"/>
  <c r="H67" i="2"/>
  <c r="D67" i="2"/>
  <c r="I66" i="2"/>
  <c r="H66" i="2"/>
  <c r="D66" i="2"/>
  <c r="I65" i="2"/>
  <c r="H65" i="2"/>
  <c r="D65" i="2"/>
  <c r="I64" i="2"/>
  <c r="H64" i="2"/>
  <c r="D64" i="2"/>
  <c r="I63" i="2"/>
  <c r="H63" i="2"/>
  <c r="D63" i="2"/>
  <c r="I62" i="2"/>
  <c r="H62" i="2"/>
  <c r="D62" i="2"/>
  <c r="I61" i="2"/>
  <c r="H61" i="2"/>
  <c r="D61" i="2"/>
  <c r="I60" i="2"/>
  <c r="H60" i="2"/>
  <c r="D60" i="2"/>
  <c r="I59" i="2"/>
  <c r="H59" i="2"/>
  <c r="D59" i="2"/>
  <c r="I58" i="2"/>
  <c r="H58" i="2"/>
  <c r="D58" i="2"/>
  <c r="I57" i="2"/>
  <c r="H57" i="2"/>
  <c r="D57" i="2"/>
  <c r="I56" i="2"/>
  <c r="H56" i="2"/>
  <c r="D56" i="2"/>
  <c r="I55" i="2"/>
  <c r="H55" i="2"/>
  <c r="D55" i="2"/>
  <c r="I54" i="2"/>
  <c r="H54" i="2"/>
  <c r="D54" i="2"/>
  <c r="I53" i="2"/>
  <c r="H53" i="2"/>
  <c r="D53" i="2"/>
  <c r="I52" i="2"/>
  <c r="H52" i="2"/>
  <c r="D52" i="2"/>
  <c r="I51" i="2"/>
  <c r="H51" i="2"/>
  <c r="D51" i="2"/>
  <c r="I50" i="2"/>
  <c r="H50" i="2"/>
  <c r="D50" i="2"/>
  <c r="I49" i="2"/>
  <c r="H49" i="2"/>
  <c r="D49" i="2"/>
  <c r="I48" i="2"/>
  <c r="H48" i="2"/>
  <c r="D48" i="2"/>
  <c r="I47" i="2"/>
  <c r="H47" i="2"/>
  <c r="D47" i="2"/>
  <c r="I46" i="2"/>
  <c r="H46" i="2"/>
  <c r="D46" i="2"/>
  <c r="I45" i="2"/>
  <c r="H45" i="2"/>
  <c r="D45" i="2"/>
  <c r="I44" i="2"/>
  <c r="H44" i="2"/>
  <c r="D44" i="2"/>
  <c r="I43" i="2"/>
  <c r="H43" i="2"/>
  <c r="D43" i="2"/>
  <c r="I42" i="2"/>
  <c r="H42" i="2"/>
  <c r="D42" i="2"/>
  <c r="I41" i="2"/>
  <c r="H41" i="2"/>
  <c r="D41" i="2"/>
  <c r="I40" i="2"/>
  <c r="H40" i="2"/>
  <c r="D40" i="2"/>
  <c r="I39" i="2"/>
  <c r="H39" i="2"/>
  <c r="D39" i="2"/>
  <c r="I38" i="2"/>
  <c r="H38" i="2"/>
  <c r="D38" i="2"/>
  <c r="I37" i="2"/>
  <c r="H37" i="2"/>
  <c r="D37" i="2"/>
  <c r="I36" i="2"/>
  <c r="H36" i="2"/>
  <c r="D36" i="2"/>
  <c r="I35" i="2"/>
  <c r="H35" i="2"/>
  <c r="D35" i="2"/>
  <c r="I34" i="2"/>
  <c r="H34" i="2"/>
  <c r="D34" i="2"/>
  <c r="I33" i="2"/>
  <c r="H33" i="2"/>
  <c r="D33" i="2"/>
  <c r="I32" i="2"/>
  <c r="H32" i="2"/>
  <c r="D32" i="2"/>
  <c r="I31" i="2"/>
  <c r="H31" i="2"/>
  <c r="D31" i="2"/>
  <c r="I30" i="2"/>
  <c r="H30" i="2"/>
  <c r="D30" i="2"/>
  <c r="I29" i="2"/>
  <c r="H29" i="2"/>
  <c r="D29" i="2"/>
  <c r="I28" i="2"/>
  <c r="H28" i="2"/>
  <c r="D28" i="2"/>
  <c r="I27" i="2"/>
  <c r="H27" i="2"/>
  <c r="D27" i="2"/>
  <c r="I26" i="2"/>
  <c r="H26" i="2"/>
  <c r="D26" i="2"/>
  <c r="I25" i="2"/>
  <c r="H25" i="2"/>
  <c r="D25" i="2"/>
  <c r="I24" i="2"/>
  <c r="H24" i="2"/>
  <c r="D24" i="2"/>
  <c r="I23" i="2"/>
  <c r="H23" i="2"/>
  <c r="D23" i="2"/>
  <c r="I22" i="2"/>
  <c r="H22" i="2"/>
  <c r="D22" i="2"/>
  <c r="I21" i="2"/>
  <c r="H21" i="2"/>
  <c r="D21" i="2"/>
  <c r="I20" i="2"/>
  <c r="H20" i="2"/>
  <c r="D20" i="2"/>
  <c r="I19" i="2"/>
  <c r="H19" i="2"/>
  <c r="D19" i="2"/>
  <c r="I18" i="2"/>
  <c r="H18" i="2"/>
  <c r="D18" i="2"/>
  <c r="I17" i="2"/>
  <c r="H17" i="2"/>
  <c r="D17" i="2"/>
  <c r="I16" i="2"/>
  <c r="H16" i="2"/>
  <c r="D16" i="2"/>
  <c r="I15" i="2"/>
  <c r="H15" i="2"/>
  <c r="D15" i="2"/>
  <c r="I14" i="2"/>
  <c r="H14" i="2"/>
  <c r="D14" i="2"/>
  <c r="I13" i="2"/>
  <c r="H13" i="2"/>
  <c r="D13" i="2"/>
  <c r="I12" i="2"/>
  <c r="H12" i="2"/>
  <c r="D12" i="2"/>
  <c r="I11" i="2"/>
  <c r="H11" i="2"/>
  <c r="D11" i="2"/>
  <c r="I10" i="2"/>
  <c r="H10" i="2"/>
  <c r="D10" i="2"/>
  <c r="I9" i="2"/>
  <c r="H9" i="2"/>
  <c r="D9" i="2"/>
  <c r="I8" i="2"/>
  <c r="H8" i="2"/>
  <c r="D8" i="2"/>
  <c r="I7" i="2"/>
  <c r="H7" i="2"/>
  <c r="D7" i="2"/>
  <c r="I6" i="2"/>
  <c r="H6" i="2"/>
  <c r="D6" i="2"/>
  <c r="I5" i="2"/>
  <c r="H5" i="2"/>
  <c r="D5" i="2"/>
  <c r="I4" i="2"/>
  <c r="H4" i="2"/>
  <c r="D4" i="2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4" i="1"/>
  <c r="J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4" i="1"/>
  <c r="G207" i="4" l="1"/>
</calcChain>
</file>

<file path=xl/sharedStrings.xml><?xml version="1.0" encoding="utf-8"?>
<sst xmlns="http://schemas.openxmlformats.org/spreadsheetml/2006/main" count="3353" uniqueCount="1476">
  <si>
    <t>INDUSTRIA</t>
  </si>
  <si>
    <t>DIRECCIÓN</t>
  </si>
  <si>
    <r>
      <rPr>
        <sz val="11"/>
        <rFont val="Arial MT"/>
        <family val="2"/>
      </rPr>
      <t>DEPOSITO DE MADERAS EL CEDRO ORTIZ</t>
    </r>
  </si>
  <si>
    <r>
      <rPr>
        <sz val="11"/>
        <rFont val="Arial MT"/>
        <family val="2"/>
      </rPr>
      <t>Calle 77A No 80A- 57</t>
    </r>
  </si>
  <si>
    <r>
      <rPr>
        <sz val="11"/>
        <rFont val="Arial MT"/>
        <family val="2"/>
      </rPr>
      <t>DECORACIONES CASTILLA LTDA</t>
    </r>
  </si>
  <si>
    <r>
      <rPr>
        <sz val="11"/>
        <rFont val="Arial MT"/>
        <family val="2"/>
      </rPr>
      <t>Calle 78 No 81- 47</t>
    </r>
  </si>
  <si>
    <r>
      <rPr>
        <sz val="11"/>
        <rFont val="Arial MT"/>
        <family val="2"/>
      </rPr>
      <t>MADERAS LA ESPERANZA</t>
    </r>
  </si>
  <si>
    <r>
      <rPr>
        <sz val="11"/>
        <rFont val="Arial MT"/>
        <family val="2"/>
      </rPr>
      <t>Calle 66 No 74- 59</t>
    </r>
  </si>
  <si>
    <r>
      <rPr>
        <sz val="11"/>
        <rFont val="Arial MT"/>
        <family val="2"/>
      </rPr>
      <t>RUIZ GUILLERMO LEON "DEPOSITO DE MADERAS LO MEJOR EN MADERAS"</t>
    </r>
  </si>
  <si>
    <t>Carrera 73A No 69A- 33</t>
  </si>
  <si>
    <r>
      <rPr>
        <sz val="11"/>
        <rFont val="Arial MT"/>
        <family val="2"/>
      </rPr>
      <t>ARTEMAS</t>
    </r>
  </si>
  <si>
    <r>
      <rPr>
        <sz val="11"/>
        <rFont val="Arial MT"/>
        <family val="2"/>
      </rPr>
      <t>Carrera 74A no. 68B - 83</t>
    </r>
  </si>
  <si>
    <r>
      <rPr>
        <sz val="11"/>
        <rFont val="Arial MT"/>
        <family val="2"/>
      </rPr>
      <t>DECMA S..A.S</t>
    </r>
  </si>
  <si>
    <r>
      <rPr>
        <sz val="11"/>
        <rFont val="Arial MT"/>
        <family val="2"/>
      </rPr>
      <t>Carrera 89 No 68- 15</t>
    </r>
  </si>
  <si>
    <r>
      <rPr>
        <sz val="11"/>
        <rFont val="Arial MT"/>
        <family val="2"/>
      </rPr>
      <t>MADERABLES LTDA</t>
    </r>
  </si>
  <si>
    <r>
      <rPr>
        <sz val="11"/>
        <rFont val="Arial MT"/>
        <family val="2"/>
      </rPr>
      <t>Carrera 73A No. 71A - 22</t>
    </r>
  </si>
  <si>
    <r>
      <rPr>
        <sz val="11"/>
        <rFont val="Arial MT"/>
        <family val="2"/>
      </rPr>
      <t>ESTIBAS Y MADERAS ÉXITO SAS</t>
    </r>
  </si>
  <si>
    <r>
      <rPr>
        <sz val="11"/>
        <rFont val="Arial MT"/>
        <family val="2"/>
      </rPr>
      <t>Calle 77 A No. 80 A - 44</t>
    </r>
  </si>
  <si>
    <r>
      <rPr>
        <sz val="11"/>
        <rFont val="Arial MT"/>
        <family val="2"/>
      </rPr>
      <t>MUEBLES PULIDO MEDINA</t>
    </r>
  </si>
  <si>
    <r>
      <rPr>
        <sz val="11"/>
        <rFont val="Arial MT"/>
        <family val="2"/>
      </rPr>
      <t>Calle 81 No 92- 23</t>
    </r>
  </si>
  <si>
    <r>
      <rPr>
        <sz val="11"/>
        <rFont val="Arial MT"/>
        <family val="2"/>
      </rPr>
      <t>R.C. SECAMATIC LTDA.</t>
    </r>
  </si>
  <si>
    <r>
      <rPr>
        <sz val="11"/>
        <rFont val="Arial MT"/>
        <family val="2"/>
      </rPr>
      <t>Calle 68 No 90A- 20</t>
    </r>
  </si>
  <si>
    <r>
      <rPr>
        <sz val="11"/>
        <rFont val="Arial MT"/>
        <family val="2"/>
      </rPr>
      <t xml:space="preserve">RAUL ANTONIO CASTAÑEDA
</t>
    </r>
    <r>
      <rPr>
        <sz val="11"/>
        <rFont val="Arial MT"/>
        <family val="2"/>
      </rPr>
      <t>"MUEBLES - DECORACIONES"</t>
    </r>
  </si>
  <si>
    <r>
      <rPr>
        <sz val="11"/>
        <rFont val="Arial MT"/>
        <family val="2"/>
      </rPr>
      <t>Calle 77 No 82- 61</t>
    </r>
  </si>
  <si>
    <r>
      <rPr>
        <sz val="11"/>
        <rFont val="Arial MT"/>
        <family val="2"/>
      </rPr>
      <t>ESNEIDER ESCOBAR - CARPINTERIA INDUSTRIAL</t>
    </r>
  </si>
  <si>
    <r>
      <rPr>
        <sz val="11"/>
        <rFont val="Arial MT"/>
        <family val="2"/>
      </rPr>
      <t>Carrera 87 No 70A- 30</t>
    </r>
  </si>
  <si>
    <r>
      <rPr>
        <sz val="11"/>
        <rFont val="Arial MT"/>
        <family val="2"/>
      </rPr>
      <t>MULTIACRIL S.A.S.(antes MULTIACRIL Y CIA LTDA)</t>
    </r>
  </si>
  <si>
    <r>
      <rPr>
        <sz val="11"/>
        <rFont val="Arial MT"/>
        <family val="2"/>
      </rPr>
      <t>Transversal 77C No. 47-20</t>
    </r>
  </si>
  <si>
    <r>
      <rPr>
        <sz val="11"/>
        <rFont val="Arial MT"/>
        <family val="2"/>
      </rPr>
      <t>COLOMBIANA DE BALSA LIMITADA "COBALSA LTDA"</t>
    </r>
  </si>
  <si>
    <r>
      <rPr>
        <sz val="11"/>
        <rFont val="Arial MT"/>
        <family val="2"/>
      </rPr>
      <t>Calle 74B No 69Q- 12</t>
    </r>
  </si>
  <si>
    <r>
      <rPr>
        <sz val="11"/>
        <rFont val="Arial MT"/>
        <family val="2"/>
      </rPr>
      <t>ARTESANIAS BIZAN WILLIAMS</t>
    </r>
  </si>
  <si>
    <r>
      <rPr>
        <sz val="11"/>
        <rFont val="Arial MT"/>
        <family val="2"/>
      </rPr>
      <t>Calle 51 No 74A- 54</t>
    </r>
  </si>
  <si>
    <r>
      <rPr>
        <sz val="11"/>
        <rFont val="Arial MT"/>
        <family val="2"/>
      </rPr>
      <t>NACIONAL URNAS</t>
    </r>
  </si>
  <si>
    <r>
      <rPr>
        <sz val="11"/>
        <rFont val="Arial MT"/>
        <family val="2"/>
      </rPr>
      <t>Calle 77 No 81- 25/31</t>
    </r>
  </si>
  <si>
    <r>
      <rPr>
        <sz val="11"/>
        <rFont val="Arial MT"/>
        <family val="2"/>
      </rPr>
      <t>MADERA Y COLOR Y/O JAIRO ALBERTO</t>
    </r>
  </si>
  <si>
    <r>
      <rPr>
        <sz val="11"/>
        <rFont val="Arial MT"/>
        <family val="2"/>
      </rPr>
      <t>Carrera 74A No 68B- 83</t>
    </r>
  </si>
  <si>
    <r>
      <rPr>
        <sz val="11"/>
        <rFont val="Arial MT"/>
        <family val="2"/>
      </rPr>
      <t>LA OFICINA DE HOY LIMITADA</t>
    </r>
  </si>
  <si>
    <r>
      <rPr>
        <sz val="11"/>
        <rFont val="Arial MT"/>
        <family val="2"/>
      </rPr>
      <t>Calle 78 No 68H- 71</t>
    </r>
  </si>
  <si>
    <r>
      <rPr>
        <sz val="11"/>
        <rFont val="Arial MT"/>
        <family val="2"/>
      </rPr>
      <t>CEDROS Y MADERAS DEL HUILA</t>
    </r>
  </si>
  <si>
    <r>
      <rPr>
        <sz val="11"/>
        <rFont val="Arial MT"/>
        <family val="2"/>
      </rPr>
      <t>DG 83 No. 76 C - 37</t>
    </r>
  </si>
  <si>
    <r>
      <rPr>
        <sz val="11"/>
        <rFont val="Arial MT"/>
        <family val="2"/>
      </rPr>
      <t>DIAQUIN S.A.S.</t>
    </r>
  </si>
  <si>
    <r>
      <rPr>
        <sz val="11"/>
        <rFont val="Arial MT"/>
        <family val="2"/>
      </rPr>
      <t xml:space="preserve">Carrera 111 No. 157 A - 77
</t>
    </r>
    <r>
      <rPr>
        <sz val="11"/>
        <rFont val="Arial MT"/>
        <family val="2"/>
      </rPr>
      <t>Interior 2</t>
    </r>
  </si>
  <si>
    <r>
      <rPr>
        <sz val="11"/>
        <rFont val="Arial MT"/>
        <family val="2"/>
      </rPr>
      <t>MULTIJUEGOS LTDA</t>
    </r>
  </si>
  <si>
    <r>
      <rPr>
        <sz val="11"/>
        <rFont val="Arial MT"/>
        <family val="2"/>
      </rPr>
      <t>Calle 63 No 74B - 42 Bod 10</t>
    </r>
  </si>
  <si>
    <r>
      <rPr>
        <sz val="11"/>
        <rFont val="Arial MT"/>
        <family val="2"/>
      </rPr>
      <t>"IMARDEC"</t>
    </r>
  </si>
  <si>
    <r>
      <rPr>
        <sz val="11"/>
        <rFont val="Arial MT"/>
        <family val="2"/>
      </rPr>
      <t>Carrera 69Q No 78- 39</t>
    </r>
  </si>
  <si>
    <r>
      <rPr>
        <sz val="11"/>
        <rFont val="Arial MT"/>
        <family val="2"/>
      </rPr>
      <t>DINALMUEBLES LIMITADA</t>
    </r>
  </si>
  <si>
    <r>
      <rPr>
        <sz val="11"/>
        <rFont val="Arial MT"/>
        <family val="2"/>
      </rPr>
      <t>Calle 62BIS No 68- 32</t>
    </r>
  </si>
  <si>
    <r>
      <rPr>
        <sz val="11"/>
        <rFont val="Arial MT"/>
        <family val="2"/>
      </rPr>
      <t>SOPRANOS LTDA</t>
    </r>
  </si>
  <si>
    <r>
      <rPr>
        <sz val="11"/>
        <rFont val="Arial MT"/>
        <family val="2"/>
      </rPr>
      <t>Calle 97 No 94M - 05</t>
    </r>
  </si>
  <si>
    <r>
      <rPr>
        <sz val="11"/>
        <rFont val="Arial MT"/>
        <family val="2"/>
      </rPr>
      <t>TECMADEX LTDA</t>
    </r>
  </si>
  <si>
    <r>
      <rPr>
        <sz val="11"/>
        <rFont val="Arial MT"/>
        <family val="2"/>
      </rPr>
      <t>Carrera 69 No 74B- 62</t>
    </r>
  </si>
  <si>
    <r>
      <rPr>
        <sz val="11"/>
        <rFont val="Arial MT"/>
        <family val="2"/>
      </rPr>
      <t>MATADOR WOOD EU</t>
    </r>
  </si>
  <si>
    <r>
      <rPr>
        <sz val="11"/>
        <rFont val="Arial MT"/>
        <family val="2"/>
      </rPr>
      <t>Carrera 75 No 70- 3</t>
    </r>
  </si>
  <si>
    <r>
      <rPr>
        <sz val="11"/>
        <rFont val="Arial MT"/>
        <family val="2"/>
      </rPr>
      <t>MADERAS PUERTO COLOMBIA LTDA</t>
    </r>
  </si>
  <si>
    <r>
      <rPr>
        <sz val="11"/>
        <rFont val="Arial MT"/>
        <family val="2"/>
      </rPr>
      <t>Avenida Carrera 73 A No.71 A- 72</t>
    </r>
  </si>
  <si>
    <r>
      <rPr>
        <sz val="11"/>
        <rFont val="Arial MT"/>
        <family val="2"/>
      </rPr>
      <t>ABC PISOS EN MADERA ROMERO</t>
    </r>
  </si>
  <si>
    <r>
      <rPr>
        <sz val="11"/>
        <rFont val="Arial MT"/>
        <family val="2"/>
      </rPr>
      <t>Carrera 91 No 66A- 59</t>
    </r>
  </si>
  <si>
    <r>
      <rPr>
        <sz val="11"/>
        <rFont val="Arial MT"/>
        <family val="2"/>
      </rPr>
      <t>RAFAEL MARÍA PINILLA VARGAS / P&amp;V MUEBLES</t>
    </r>
  </si>
  <si>
    <r>
      <rPr>
        <sz val="11"/>
        <rFont val="Arial MT"/>
        <family val="2"/>
      </rPr>
      <t>Calle 71A No 72A- 17</t>
    </r>
  </si>
  <si>
    <r>
      <rPr>
        <sz val="11"/>
        <rFont val="Arial MT"/>
        <family val="2"/>
      </rPr>
      <t xml:space="preserve">MORPHOSIS ARQUITECTURA Y DISEÑO
</t>
    </r>
    <r>
      <rPr>
        <sz val="11"/>
        <rFont val="Arial MT"/>
        <family val="2"/>
      </rPr>
      <t>SA</t>
    </r>
  </si>
  <si>
    <r>
      <rPr>
        <sz val="11"/>
        <rFont val="Arial MT"/>
        <family val="2"/>
      </rPr>
      <t>Carrera 7A No 123- 25</t>
    </r>
  </si>
  <si>
    <r>
      <rPr>
        <sz val="11"/>
        <rFont val="Arial MT"/>
        <family val="2"/>
      </rPr>
      <t>MARÍA LEONOR SÁNCHEZ PRIETO</t>
    </r>
  </si>
  <si>
    <r>
      <rPr>
        <sz val="11"/>
        <rFont val="Arial MT"/>
        <family val="2"/>
      </rPr>
      <t>Calle 63D Bis No. 113A -06</t>
    </r>
  </si>
  <si>
    <r>
      <rPr>
        <sz val="11"/>
        <rFont val="Arial MT"/>
        <family val="2"/>
      </rPr>
      <t>FABRICA DE MUEBLES CRISTANCHO</t>
    </r>
  </si>
  <si>
    <r>
      <rPr>
        <sz val="11"/>
        <rFont val="Arial MT"/>
        <family val="2"/>
      </rPr>
      <t>Transversal 123 No 66J- 55</t>
    </r>
  </si>
  <si>
    <r>
      <rPr>
        <sz val="11"/>
        <rFont val="Arial MT"/>
        <family val="2"/>
      </rPr>
      <t>REYES MONCADA RODOLFO</t>
    </r>
  </si>
  <si>
    <r>
      <rPr>
        <sz val="11"/>
        <rFont val="Arial MT"/>
        <family val="2"/>
      </rPr>
      <t>Calle 70B No 107C- 13</t>
    </r>
  </si>
  <si>
    <r>
      <rPr>
        <sz val="11"/>
        <rFont val="Arial MT"/>
        <family val="2"/>
      </rPr>
      <t xml:space="preserve">CIFUENTES CASTILLO JOSE
</t>
    </r>
    <r>
      <rPr>
        <sz val="11"/>
        <rFont val="Arial MT"/>
        <family val="2"/>
      </rPr>
      <t>EUDORO "MADERERAS DE LA SABANA"</t>
    </r>
  </si>
  <si>
    <r>
      <rPr>
        <sz val="11"/>
        <rFont val="Arial MT"/>
        <family val="2"/>
      </rPr>
      <t>Carrera 74 No 65A- 57</t>
    </r>
  </si>
  <si>
    <r>
      <rPr>
        <sz val="11"/>
        <rFont val="Arial MT"/>
        <family val="2"/>
      </rPr>
      <t>PROYECTA DISEÑO LIMITADA</t>
    </r>
  </si>
  <si>
    <r>
      <rPr>
        <sz val="11"/>
        <rFont val="Arial MT"/>
        <family val="2"/>
      </rPr>
      <t>Cr 74A #70-45</t>
    </r>
  </si>
  <si>
    <r>
      <rPr>
        <sz val="11"/>
        <rFont val="Arial MT"/>
        <family val="2"/>
      </rPr>
      <t>CARMONA CEPEDA EHUBLISES</t>
    </r>
  </si>
  <si>
    <r>
      <rPr>
        <sz val="11"/>
        <rFont val="Arial MT"/>
        <family val="2"/>
      </rPr>
      <t>Calle 64A No 103A- 45</t>
    </r>
  </si>
  <si>
    <r>
      <rPr>
        <sz val="11"/>
        <rFont val="Arial MT"/>
        <family val="2"/>
      </rPr>
      <t>MULF MUEBLES DISEÑO</t>
    </r>
  </si>
  <si>
    <r>
      <rPr>
        <sz val="11"/>
        <rFont val="Arial MT"/>
        <family val="2"/>
      </rPr>
      <t>Carrera 92 No 66A- 89</t>
    </r>
  </si>
  <si>
    <r>
      <rPr>
        <sz val="11"/>
        <rFont val="Arial MT"/>
        <family val="2"/>
      </rPr>
      <t>MUEBLES NOVO ARTE LTDA</t>
    </r>
  </si>
  <si>
    <r>
      <rPr>
        <sz val="11"/>
        <rFont val="Arial MT"/>
        <family val="2"/>
      </rPr>
      <t>Calle 68A No 92- 22</t>
    </r>
  </si>
  <si>
    <r>
      <rPr>
        <sz val="11"/>
        <rFont val="Arial MT"/>
        <family val="2"/>
      </rPr>
      <t>GUARNIZO RICO ORLANDO</t>
    </r>
  </si>
  <si>
    <r>
      <rPr>
        <sz val="11"/>
        <rFont val="Arial MT"/>
        <family val="2"/>
      </rPr>
      <t>Carrera 68B No 71- 43</t>
    </r>
  </si>
  <si>
    <r>
      <rPr>
        <sz val="11"/>
        <rFont val="Arial MT"/>
        <family val="2"/>
      </rPr>
      <t>CASA MOBLESA Y CIA LTDA</t>
    </r>
  </si>
  <si>
    <r>
      <rPr>
        <sz val="11"/>
        <rFont val="Arial MT"/>
        <family val="2"/>
      </rPr>
      <t>Carrera 86 No. 69B -59</t>
    </r>
  </si>
  <si>
    <r>
      <rPr>
        <sz val="11"/>
        <rFont val="Arial MT"/>
        <family val="2"/>
      </rPr>
      <t>MADERAS DE SOACHA SUCURSAL No1</t>
    </r>
  </si>
  <si>
    <r>
      <rPr>
        <sz val="11"/>
        <rFont val="Arial MT"/>
        <family val="2"/>
      </rPr>
      <t>Carrera 72A No 70- 43</t>
    </r>
  </si>
  <si>
    <r>
      <rPr>
        <sz val="11"/>
        <rFont val="Arial MT"/>
        <family val="2"/>
      </rPr>
      <t>CASA MIA LTDA.</t>
    </r>
  </si>
  <si>
    <r>
      <rPr>
        <sz val="11"/>
        <rFont val="Arial MT"/>
        <family val="2"/>
      </rPr>
      <t>Calle 71 A No. 73 A 43</t>
    </r>
  </si>
  <si>
    <r>
      <rPr>
        <sz val="11"/>
        <rFont val="Arial MT"/>
        <family val="2"/>
      </rPr>
      <t xml:space="preserve">COMERCIALIZADORA DE
</t>
    </r>
    <r>
      <rPr>
        <sz val="11"/>
        <rFont val="Arial MT"/>
        <family val="2"/>
      </rPr>
      <t>PISOS Y TECHOS NUEVO MILENIO EU</t>
    </r>
  </si>
  <si>
    <r>
      <rPr>
        <sz val="11"/>
        <rFont val="Arial MT"/>
        <family val="2"/>
      </rPr>
      <t>Carrera 72A No 69A- 74</t>
    </r>
  </si>
  <si>
    <r>
      <rPr>
        <sz val="11"/>
        <rFont val="Arial MT"/>
        <family val="2"/>
      </rPr>
      <t>EUROPISOS S S LTDA</t>
    </r>
  </si>
  <si>
    <r>
      <rPr>
        <sz val="11"/>
        <rFont val="Arial MT"/>
        <family val="2"/>
      </rPr>
      <t>Carrera 73A No 69A- 50</t>
    </r>
  </si>
  <si>
    <r>
      <rPr>
        <sz val="11"/>
        <rFont val="Arial MT"/>
        <family val="2"/>
      </rPr>
      <t>ESPECIMADERAS H&amp;A SAS</t>
    </r>
  </si>
  <si>
    <r>
      <rPr>
        <sz val="11"/>
        <rFont val="Arial MT"/>
        <family val="2"/>
      </rPr>
      <t>Calle 64 # 93 - 66</t>
    </r>
  </si>
  <si>
    <r>
      <rPr>
        <sz val="11"/>
        <rFont val="Arial MT"/>
        <family val="2"/>
      </rPr>
      <t>DEPOSITO DE MADERAS ZAMORE</t>
    </r>
  </si>
  <si>
    <r>
      <rPr>
        <sz val="11"/>
        <rFont val="Arial MT"/>
        <family val="2"/>
      </rPr>
      <t>Carrera 73A No 69A 98</t>
    </r>
  </si>
  <si>
    <r>
      <rPr>
        <sz val="11"/>
        <rFont val="Arial MT"/>
        <family val="2"/>
      </rPr>
      <t>MOBLIFORMAS SAS</t>
    </r>
  </si>
  <si>
    <r>
      <rPr>
        <sz val="11"/>
        <rFont val="Arial MT"/>
        <family val="2"/>
      </rPr>
      <t>CL 65 A No. 74 B - 40</t>
    </r>
  </si>
  <si>
    <r>
      <rPr>
        <sz val="11"/>
        <rFont val="Arial MT"/>
        <family val="2"/>
      </rPr>
      <t>MADERAS DEL TAYRONA LTDA</t>
    </r>
  </si>
  <si>
    <r>
      <rPr>
        <sz val="11"/>
        <rFont val="Arial MT"/>
        <family val="2"/>
      </rPr>
      <t>Calle 80 No 89A- 65</t>
    </r>
  </si>
  <si>
    <r>
      <rPr>
        <sz val="11"/>
        <rFont val="Arial MT"/>
        <family val="2"/>
      </rPr>
      <t>IDEAS ARANDA</t>
    </r>
  </si>
  <si>
    <r>
      <rPr>
        <sz val="11"/>
        <rFont val="Arial MT"/>
        <family val="2"/>
      </rPr>
      <t>Carrera 110A BIS No 63- 21</t>
    </r>
  </si>
  <si>
    <r>
      <rPr>
        <sz val="11"/>
        <rFont val="Arial MT"/>
        <family val="2"/>
      </rPr>
      <t>MADERAS LOS ALCAZARES SAS SUCURSAL</t>
    </r>
  </si>
  <si>
    <r>
      <rPr>
        <sz val="11"/>
        <rFont val="Arial MT"/>
        <family val="2"/>
      </rPr>
      <t>CALLE 80 No 89- 23</t>
    </r>
  </si>
  <si>
    <r>
      <rPr>
        <sz val="11"/>
        <rFont val="Arial MT"/>
        <family val="2"/>
      </rPr>
      <t>VENTA DE MADERAS LANDY</t>
    </r>
  </si>
  <si>
    <r>
      <rPr>
        <sz val="11"/>
        <rFont val="Arial MT"/>
        <family val="2"/>
      </rPr>
      <t>Carrera 74A No 71- 5</t>
    </r>
  </si>
  <si>
    <r>
      <rPr>
        <sz val="11"/>
        <rFont val="Arial MT"/>
        <family val="2"/>
      </rPr>
      <t>MODUTRIPLEX Y CIA SAS</t>
    </r>
  </si>
  <si>
    <r>
      <rPr>
        <sz val="11"/>
        <rFont val="Arial MT"/>
        <family val="2"/>
      </rPr>
      <t>Avenida calle 72 No 74A- 70</t>
    </r>
  </si>
  <si>
    <r>
      <rPr>
        <sz val="11"/>
        <rFont val="Arial MT"/>
        <family val="2"/>
      </rPr>
      <t xml:space="preserve">COMERCIALIZADORA DE MADERAS LA FLORIDA
</t>
    </r>
    <r>
      <rPr>
        <sz val="11"/>
        <rFont val="Arial MT"/>
        <family val="2"/>
      </rPr>
      <t>EMPRESA UNIPERSONAL</t>
    </r>
  </si>
  <si>
    <r>
      <rPr>
        <sz val="11"/>
        <rFont val="Arial MT"/>
        <family val="2"/>
      </rPr>
      <t>Calle 68 No 88- 28</t>
    </r>
  </si>
  <si>
    <r>
      <rPr>
        <sz val="11"/>
        <rFont val="Arial MT"/>
        <family val="2"/>
      </rPr>
      <t>RIMAPLEX Y CIA LTDA</t>
    </r>
  </si>
  <si>
    <r>
      <rPr>
        <sz val="11"/>
        <rFont val="Arial MT"/>
        <family val="2"/>
      </rPr>
      <t>Calle 72A No 74A - 98</t>
    </r>
  </si>
  <si>
    <r>
      <rPr>
        <sz val="11"/>
        <rFont val="Arial MT"/>
        <family val="2"/>
      </rPr>
      <t>DISALCO SA</t>
    </r>
  </si>
  <si>
    <r>
      <rPr>
        <sz val="11"/>
        <rFont val="Arial MT"/>
        <family val="2"/>
      </rPr>
      <t>Carrera 75 No 71A- 26</t>
    </r>
  </si>
  <si>
    <r>
      <rPr>
        <sz val="11"/>
        <rFont val="Arial MT"/>
        <family val="2"/>
      </rPr>
      <t xml:space="preserve">INDUSTRIAL DE MADERAS NOVA LA ANTIGUA Y CIA
</t>
    </r>
    <r>
      <rPr>
        <sz val="11"/>
        <rFont val="Arial MT"/>
        <family val="2"/>
      </rPr>
      <t>LTDA</t>
    </r>
  </si>
  <si>
    <r>
      <rPr>
        <sz val="11"/>
        <rFont val="Arial MT"/>
        <family val="2"/>
      </rPr>
      <t>Carrera 69Q No 75- 62</t>
    </r>
  </si>
  <si>
    <r>
      <rPr>
        <sz val="11"/>
        <rFont val="Arial MT"/>
        <family val="2"/>
      </rPr>
      <t>MACORAC SAS</t>
    </r>
  </si>
  <si>
    <r>
      <rPr>
        <sz val="11"/>
        <rFont val="Arial MT"/>
        <family val="2"/>
      </rPr>
      <t>Av Cl 72 No. 73 A - 55</t>
    </r>
  </si>
  <si>
    <r>
      <rPr>
        <sz val="11"/>
        <rFont val="Arial MT"/>
        <family val="2"/>
      </rPr>
      <t>MADERAS LUIS BOHORQUEZ No2</t>
    </r>
  </si>
  <si>
    <r>
      <rPr>
        <sz val="11"/>
        <rFont val="Arial MT"/>
        <family val="2"/>
      </rPr>
      <t>Carrera 77 No 76- 06</t>
    </r>
  </si>
  <si>
    <r>
      <rPr>
        <sz val="11"/>
        <rFont val="Arial MT"/>
        <family val="2"/>
      </rPr>
      <t>AQUÍ CHAPILLAS LTDA</t>
    </r>
  </si>
  <si>
    <r>
      <rPr>
        <sz val="11"/>
        <rFont val="Arial MT"/>
        <family val="2"/>
      </rPr>
      <t>Avenida calle 72 No 75- 52</t>
    </r>
  </si>
  <si>
    <r>
      <rPr>
        <sz val="11"/>
        <rFont val="Arial MT"/>
        <family val="2"/>
      </rPr>
      <t>PINZON MARTINEZ BETTY</t>
    </r>
  </si>
  <si>
    <r>
      <rPr>
        <sz val="11"/>
        <rFont val="Arial MT"/>
        <family val="2"/>
      </rPr>
      <t>Carrera 73A No 75- 45</t>
    </r>
  </si>
  <si>
    <r>
      <rPr>
        <sz val="11"/>
        <rFont val="Arial MT"/>
        <family val="2"/>
      </rPr>
      <t>COLMUEBLES L G E U</t>
    </r>
  </si>
  <si>
    <r>
      <rPr>
        <sz val="11"/>
        <rFont val="Arial MT"/>
        <family val="2"/>
      </rPr>
      <t>Calle 80 No 114- 49 Interior 2</t>
    </r>
  </si>
  <si>
    <r>
      <rPr>
        <sz val="11"/>
        <rFont val="Arial MT"/>
        <family val="2"/>
      </rPr>
      <t>INVERSIONES CARDENAS FLOREZ SAS</t>
    </r>
  </si>
  <si>
    <r>
      <rPr>
        <sz val="11"/>
        <rFont val="Arial MT"/>
        <family val="2"/>
      </rPr>
      <t>Calle 68 No 87- 40</t>
    </r>
  </si>
  <si>
    <r>
      <rPr>
        <sz val="11"/>
        <rFont val="Arial MT"/>
        <family val="2"/>
      </rPr>
      <t>MADERAS FINAS Y SECAS</t>
    </r>
  </si>
  <si>
    <r>
      <rPr>
        <sz val="11"/>
        <rFont val="Arial MT"/>
        <family val="2"/>
      </rPr>
      <t>CARRERA 83 No 77A - 24</t>
    </r>
  </si>
  <si>
    <r>
      <rPr>
        <sz val="11"/>
        <rFont val="Arial MT"/>
        <family val="2"/>
      </rPr>
      <t>DEPOSITO DE MADERAS VERANO</t>
    </r>
  </si>
  <si>
    <r>
      <rPr>
        <sz val="11"/>
        <rFont val="Arial MT"/>
        <family val="2"/>
      </rPr>
      <t>Calle 70F No 108A- 71</t>
    </r>
  </si>
  <si>
    <r>
      <rPr>
        <sz val="11"/>
        <rFont val="Arial MT"/>
        <family val="2"/>
      </rPr>
      <t>ARIAS RICO JAVIER / FABRICA DE CASETON JAR</t>
    </r>
  </si>
  <si>
    <r>
      <rPr>
        <sz val="11"/>
        <rFont val="Arial MT"/>
        <family val="2"/>
      </rPr>
      <t>Avenida Ciudad de Cali No 68- 21</t>
    </r>
  </si>
  <si>
    <r>
      <rPr>
        <sz val="11"/>
        <rFont val="Arial MT"/>
        <family val="2"/>
      </rPr>
      <t xml:space="preserve">EXPOMERCADOS SOCIEDAD
</t>
    </r>
    <r>
      <rPr>
        <sz val="11"/>
        <rFont val="Arial MT"/>
        <family val="2"/>
      </rPr>
      <t>DE COMERCIALIZACION INTERNACIONAL LIMITADA</t>
    </r>
  </si>
  <si>
    <r>
      <rPr>
        <sz val="11"/>
        <rFont val="Arial MT"/>
        <family val="2"/>
      </rPr>
      <t>Calle 22F 81C 63</t>
    </r>
  </si>
  <si>
    <r>
      <rPr>
        <sz val="11"/>
        <rFont val="Arial MT"/>
        <family val="2"/>
      </rPr>
      <t>DISTRIMAPEL LIMITADA</t>
    </r>
  </si>
  <si>
    <r>
      <rPr>
        <sz val="11"/>
        <rFont val="Arial MT"/>
        <family val="2"/>
      </rPr>
      <t>Carrera 75 No 71A-07</t>
    </r>
  </si>
  <si>
    <r>
      <rPr>
        <sz val="11"/>
        <rFont val="Arial MT"/>
        <family val="2"/>
      </rPr>
      <t>VIZTA MOBILIARIO E.U.</t>
    </r>
  </si>
  <si>
    <r>
      <rPr>
        <sz val="11"/>
        <rFont val="Arial MT"/>
        <family val="2"/>
      </rPr>
      <t>Carrera 69K No 78- 71</t>
    </r>
  </si>
  <si>
    <r>
      <rPr>
        <sz val="11"/>
        <rFont val="Arial MT"/>
        <family val="2"/>
      </rPr>
      <t xml:space="preserve">HENAO BELTRAN YOLANDA
</t>
    </r>
    <r>
      <rPr>
        <sz val="11"/>
        <rFont val="Arial MT"/>
        <family val="2"/>
      </rPr>
      <t>"PERGAMINOS BIBLICOS INTERNACIONALES"</t>
    </r>
  </si>
  <si>
    <r>
      <rPr>
        <sz val="11"/>
        <rFont val="Arial MT"/>
        <family val="2"/>
      </rPr>
      <t>Cra 112C No 78 A - 01</t>
    </r>
  </si>
  <si>
    <r>
      <rPr>
        <sz val="11"/>
        <rFont val="Arial MT"/>
        <family val="2"/>
      </rPr>
      <t xml:space="preserve">VEGA VILLAMIZAR
</t>
    </r>
    <r>
      <rPr>
        <sz val="11"/>
        <rFont val="Arial MT"/>
        <family val="2"/>
      </rPr>
      <t>VICTORIANO "CARPINTERIA VEGA·</t>
    </r>
  </si>
  <si>
    <r>
      <rPr>
        <sz val="11"/>
        <rFont val="Arial MT"/>
        <family val="2"/>
      </rPr>
      <t>Calle 71A No 75- 37</t>
    </r>
  </si>
  <si>
    <r>
      <rPr>
        <sz val="11"/>
        <rFont val="Arial MT"/>
        <family val="2"/>
      </rPr>
      <t xml:space="preserve">PINILLA RAMIREZ MIRYAM "BAMBOO &amp; GUADUAS DE
</t>
    </r>
    <r>
      <rPr>
        <sz val="11"/>
        <rFont val="Arial MT"/>
        <family val="2"/>
      </rPr>
      <t>COLOMBIA"</t>
    </r>
  </si>
  <si>
    <r>
      <rPr>
        <sz val="11"/>
        <rFont val="Arial MT"/>
        <family val="2"/>
      </rPr>
      <t>Avenida Boyacá No 77A- 12</t>
    </r>
  </si>
  <si>
    <r>
      <rPr>
        <sz val="11"/>
        <rFont val="Arial MT"/>
        <family val="2"/>
      </rPr>
      <t>DISEÑO Y DECORACION MENDANAL LTDA</t>
    </r>
  </si>
  <si>
    <r>
      <rPr>
        <sz val="11"/>
        <rFont val="Arial MT"/>
        <family val="2"/>
      </rPr>
      <t>Carrera 74A No 66A- 49</t>
    </r>
  </si>
  <si>
    <r>
      <rPr>
        <sz val="11"/>
        <rFont val="Arial MT"/>
        <family val="2"/>
      </rPr>
      <t>HIGH CLASS CORPORATION SA</t>
    </r>
  </si>
  <si>
    <r>
      <rPr>
        <sz val="11"/>
        <rFont val="Arial MT"/>
        <family val="2"/>
      </rPr>
      <t>Carrera 69K No 77- 47</t>
    </r>
  </si>
  <si>
    <r>
      <rPr>
        <sz val="11"/>
        <rFont val="Arial MT"/>
        <family val="2"/>
      </rPr>
      <t>BEITY LTDA</t>
    </r>
  </si>
  <si>
    <r>
      <rPr>
        <sz val="11"/>
        <rFont val="Arial MT"/>
        <family val="2"/>
      </rPr>
      <t>Calle 75BIS No 84- 9</t>
    </r>
  </si>
  <si>
    <r>
      <rPr>
        <sz val="11"/>
        <rFont val="Arial MT"/>
        <family val="2"/>
      </rPr>
      <t xml:space="preserve">ARK SOLUCIONES ARQUITECTÓNICAS Y
</t>
    </r>
    <r>
      <rPr>
        <sz val="11"/>
        <rFont val="Arial MT"/>
        <family val="2"/>
      </rPr>
      <t>DISEÑO LTDA</t>
    </r>
  </si>
  <si>
    <r>
      <rPr>
        <sz val="11"/>
        <rFont val="Arial MT"/>
        <family val="2"/>
      </rPr>
      <t>Transversal 88C No 81- 25</t>
    </r>
  </si>
  <si>
    <r>
      <rPr>
        <sz val="11"/>
        <rFont val="Arial MT"/>
        <family val="2"/>
      </rPr>
      <t>MADERAS DEL VALLE LTDA</t>
    </r>
  </si>
  <si>
    <r>
      <rPr>
        <sz val="11"/>
        <rFont val="Arial MT"/>
        <family val="2"/>
      </rPr>
      <t>Avenida Boyacá No 79A- 41</t>
    </r>
  </si>
  <si>
    <r>
      <rPr>
        <sz val="11"/>
        <rFont val="Arial MT"/>
        <family val="2"/>
      </rPr>
      <t>COCINAS INTEGRALES ALCO LTDA</t>
    </r>
  </si>
  <si>
    <r>
      <rPr>
        <sz val="11"/>
        <rFont val="Arial MT"/>
        <family val="2"/>
      </rPr>
      <t>Carrera 68G No 77- 59</t>
    </r>
  </si>
  <si>
    <r>
      <rPr>
        <sz val="11"/>
        <rFont val="Arial MT"/>
        <family val="2"/>
      </rPr>
      <t>TECA MUEBLES Y ACABADOS E.U.</t>
    </r>
  </si>
  <si>
    <r>
      <rPr>
        <sz val="11"/>
        <rFont val="Arial MT"/>
        <family val="2"/>
      </rPr>
      <t>Carrera 76 No 69A- 64</t>
    </r>
  </si>
  <si>
    <r>
      <rPr>
        <sz val="11"/>
        <rFont val="Arial MT"/>
        <family val="2"/>
      </rPr>
      <t>INDUMAY LTDA</t>
    </r>
  </si>
  <si>
    <r>
      <rPr>
        <sz val="11"/>
        <rFont val="Arial MT"/>
        <family val="2"/>
      </rPr>
      <t>Calle 70 No 75- 28</t>
    </r>
  </si>
  <si>
    <r>
      <rPr>
        <sz val="11"/>
        <rFont val="Arial MT"/>
        <family val="2"/>
      </rPr>
      <t>CAÑÓN EDILBERTO "MADERAS E Y C"</t>
    </r>
  </si>
  <si>
    <r>
      <rPr>
        <sz val="11"/>
        <rFont val="Arial MT"/>
        <family val="2"/>
      </rPr>
      <t>Carrera 104 No 65- 6</t>
    </r>
  </si>
  <si>
    <r>
      <rPr>
        <sz val="11"/>
        <rFont val="Arial MT"/>
        <family val="2"/>
      </rPr>
      <t>MADERPUNTO</t>
    </r>
  </si>
  <si>
    <r>
      <rPr>
        <sz val="11"/>
        <rFont val="Arial MT"/>
        <family val="2"/>
      </rPr>
      <t>Carrera 94 No 68- 59</t>
    </r>
  </si>
  <si>
    <r>
      <rPr>
        <sz val="11"/>
        <rFont val="Arial MT"/>
        <family val="2"/>
      </rPr>
      <t>MUEBLES CELMAT</t>
    </r>
  </si>
  <si>
    <r>
      <rPr>
        <sz val="11"/>
        <rFont val="Arial MT"/>
        <family val="2"/>
      </rPr>
      <t>Carrera 75 No 70- 36</t>
    </r>
  </si>
  <si>
    <r>
      <rPr>
        <sz val="11"/>
        <rFont val="Arial MT"/>
        <family val="2"/>
      </rPr>
      <t xml:space="preserve">FORERO GARCIA CARLOS ARMANDO "ARTES EN
</t>
    </r>
    <r>
      <rPr>
        <sz val="11"/>
        <rFont val="Arial MT"/>
        <family val="2"/>
      </rPr>
      <t>TAGUA"</t>
    </r>
  </si>
  <si>
    <r>
      <rPr>
        <sz val="11"/>
        <rFont val="Arial MT"/>
        <family val="2"/>
      </rPr>
      <t>Calle 77 No 111-27</t>
    </r>
  </si>
  <si>
    <r>
      <rPr>
        <sz val="11"/>
        <rFont val="Arial MT"/>
        <family val="2"/>
      </rPr>
      <t>DIPROMA SA</t>
    </r>
  </si>
  <si>
    <r>
      <rPr>
        <sz val="11"/>
        <rFont val="Arial MT"/>
        <family val="2"/>
      </rPr>
      <t>Calle 77A No 85- 25</t>
    </r>
  </si>
  <si>
    <r>
      <rPr>
        <sz val="11"/>
        <rFont val="Arial MT"/>
        <family val="2"/>
      </rPr>
      <t>EXOTIC FOREST COMPANY CI SAS</t>
    </r>
  </si>
  <si>
    <r>
      <rPr>
        <sz val="11"/>
        <rFont val="Arial MT"/>
        <family val="2"/>
      </rPr>
      <t>Carrera 72A No 71- 61</t>
    </r>
  </si>
  <si>
    <r>
      <rPr>
        <sz val="11"/>
        <rFont val="Arial MT"/>
        <family val="2"/>
      </rPr>
      <t xml:space="preserve">FLORENTINO CARDENAS
</t>
    </r>
    <r>
      <rPr>
        <sz val="11"/>
        <rFont val="Arial MT"/>
        <family val="2"/>
      </rPr>
      <t>DIAZ "DISTRI MADERAS Y MADEROS"</t>
    </r>
  </si>
  <si>
    <r>
      <rPr>
        <sz val="11"/>
        <rFont val="Arial MT"/>
        <family val="2"/>
      </rPr>
      <t>Calle 63A No 71A- 18</t>
    </r>
  </si>
  <si>
    <r>
      <rPr>
        <sz val="11"/>
        <rFont val="Arial MT"/>
        <family val="2"/>
      </rPr>
      <t>INNOVACIONES EN MADERA YEBRAIL CHACON</t>
    </r>
  </si>
  <si>
    <r>
      <rPr>
        <sz val="11"/>
        <rFont val="Arial MT"/>
        <family val="2"/>
      </rPr>
      <t>Calle 63i No 113F- 11</t>
    </r>
  </si>
  <si>
    <r>
      <rPr>
        <sz val="11"/>
        <rFont val="Arial MT"/>
        <family val="2"/>
      </rPr>
      <t>H &amp; J CASTELLANOS ACABADOS EN MADERA LTDA.</t>
    </r>
  </si>
  <si>
    <r>
      <rPr>
        <sz val="11"/>
        <rFont val="Arial MT"/>
        <family val="2"/>
      </rPr>
      <t>Carrera 74 No 65A-27</t>
    </r>
  </si>
  <si>
    <r>
      <rPr>
        <sz val="11"/>
        <rFont val="Arial MT"/>
        <family val="2"/>
      </rPr>
      <t xml:space="preserve">SILVA FERNANDEZ EDGAR
</t>
    </r>
    <r>
      <rPr>
        <sz val="11"/>
        <rFont val="Arial MT"/>
        <family val="2"/>
      </rPr>
      <t>¨CARPIMUEBLES E.S.F.¨</t>
    </r>
  </si>
  <si>
    <r>
      <rPr>
        <sz val="11"/>
        <rFont val="Arial MT"/>
        <family val="2"/>
      </rPr>
      <t>Carrera 116C No 67A-08</t>
    </r>
  </si>
  <si>
    <r>
      <rPr>
        <sz val="11"/>
        <rFont val="Arial MT"/>
        <family val="2"/>
      </rPr>
      <t>VALENTINA AUXILIAR CARROCERA S A</t>
    </r>
  </si>
  <si>
    <r>
      <rPr>
        <sz val="11"/>
        <rFont val="Arial MT"/>
        <family val="2"/>
      </rPr>
      <t>Carrera 69P No 75- 31</t>
    </r>
  </si>
  <si>
    <r>
      <rPr>
        <sz val="11"/>
        <rFont val="Arial MT"/>
        <family val="2"/>
      </rPr>
      <t>MADERAS LA GRANJA</t>
    </r>
  </si>
  <si>
    <r>
      <rPr>
        <sz val="11"/>
        <rFont val="Arial MT"/>
        <family val="2"/>
      </rPr>
      <t>Calle 77A No 82- 82</t>
    </r>
  </si>
  <si>
    <r>
      <rPr>
        <sz val="11"/>
        <rFont val="Arial MT"/>
        <family val="2"/>
      </rPr>
      <t>MADERAS TÉCNICAS INMUNIZADAS S.A.S</t>
    </r>
  </si>
  <si>
    <r>
      <rPr>
        <sz val="11"/>
        <rFont val="Arial MT"/>
        <family val="2"/>
      </rPr>
      <t>Avenida Boyacá No 79A- 79</t>
    </r>
  </si>
  <si>
    <r>
      <rPr>
        <sz val="11"/>
        <rFont val="Arial MT"/>
        <family val="2"/>
      </rPr>
      <t xml:space="preserve">VARGAS DELGADO JOSÉ
</t>
    </r>
    <r>
      <rPr>
        <sz val="11"/>
        <rFont val="Arial MT"/>
        <family val="2"/>
      </rPr>
      <t>ALEJANDRO "MADERAS EL NOGAL Y ACCESORIOS"</t>
    </r>
  </si>
  <si>
    <r>
      <rPr>
        <sz val="11"/>
        <rFont val="Arial MT"/>
        <family val="2"/>
      </rPr>
      <t>Carrera 73A No 71-52</t>
    </r>
  </si>
  <si>
    <r>
      <rPr>
        <sz val="11"/>
        <rFont val="Arial MT"/>
        <family val="2"/>
      </rPr>
      <t>GRUPO INDUSTRIAL METALMECANICO</t>
    </r>
  </si>
  <si>
    <r>
      <rPr>
        <sz val="11"/>
        <rFont val="Arial MT"/>
        <family val="2"/>
      </rPr>
      <t>Carrera 73A No 68B- 28</t>
    </r>
  </si>
  <si>
    <r>
      <rPr>
        <sz val="11"/>
        <rFont val="Arial MT"/>
        <family val="2"/>
      </rPr>
      <t xml:space="preserve">ESPINDOLA FORERO LUIS FERNANDO "MUEBLES Y
</t>
    </r>
    <r>
      <rPr>
        <sz val="11"/>
        <rFont val="Arial MT"/>
        <family val="2"/>
      </rPr>
      <t>FORMAS ESPINDOLA"</t>
    </r>
  </si>
  <si>
    <r>
      <rPr>
        <sz val="11"/>
        <rFont val="Arial MT"/>
        <family val="2"/>
      </rPr>
      <t>CR 96A No 65-66</t>
    </r>
  </si>
  <si>
    <r>
      <rPr>
        <sz val="11"/>
        <rFont val="Arial MT"/>
        <family val="2"/>
      </rPr>
      <t xml:space="preserve">COMERCIALIZADORA DE
</t>
    </r>
    <r>
      <rPr>
        <sz val="11"/>
        <rFont val="Arial MT"/>
        <family val="2"/>
      </rPr>
      <t>MADERAS LOS CEDROS S A S</t>
    </r>
  </si>
  <si>
    <r>
      <rPr>
        <sz val="11"/>
        <rFont val="Arial MT"/>
        <family val="2"/>
      </rPr>
      <t>Carrera 72A No 69A- 25 Depósito</t>
    </r>
  </si>
  <si>
    <r>
      <rPr>
        <sz val="11"/>
        <rFont val="Arial MT"/>
        <family val="2"/>
      </rPr>
      <t>WILJAV MOBILIARIO SAS</t>
    </r>
  </si>
  <si>
    <r>
      <rPr>
        <sz val="11"/>
        <rFont val="Arial MT"/>
        <family val="2"/>
      </rPr>
      <t>Calle 75 No 69P- 47</t>
    </r>
  </si>
  <si>
    <r>
      <rPr>
        <sz val="11"/>
        <rFont val="Arial MT"/>
        <family val="2"/>
      </rPr>
      <t>DECORACIONES TECHO &amp; PISO SAS</t>
    </r>
  </si>
  <si>
    <r>
      <rPr>
        <sz val="11"/>
        <rFont val="Arial MT"/>
        <family val="2"/>
      </rPr>
      <t>Cra 72A No. 71-77</t>
    </r>
  </si>
  <si>
    <r>
      <rPr>
        <sz val="11"/>
        <rFont val="Arial MT"/>
        <family val="2"/>
      </rPr>
      <t>ORQUIDEAS Y BROMELIAS DE LA SABANA LTDA</t>
    </r>
  </si>
  <si>
    <r>
      <rPr>
        <sz val="11"/>
        <rFont val="Arial MT"/>
        <family val="2"/>
      </rPr>
      <t>Carrera 99 No 66A- 8</t>
    </r>
  </si>
  <si>
    <r>
      <rPr>
        <sz val="11"/>
        <rFont val="Arial MT"/>
        <family val="2"/>
      </rPr>
      <t>ALVARO RODRIGUEZ D MADERA</t>
    </r>
  </si>
  <si>
    <r>
      <rPr>
        <sz val="11"/>
        <rFont val="Arial MT"/>
        <family val="2"/>
      </rPr>
      <t xml:space="preserve">CR 68 B NO. 78 - 76 U 22 INT
</t>
    </r>
    <r>
      <rPr>
        <sz val="11"/>
        <rFont val="Arial MT"/>
        <family val="2"/>
      </rPr>
      <t>3</t>
    </r>
  </si>
  <si>
    <r>
      <rPr>
        <sz val="11"/>
        <rFont val="Arial MT"/>
        <family val="2"/>
      </rPr>
      <t xml:space="preserve">COMERCIALIZADORA DE
</t>
    </r>
    <r>
      <rPr>
        <sz val="11"/>
        <rFont val="Arial MT"/>
        <family val="2"/>
      </rPr>
      <t>BIENES Y SERVICIOS FLORIAN S.A.S</t>
    </r>
  </si>
  <si>
    <r>
      <rPr>
        <sz val="11"/>
        <rFont val="Arial MT"/>
        <family val="2"/>
      </rPr>
      <t>Carrera 74A No 70- 25 Piso1</t>
    </r>
  </si>
  <si>
    <r>
      <rPr>
        <sz val="11"/>
        <rFont val="Arial MT"/>
        <family val="2"/>
      </rPr>
      <t>FERREMADERAS ROCHI S.A.S.</t>
    </r>
  </si>
  <si>
    <r>
      <rPr>
        <sz val="11"/>
        <rFont val="Arial MT"/>
        <family val="2"/>
      </rPr>
      <t>Carrera 75 No 71- 45</t>
    </r>
  </si>
  <si>
    <r>
      <rPr>
        <sz val="11"/>
        <rFont val="Arial MT"/>
        <family val="2"/>
      </rPr>
      <t>DEPOSITO DE MADERAS EL MANDUR # 2</t>
    </r>
  </si>
  <si>
    <r>
      <rPr>
        <sz val="11"/>
        <rFont val="Arial MT"/>
        <family val="2"/>
      </rPr>
      <t>Carrera 74A No 70- 61</t>
    </r>
  </si>
  <si>
    <r>
      <rPr>
        <sz val="11"/>
        <rFont val="Arial MT"/>
        <family val="2"/>
      </rPr>
      <t>NEXUS ASOCIADOS S.A.S</t>
    </r>
  </si>
  <si>
    <r>
      <rPr>
        <sz val="11"/>
        <rFont val="Arial MT"/>
        <family val="2"/>
      </rPr>
      <t>Carrera 69P No 78- 50</t>
    </r>
  </si>
  <si>
    <r>
      <rPr>
        <sz val="11"/>
        <rFont val="Arial MT"/>
        <family val="2"/>
      </rPr>
      <t>GIOVANNI FERNANDEZ CASTELLANOS "TALLER DE DISEÑO GINOFER"</t>
    </r>
  </si>
  <si>
    <r>
      <rPr>
        <sz val="11"/>
        <rFont val="Arial MT"/>
        <family val="2"/>
      </rPr>
      <t>Carrera 82 No 77A- 23</t>
    </r>
  </si>
  <si>
    <r>
      <rPr>
        <sz val="11"/>
        <rFont val="Arial MT"/>
        <family val="2"/>
      </rPr>
      <t>JULIO JAIME URREA BELLO Y CIA LIMITADA</t>
    </r>
  </si>
  <si>
    <r>
      <rPr>
        <sz val="11"/>
        <rFont val="Arial MT"/>
        <family val="2"/>
      </rPr>
      <t>Carrera 75 No 66A- 10</t>
    </r>
  </si>
  <si>
    <r>
      <rPr>
        <sz val="11"/>
        <rFont val="Arial MT"/>
        <family val="2"/>
      </rPr>
      <t>SURTIDORA DE MADERAS OCCIDENTE S.A.S.</t>
    </r>
  </si>
  <si>
    <r>
      <rPr>
        <sz val="11"/>
        <rFont val="Arial MT"/>
        <family val="2"/>
      </rPr>
      <t>CR 111 C NO. 70 D 53</t>
    </r>
  </si>
  <si>
    <r>
      <rPr>
        <sz val="11"/>
        <rFont val="Arial MT"/>
        <family val="2"/>
      </rPr>
      <t>SAVIV PUBLICIDAD Y CIA SAS</t>
    </r>
  </si>
  <si>
    <r>
      <rPr>
        <sz val="11"/>
        <rFont val="Arial MT"/>
        <family val="2"/>
      </rPr>
      <t>Calle 64D No 113- 56</t>
    </r>
  </si>
  <si>
    <r>
      <rPr>
        <sz val="11"/>
        <rFont val="Arial MT"/>
        <family val="2"/>
      </rPr>
      <t>MADERAS Y FERRERTERIA DEL PAIS S A S</t>
    </r>
  </si>
  <si>
    <r>
      <rPr>
        <sz val="11"/>
        <rFont val="Arial MT"/>
        <family val="2"/>
      </rPr>
      <t>Calle 78 No 85A- 37</t>
    </r>
  </si>
  <si>
    <r>
      <rPr>
        <sz val="11"/>
        <rFont val="Arial MT"/>
        <family val="2"/>
      </rPr>
      <t>COMERCIALIZADORA MERCHAN HAROLD SAS</t>
    </r>
  </si>
  <si>
    <r>
      <rPr>
        <sz val="11"/>
        <rFont val="Arial MT"/>
        <family val="2"/>
      </rPr>
      <t>Calle 91 No 87B- 23</t>
    </r>
  </si>
  <si>
    <r>
      <rPr>
        <sz val="11"/>
        <rFont val="Arial MT"/>
        <family val="2"/>
      </rPr>
      <t>ANDRES RICARDO QUINEME APONTE</t>
    </r>
  </si>
  <si>
    <r>
      <rPr>
        <sz val="11"/>
        <rFont val="Arial MT"/>
        <family val="2"/>
      </rPr>
      <t>Avenida calle 80 No 92- 50</t>
    </r>
  </si>
  <si>
    <r>
      <rPr>
        <sz val="11"/>
        <rFont val="Arial MT"/>
        <family val="2"/>
      </rPr>
      <t>MORENO BUSTAMANE ARMANDO "CARPIMORENO"</t>
    </r>
  </si>
  <si>
    <r>
      <rPr>
        <sz val="11"/>
        <rFont val="Arial MT"/>
        <family val="2"/>
      </rPr>
      <t>Carrera 90 No 67B- 2</t>
    </r>
  </si>
  <si>
    <r>
      <rPr>
        <sz val="11"/>
        <rFont val="Arial MT"/>
        <family val="2"/>
      </rPr>
      <t>DIARYO INMOBILIARIO "JOSE DARIO GARCIA EVANS"</t>
    </r>
  </si>
  <si>
    <r>
      <rPr>
        <sz val="11"/>
        <rFont val="Arial MT"/>
        <family val="2"/>
      </rPr>
      <t>Calle 68A No 94- 45</t>
    </r>
  </si>
  <si>
    <r>
      <rPr>
        <sz val="11"/>
        <rFont val="Arial MT"/>
        <family val="2"/>
      </rPr>
      <t>MADERAS EL PLACER</t>
    </r>
  </si>
  <si>
    <r>
      <rPr>
        <sz val="11"/>
        <rFont val="Arial MT"/>
        <family val="2"/>
      </rPr>
      <t>Transversal 89 No 80- 70</t>
    </r>
  </si>
  <si>
    <r>
      <rPr>
        <sz val="11"/>
        <rFont val="Arial MT"/>
        <family val="2"/>
      </rPr>
      <t>FORERO SIERRA ADENAWET</t>
    </r>
  </si>
  <si>
    <r>
      <rPr>
        <sz val="11"/>
        <rFont val="Arial MT"/>
        <family val="2"/>
      </rPr>
      <t>CL 76A # 87A - 40</t>
    </r>
  </si>
  <si>
    <r>
      <rPr>
        <sz val="11"/>
        <rFont val="Arial MT"/>
        <family val="2"/>
      </rPr>
      <t>MADERERAS EL PORTAL DE LA SABANA LTDA</t>
    </r>
  </si>
  <si>
    <r>
      <rPr>
        <sz val="11"/>
        <rFont val="Arial MT"/>
        <family val="2"/>
      </rPr>
      <t>MADERPISOS EXOTIC WOOD SAS</t>
    </r>
  </si>
  <si>
    <r>
      <rPr>
        <sz val="11"/>
        <rFont val="Arial MT"/>
        <family val="2"/>
      </rPr>
      <t>Carrera 75 No 70- 35</t>
    </r>
  </si>
  <si>
    <r>
      <rPr>
        <sz val="11"/>
        <rFont val="Arial MT"/>
        <family val="2"/>
      </rPr>
      <t>Carrera 72A No 71- 77</t>
    </r>
  </si>
  <si>
    <r>
      <rPr>
        <sz val="11"/>
        <rFont val="Arial MT"/>
        <family val="2"/>
      </rPr>
      <t>ROY DESING SAS</t>
    </r>
  </si>
  <si>
    <r>
      <rPr>
        <sz val="11"/>
        <rFont val="Arial MT"/>
        <family val="2"/>
      </rPr>
      <t>Calle 71BIS No 86A- 30</t>
    </r>
  </si>
  <si>
    <r>
      <rPr>
        <sz val="11"/>
        <rFont val="Arial MT"/>
        <family val="2"/>
      </rPr>
      <t>INTEGRAL DE COCINAS J.G.H.</t>
    </r>
  </si>
  <si>
    <r>
      <rPr>
        <sz val="11"/>
        <rFont val="Arial MT"/>
        <family val="2"/>
      </rPr>
      <t>Carrera 107BIS A No 72- 28</t>
    </r>
  </si>
  <si>
    <r>
      <rPr>
        <sz val="11"/>
        <rFont val="Arial MT"/>
        <family val="2"/>
      </rPr>
      <t>SOLMARK S.A.S</t>
    </r>
  </si>
  <si>
    <r>
      <rPr>
        <sz val="11"/>
        <rFont val="Arial MT"/>
        <family val="2"/>
      </rPr>
      <t>Carrera 93 No 68A- 36</t>
    </r>
  </si>
  <si>
    <r>
      <rPr>
        <sz val="11"/>
        <rFont val="Arial MT"/>
        <family val="2"/>
      </rPr>
      <t>EUROPISOS S Y G S.A.S.</t>
    </r>
  </si>
  <si>
    <r>
      <rPr>
        <sz val="11"/>
        <rFont val="Arial MT"/>
        <family val="2"/>
      </rPr>
      <t>Carrera 75 No 71- 38</t>
    </r>
  </si>
  <si>
    <r>
      <rPr>
        <sz val="11"/>
        <rFont val="Arial MT"/>
        <family val="2"/>
      </rPr>
      <t>KREART DESIGN SAS</t>
    </r>
  </si>
  <si>
    <r>
      <rPr>
        <sz val="11"/>
        <rFont val="Arial MT"/>
        <family val="2"/>
      </rPr>
      <t>Calle 71A No 72A- 46</t>
    </r>
  </si>
  <si>
    <r>
      <rPr>
        <sz val="11"/>
        <rFont val="Arial MT"/>
        <family val="2"/>
      </rPr>
      <t>AGRONACAY S.A.S.</t>
    </r>
  </si>
  <si>
    <r>
      <rPr>
        <sz val="11"/>
        <rFont val="Arial MT"/>
        <family val="2"/>
      </rPr>
      <t>Calle 72 No 72A- 31</t>
    </r>
  </si>
  <si>
    <r>
      <rPr>
        <sz val="11"/>
        <rFont val="Arial MT"/>
        <family val="2"/>
      </rPr>
      <t>LA CARPINTERIA DISEÑOS SAS</t>
    </r>
  </si>
  <si>
    <r>
      <rPr>
        <sz val="11"/>
        <rFont val="Arial MT"/>
        <family val="2"/>
      </rPr>
      <t>Calle 70 No. 72 - 49</t>
    </r>
  </si>
  <si>
    <r>
      <rPr>
        <sz val="11"/>
        <rFont val="Arial MT"/>
        <family val="2"/>
      </rPr>
      <t>COLOMBIAN FAIRTRADE S A S</t>
    </r>
  </si>
  <si>
    <r>
      <rPr>
        <sz val="11"/>
        <rFont val="Arial MT"/>
        <family val="2"/>
      </rPr>
      <t>CARRERA 69 P No. 75 - 60</t>
    </r>
  </si>
  <si>
    <r>
      <rPr>
        <sz val="11"/>
        <rFont val="Arial MT"/>
        <family val="2"/>
      </rPr>
      <t>ABAD 3D S.A.S.</t>
    </r>
  </si>
  <si>
    <r>
      <rPr>
        <sz val="11"/>
        <rFont val="Arial MT"/>
        <family val="2"/>
      </rPr>
      <t>Carrera 73A No 68B- 41</t>
    </r>
  </si>
  <si>
    <r>
      <rPr>
        <sz val="11"/>
        <rFont val="Arial MT"/>
        <family val="2"/>
      </rPr>
      <t>COFFINS SAS</t>
    </r>
  </si>
  <si>
    <r>
      <rPr>
        <sz val="11"/>
        <rFont val="Arial MT"/>
        <family val="2"/>
      </rPr>
      <t>Calle 68 No 90- 40</t>
    </r>
  </si>
  <si>
    <r>
      <rPr>
        <sz val="11"/>
        <rFont val="Arial MT"/>
        <family val="2"/>
      </rPr>
      <t>MADEHOMES</t>
    </r>
  </si>
  <si>
    <r>
      <rPr>
        <sz val="11"/>
        <rFont val="Arial MT"/>
        <family val="2"/>
      </rPr>
      <t>Carrera 110 No 70B- 11</t>
    </r>
  </si>
  <si>
    <r>
      <rPr>
        <sz val="11"/>
        <rFont val="Arial MT"/>
        <family val="2"/>
      </rPr>
      <t>MUEBLES Y ESTILOS ORTEGON</t>
    </r>
  </si>
  <si>
    <r>
      <rPr>
        <sz val="11"/>
        <rFont val="Arial MT"/>
        <family val="2"/>
      </rPr>
      <t>Carrera 87 No 68A- 58</t>
    </r>
  </si>
  <si>
    <r>
      <rPr>
        <sz val="11"/>
        <rFont val="Arial MT"/>
        <family val="2"/>
      </rPr>
      <t xml:space="preserve">MANOS A LA OBRA INSTALACIONES DE PISOS
</t>
    </r>
    <r>
      <rPr>
        <sz val="11"/>
        <rFont val="Arial MT"/>
        <family val="2"/>
      </rPr>
      <t>S.A.S.</t>
    </r>
  </si>
  <si>
    <r>
      <rPr>
        <sz val="11"/>
        <rFont val="Arial MT"/>
        <family val="2"/>
      </rPr>
      <t>Carrera 95 No 94- 10</t>
    </r>
  </si>
  <si>
    <r>
      <rPr>
        <sz val="11"/>
        <rFont val="Arial MT"/>
        <family val="2"/>
      </rPr>
      <t>DISTRIBUIDORA DE TRIPLEX BOYACA REAL</t>
    </r>
  </si>
  <si>
    <r>
      <rPr>
        <sz val="11"/>
        <rFont val="Arial MT"/>
        <family val="2"/>
      </rPr>
      <t>Carrera 74A No. 70-89</t>
    </r>
  </si>
  <si>
    <r>
      <rPr>
        <sz val="11"/>
        <rFont val="Arial MT"/>
        <family val="2"/>
      </rPr>
      <t>MADERAS SORIS</t>
    </r>
  </si>
  <si>
    <r>
      <rPr>
        <sz val="11"/>
        <rFont val="Arial MT"/>
        <family val="2"/>
      </rPr>
      <t>Transversal 113 F No.64 C 03</t>
    </r>
  </si>
  <si>
    <r>
      <rPr>
        <sz val="11"/>
        <rFont val="Arial MT"/>
        <family val="2"/>
      </rPr>
      <t>INDUSTRIA DE MADERAS CORDILLERA S.E. S.A.S.</t>
    </r>
  </si>
  <si>
    <r>
      <rPr>
        <sz val="11"/>
        <rFont val="Arial MT"/>
        <family val="2"/>
      </rPr>
      <t>Calle 70 No 72-42</t>
    </r>
  </si>
  <si>
    <r>
      <rPr>
        <sz val="11"/>
        <rFont val="Arial MT"/>
        <family val="2"/>
      </rPr>
      <t>MADERAS RAMA</t>
    </r>
  </si>
  <si>
    <r>
      <rPr>
        <sz val="11"/>
        <rFont val="Arial MT"/>
        <family val="2"/>
      </rPr>
      <t>Transversal 113F No 64C - 20</t>
    </r>
  </si>
  <si>
    <r>
      <rPr>
        <sz val="11"/>
        <rFont val="Arial MT"/>
        <family val="2"/>
      </rPr>
      <t>DEPOSITO EL MAGO</t>
    </r>
  </si>
  <si>
    <r>
      <rPr>
        <sz val="11"/>
        <rFont val="Arial MT"/>
        <family val="2"/>
      </rPr>
      <t>Transversal 113 F No. 64C - 10</t>
    </r>
  </si>
  <si>
    <r>
      <rPr>
        <sz val="11"/>
        <rFont val="Arial MT"/>
        <family val="2"/>
      </rPr>
      <t>JOSE GUILLERMO ARIAS BARAJAS</t>
    </r>
  </si>
  <si>
    <r>
      <rPr>
        <sz val="11"/>
        <rFont val="Arial MT"/>
        <family val="2"/>
      </rPr>
      <t>Carrera 80A No 76-77</t>
    </r>
  </si>
  <si>
    <r>
      <rPr>
        <sz val="11"/>
        <rFont val="Arial MT"/>
        <family val="2"/>
      </rPr>
      <t>INVERSIONES PINEDA &amp; CIA S EN C</t>
    </r>
  </si>
  <si>
    <r>
      <rPr>
        <sz val="11"/>
        <rFont val="Arial MT"/>
        <family val="2"/>
      </rPr>
      <t>Carrera 89 No 80-74</t>
    </r>
  </si>
  <si>
    <r>
      <rPr>
        <sz val="11"/>
        <rFont val="Arial MT"/>
        <family val="2"/>
      </rPr>
      <t>REFORESTADORA DE LA COSTA S.A</t>
    </r>
  </si>
  <si>
    <r>
      <rPr>
        <sz val="11"/>
        <rFont val="Arial MT"/>
        <family val="2"/>
      </rPr>
      <t>Carrera 74A No. 40-41</t>
    </r>
  </si>
  <si>
    <r>
      <rPr>
        <sz val="11"/>
        <rFont val="Arial MT"/>
        <family val="2"/>
      </rPr>
      <t>ACABADOS EN MADERA EBEN EZER</t>
    </r>
  </si>
  <si>
    <r>
      <rPr>
        <sz val="11"/>
        <rFont val="Arial MT"/>
        <family val="2"/>
      </rPr>
      <t>Carrera 91 N° 66 A 60</t>
    </r>
  </si>
  <si>
    <r>
      <rPr>
        <sz val="11"/>
        <rFont val="Arial MT"/>
        <family val="2"/>
      </rPr>
      <t>MUEBLES ABSA</t>
    </r>
  </si>
  <si>
    <r>
      <rPr>
        <sz val="11"/>
        <rFont val="Arial MT"/>
        <family val="2"/>
      </rPr>
      <t>Calle 165 No. 111C - 28</t>
    </r>
  </si>
  <si>
    <r>
      <rPr>
        <sz val="11"/>
        <rFont val="Arial MT"/>
        <family val="2"/>
      </rPr>
      <t>GRUPO INDUSTRIAL MADERONI</t>
    </r>
  </si>
  <si>
    <r>
      <rPr>
        <sz val="11"/>
        <rFont val="Arial MT"/>
        <family val="2"/>
      </rPr>
      <t>CARRERA 69Q No 77 - 31 / 36</t>
    </r>
  </si>
  <si>
    <r>
      <rPr>
        <sz val="11"/>
        <rFont val="Arial MT"/>
        <family val="2"/>
      </rPr>
      <t>EXICARTÓN S.A.</t>
    </r>
  </si>
  <si>
    <r>
      <rPr>
        <sz val="11"/>
        <rFont val="Arial MT"/>
        <family val="2"/>
      </rPr>
      <t>CARRERA 90A No 64C-47</t>
    </r>
  </si>
  <si>
    <r>
      <rPr>
        <sz val="11"/>
        <rFont val="Arial MT"/>
        <family val="2"/>
      </rPr>
      <t>CREACIONES EDWARD TOVAR</t>
    </r>
  </si>
  <si>
    <r>
      <rPr>
        <sz val="11"/>
        <rFont val="Arial MT"/>
        <family val="2"/>
      </rPr>
      <t>Calle 63 F No. 114-05</t>
    </r>
  </si>
  <si>
    <r>
      <rPr>
        <sz val="11"/>
        <rFont val="Arial MT"/>
        <family val="2"/>
      </rPr>
      <t>C.I COMPAÑÍA FORESTAL DE LOS ANDES FORANDES SAS</t>
    </r>
  </si>
  <si>
    <r>
      <rPr>
        <sz val="11"/>
        <rFont val="Arial MT"/>
        <family val="2"/>
      </rPr>
      <t>Carrera 74 A No. 69A-92</t>
    </r>
  </si>
  <si>
    <r>
      <rPr>
        <sz val="11"/>
        <rFont val="Arial MT"/>
        <family val="2"/>
      </rPr>
      <t>INDUSTRIAS A M D EU</t>
    </r>
  </si>
  <si>
    <r>
      <rPr>
        <sz val="11"/>
        <rFont val="Arial MT"/>
        <family val="2"/>
      </rPr>
      <t>Carrera 91 No. 68 - 33</t>
    </r>
  </si>
  <si>
    <r>
      <rPr>
        <sz val="11"/>
        <rFont val="Arial MT"/>
        <family val="2"/>
      </rPr>
      <t xml:space="preserve">ANTONIO BELTRAN
</t>
    </r>
    <r>
      <rPr>
        <sz val="11"/>
        <rFont val="Arial MT"/>
        <family val="2"/>
      </rPr>
      <t>MUEBLES Y ACCESORIOS S.A.S.</t>
    </r>
  </si>
  <si>
    <r>
      <rPr>
        <sz val="11"/>
        <rFont val="Arial MT"/>
        <family val="2"/>
      </rPr>
      <t>Calle 65 A No. 74-64</t>
    </r>
  </si>
  <si>
    <r>
      <rPr>
        <sz val="11"/>
        <rFont val="Arial MT"/>
        <family val="2"/>
      </rPr>
      <t>MUEBLES VEGA</t>
    </r>
  </si>
  <si>
    <r>
      <rPr>
        <sz val="11"/>
        <rFont val="Arial MT"/>
        <family val="2"/>
      </rPr>
      <t>Carrera 90 No. 66A-08</t>
    </r>
  </si>
  <si>
    <r>
      <rPr>
        <sz val="11"/>
        <rFont val="Arial MT"/>
        <family val="2"/>
      </rPr>
      <t>SEGUNDO JOSE CEBALLOS "MUEBLES EL PASTUSO"</t>
    </r>
  </si>
  <si>
    <r>
      <rPr>
        <sz val="11"/>
        <rFont val="Arial MT"/>
        <family val="2"/>
      </rPr>
      <t>Calle 97 No 92-38</t>
    </r>
  </si>
  <si>
    <r>
      <rPr>
        <sz val="11"/>
        <rFont val="Arial MT"/>
        <family val="2"/>
      </rPr>
      <t>DISTRIBUIDOR DE MADERAS H C</t>
    </r>
  </si>
  <si>
    <r>
      <rPr>
        <sz val="11"/>
        <rFont val="Arial MT"/>
        <family val="2"/>
      </rPr>
      <t>CARRERA 94G No 97-16</t>
    </r>
  </si>
  <si>
    <r>
      <rPr>
        <sz val="11"/>
        <rFont val="Arial MT"/>
        <family val="2"/>
      </rPr>
      <t xml:space="preserve">DISTRIBUIDORA DE TRIPLEX Y MADERAS EL TALLER DEL
</t>
    </r>
    <r>
      <rPr>
        <sz val="11"/>
        <rFont val="Arial MT"/>
        <family val="2"/>
      </rPr>
      <t>MAESTRO</t>
    </r>
  </si>
  <si>
    <r>
      <rPr>
        <sz val="11"/>
        <rFont val="Arial MT"/>
        <family val="2"/>
      </rPr>
      <t>CARRERA 74A No 71-73</t>
    </r>
  </si>
  <si>
    <r>
      <rPr>
        <sz val="11"/>
        <rFont val="Arial MT"/>
        <family val="2"/>
      </rPr>
      <t>MADERAS ESTILO &amp; DECORACION S A S</t>
    </r>
  </si>
  <si>
    <r>
      <rPr>
        <sz val="11"/>
        <rFont val="Arial MT"/>
        <family val="2"/>
      </rPr>
      <t>CALLE 68 No 105G - 31</t>
    </r>
  </si>
  <si>
    <r>
      <rPr>
        <sz val="11"/>
        <rFont val="Arial MT"/>
        <family val="2"/>
      </rPr>
      <t xml:space="preserve">MADEAR ARENAS
</t>
    </r>
    <r>
      <rPr>
        <sz val="11"/>
        <rFont val="Arial MT"/>
        <family val="2"/>
      </rPr>
      <t>HERMANOS LIMITADA "MADEAR LTDA"</t>
    </r>
  </si>
  <si>
    <r>
      <rPr>
        <sz val="11"/>
        <rFont val="Arial MT"/>
        <family val="2"/>
      </rPr>
      <t>Carrera 116C Bis No. 71A -72</t>
    </r>
  </si>
  <si>
    <r>
      <rPr>
        <sz val="11"/>
        <rFont val="Arial MT"/>
        <family val="2"/>
      </rPr>
      <t>CASES AND KEYBOARDS LTDA</t>
    </r>
  </si>
  <si>
    <r>
      <rPr>
        <sz val="11"/>
        <rFont val="Arial MT"/>
        <family val="2"/>
      </rPr>
      <t>CARRERA 74A No 71A - 20</t>
    </r>
  </si>
  <si>
    <r>
      <rPr>
        <sz val="11"/>
        <rFont val="Arial MT"/>
        <family val="2"/>
      </rPr>
      <t>MADETRIPLEX BOGOTA</t>
    </r>
  </si>
  <si>
    <r>
      <rPr>
        <sz val="11"/>
        <rFont val="Arial MT"/>
        <family val="2"/>
      </rPr>
      <t>Carrera 110 Bis No. 64-20</t>
    </r>
  </si>
  <si>
    <r>
      <rPr>
        <sz val="11"/>
        <rFont val="Arial MT"/>
        <family val="2"/>
      </rPr>
      <t>IMPORPLEX LTDA.</t>
    </r>
  </si>
  <si>
    <r>
      <rPr>
        <sz val="11"/>
        <rFont val="Arial MT"/>
        <family val="2"/>
      </rPr>
      <t>Carrera 72A No. 71 -28</t>
    </r>
  </si>
  <si>
    <r>
      <rPr>
        <sz val="11"/>
        <rFont val="Arial MT"/>
        <family val="2"/>
      </rPr>
      <t>JOHN ALEJANDRO FUQUEN PARRA</t>
    </r>
  </si>
  <si>
    <r>
      <rPr>
        <sz val="11"/>
        <rFont val="Arial MT"/>
        <family val="2"/>
      </rPr>
      <t>Carrera 87 No. 68A-47</t>
    </r>
  </si>
  <si>
    <r>
      <rPr>
        <sz val="11"/>
        <rFont val="Arial MT"/>
        <family val="2"/>
      </rPr>
      <t>COMERCIALIZADORA PISOS Y ACABADOS LTDA</t>
    </r>
  </si>
  <si>
    <r>
      <rPr>
        <sz val="11"/>
        <rFont val="Arial MT"/>
        <family val="2"/>
      </rPr>
      <t>Carrera 78 H No. 74B-54</t>
    </r>
  </si>
  <si>
    <r>
      <rPr>
        <sz val="11"/>
        <rFont val="Arial MT"/>
        <family val="2"/>
      </rPr>
      <t>MONSALVE OLIVEROS ERNESTO</t>
    </r>
  </si>
  <si>
    <r>
      <rPr>
        <sz val="11"/>
        <rFont val="Arial MT"/>
        <family val="2"/>
      </rPr>
      <t>Carrera 77 No. 76 - 57</t>
    </r>
  </si>
  <si>
    <r>
      <rPr>
        <sz val="11"/>
        <rFont val="Arial MT"/>
        <family val="2"/>
      </rPr>
      <t>Depósito de Maderas Villa Boyaca S.A.S</t>
    </r>
  </si>
  <si>
    <r>
      <rPr>
        <sz val="11"/>
        <rFont val="Arial MT"/>
        <family val="2"/>
      </rPr>
      <t>Calle 71 A No. 74 A - 43</t>
    </r>
  </si>
  <si>
    <r>
      <rPr>
        <sz val="11"/>
        <rFont val="Arial MT"/>
        <family val="2"/>
      </rPr>
      <t>ARBOLEDA ROPERO PEDRO LUIS "ARTETOR EU"</t>
    </r>
  </si>
  <si>
    <r>
      <rPr>
        <sz val="11"/>
        <rFont val="Arial MT"/>
        <family val="2"/>
      </rPr>
      <t>Carrera 71A Bis No. 63 D - 11</t>
    </r>
  </si>
  <si>
    <r>
      <rPr>
        <sz val="11"/>
        <rFont val="Arial MT"/>
        <family val="2"/>
      </rPr>
      <t>JORGE ELIECER BENAVIDES VARGAS</t>
    </r>
  </si>
  <si>
    <r>
      <rPr>
        <sz val="11"/>
        <rFont val="Arial MT"/>
        <family val="2"/>
      </rPr>
      <t>Calle 69 A No. 77B-18</t>
    </r>
  </si>
  <si>
    <r>
      <rPr>
        <sz val="11"/>
        <rFont val="Arial MT"/>
        <family val="2"/>
      </rPr>
      <t>GOMEZ COTRINO MARCO ANTONIO</t>
    </r>
  </si>
  <si>
    <r>
      <rPr>
        <sz val="11"/>
        <rFont val="Arial MT"/>
        <family val="2"/>
      </rPr>
      <t>Calle 68 NO. 90A - 70</t>
    </r>
  </si>
  <si>
    <r>
      <rPr>
        <sz val="11"/>
        <rFont val="Arial MT"/>
        <family val="2"/>
      </rPr>
      <t>ELKIN GAMBOA MUEBLES, DISEÑO Y DECORACIÓN SAS</t>
    </r>
  </si>
  <si>
    <r>
      <rPr>
        <sz val="11"/>
        <rFont val="Arial MT"/>
        <family val="2"/>
      </rPr>
      <t>Calle 69B No. 70-65</t>
    </r>
  </si>
  <si>
    <r>
      <rPr>
        <sz val="11"/>
        <rFont val="Arial MT"/>
        <family val="2"/>
      </rPr>
      <t>OSCAR ALEXANDER RUBIANO</t>
    </r>
  </si>
  <si>
    <r>
      <rPr>
        <sz val="11"/>
        <rFont val="Arial MT"/>
        <family val="2"/>
      </rPr>
      <t>CARRERA 93 NO. 68 A -38</t>
    </r>
  </si>
  <si>
    <r>
      <rPr>
        <sz val="11"/>
        <rFont val="Arial MT"/>
        <family val="2"/>
      </rPr>
      <t>MADERAS NUEVO PLAYON</t>
    </r>
  </si>
  <si>
    <r>
      <rPr>
        <sz val="11"/>
        <rFont val="Arial MT"/>
        <family val="2"/>
      </rPr>
      <t>Carrera 73 A No. 68B-87</t>
    </r>
  </si>
  <si>
    <r>
      <rPr>
        <sz val="11"/>
        <rFont val="Arial MT"/>
        <family val="2"/>
      </rPr>
      <t>MUEBLES Y DISEÑOS DINAMAR</t>
    </r>
  </si>
  <si>
    <r>
      <rPr>
        <sz val="11"/>
        <rFont val="Arial MT"/>
        <family val="2"/>
      </rPr>
      <t>Calle 69 B No. 70 - 96</t>
    </r>
  </si>
  <si>
    <r>
      <rPr>
        <sz val="11"/>
        <rFont val="Arial MT"/>
        <family val="2"/>
      </rPr>
      <t>CONSTRUCTORA GALOPA S.A</t>
    </r>
  </si>
  <si>
    <r>
      <rPr>
        <sz val="11"/>
        <rFont val="Arial MT"/>
        <family val="2"/>
      </rPr>
      <t>Carrera 110B No 65B - 51</t>
    </r>
  </si>
  <si>
    <r>
      <rPr>
        <sz val="11"/>
        <rFont val="Arial MT"/>
        <family val="2"/>
      </rPr>
      <t>TECNIDISEÑOS EN MADERA S.A.S</t>
    </r>
  </si>
  <si>
    <r>
      <rPr>
        <sz val="11"/>
        <rFont val="Arial MT"/>
        <family val="2"/>
      </rPr>
      <t>CR 69P No 78-62</t>
    </r>
  </si>
  <si>
    <r>
      <rPr>
        <sz val="11"/>
        <rFont val="Arial MT"/>
        <family val="2"/>
      </rPr>
      <t>CARVAJAL &amp; GOMEZ</t>
    </r>
  </si>
  <si>
    <r>
      <rPr>
        <sz val="11"/>
        <rFont val="Arial MT"/>
        <family val="2"/>
      </rPr>
      <t>CLL 71 N° 74a-23</t>
    </r>
  </si>
  <si>
    <r>
      <rPr>
        <sz val="11"/>
        <rFont val="Arial MT"/>
        <family val="2"/>
      </rPr>
      <t>MADE CASAS Y SANCHEZ</t>
    </r>
  </si>
  <si>
    <r>
      <rPr>
        <sz val="11"/>
        <rFont val="Arial MT"/>
        <family val="2"/>
      </rPr>
      <t>Carrera 73A No 69A-98</t>
    </r>
  </si>
  <si>
    <r>
      <rPr>
        <sz val="11"/>
        <rFont val="Arial MT"/>
        <family val="2"/>
      </rPr>
      <t>MADERAS EL ARBOL SAS</t>
    </r>
  </si>
  <si>
    <r>
      <rPr>
        <sz val="11"/>
        <rFont val="Arial MT"/>
        <family val="2"/>
      </rPr>
      <t>Carrera 70 B No. 63 D - 41</t>
    </r>
  </si>
  <si>
    <r>
      <rPr>
        <sz val="11"/>
        <rFont val="Arial MT"/>
        <family val="2"/>
      </rPr>
      <t xml:space="preserve">YEFERSON ESTIBEN
</t>
    </r>
    <r>
      <rPr>
        <sz val="11"/>
        <rFont val="Arial MT"/>
        <family val="2"/>
      </rPr>
      <t>BERMUDEZ CASTILLO (SURTI MARCOS)</t>
    </r>
  </si>
  <si>
    <r>
      <rPr>
        <sz val="11"/>
        <rFont val="Arial MT"/>
        <family val="2"/>
      </rPr>
      <t>CL 63 F No. 113 F - 24</t>
    </r>
  </si>
  <si>
    <r>
      <rPr>
        <sz val="11"/>
        <rFont val="Arial MT"/>
        <family val="2"/>
      </rPr>
      <t>MOBLITECNICAS S.A.S.</t>
    </r>
  </si>
  <si>
    <r>
      <rPr>
        <sz val="11"/>
        <rFont val="Arial MT"/>
        <family val="2"/>
      </rPr>
      <t>CR 72A No 71 - 40 PISO 2</t>
    </r>
  </si>
  <si>
    <r>
      <rPr>
        <sz val="11"/>
        <rFont val="Arial MT"/>
        <family val="2"/>
      </rPr>
      <t>LUIS ANTONIO CORREDOR CORREDOR</t>
    </r>
  </si>
  <si>
    <r>
      <rPr>
        <sz val="11"/>
        <rFont val="Arial MT"/>
        <family val="2"/>
      </rPr>
      <t>Carrera 86B No. 69B - 40</t>
    </r>
  </si>
  <si>
    <r>
      <rPr>
        <sz val="11"/>
        <rFont val="Arial MT"/>
        <family val="2"/>
      </rPr>
      <t xml:space="preserve">DIANA PATRICIA
</t>
    </r>
    <r>
      <rPr>
        <sz val="11"/>
        <rFont val="Arial MT"/>
        <family val="2"/>
      </rPr>
      <t>MARULANDA VANEGAS "ASE MADERAS BOYACA"</t>
    </r>
  </si>
  <si>
    <r>
      <rPr>
        <sz val="11"/>
        <rFont val="Arial MT"/>
        <family val="2"/>
      </rPr>
      <t>CL 66 # 74-55</t>
    </r>
  </si>
  <si>
    <r>
      <rPr>
        <sz val="11"/>
        <rFont val="Arial MT"/>
        <family val="2"/>
      </rPr>
      <t>ALQUIMIDES NARANJO LIZARAZO "ALQUIPISOS"</t>
    </r>
  </si>
  <si>
    <r>
      <rPr>
        <sz val="11"/>
        <rFont val="Arial MT"/>
        <family val="2"/>
      </rPr>
      <t>Calle 70 No. 72 - 93</t>
    </r>
  </si>
  <si>
    <r>
      <rPr>
        <sz val="11"/>
        <rFont val="Arial MT"/>
        <family val="2"/>
      </rPr>
      <t>TRIPLEX A SAS</t>
    </r>
  </si>
  <si>
    <r>
      <rPr>
        <sz val="11"/>
        <rFont val="Arial MT"/>
        <family val="2"/>
      </rPr>
      <t>Calle 71A No. 75 - 37</t>
    </r>
  </si>
  <si>
    <r>
      <rPr>
        <sz val="11"/>
        <rFont val="Arial MT"/>
        <family val="2"/>
      </rPr>
      <t>CI ANDEAN FLOWERS FRUITS SAS</t>
    </r>
  </si>
  <si>
    <r>
      <rPr>
        <sz val="11"/>
        <rFont val="Arial MT"/>
        <family val="2"/>
      </rPr>
      <t xml:space="preserve">Carrera 116 No. 77-65 Torre
</t>
    </r>
    <r>
      <rPr>
        <sz val="11"/>
        <rFont val="Arial MT"/>
        <family val="2"/>
      </rPr>
      <t>17 Apto 301</t>
    </r>
  </si>
  <si>
    <r>
      <rPr>
        <sz val="11"/>
        <rFont val="Arial MT"/>
        <family val="2"/>
      </rPr>
      <t>JOSE ALEXANDER HERNANDEZ RUBIO</t>
    </r>
  </si>
  <si>
    <r>
      <rPr>
        <sz val="11"/>
        <rFont val="Arial MT"/>
        <family val="2"/>
      </rPr>
      <t>CR 69H 74B - 74</t>
    </r>
  </si>
  <si>
    <r>
      <rPr>
        <sz val="11"/>
        <rFont val="Arial MT"/>
        <family val="2"/>
      </rPr>
      <t>MADERAS PUNTO BOYACA SAS</t>
    </r>
  </si>
  <si>
    <r>
      <rPr>
        <sz val="11"/>
        <rFont val="Arial MT"/>
        <family val="2"/>
      </rPr>
      <t>Av Boyaca No. 79 A - 25</t>
    </r>
  </si>
  <si>
    <r>
      <rPr>
        <sz val="11"/>
        <rFont val="Arial MT"/>
        <family val="2"/>
      </rPr>
      <t>EDISSON FABIAN MENESES AVILA</t>
    </r>
  </si>
  <si>
    <r>
      <rPr>
        <sz val="11"/>
        <rFont val="Arial MT"/>
        <family val="2"/>
      </rPr>
      <t>CALLE 64 D No 70 - 66</t>
    </r>
  </si>
  <si>
    <r>
      <rPr>
        <sz val="11"/>
        <rFont val="Arial MT"/>
        <family val="2"/>
      </rPr>
      <t>HECTOR MARIO GUERRERO GUERRERO</t>
    </r>
  </si>
  <si>
    <r>
      <rPr>
        <sz val="11"/>
        <rFont val="Arial MT"/>
        <family val="2"/>
      </rPr>
      <t>CARRERA 119 No 63A-84</t>
    </r>
  </si>
  <si>
    <r>
      <rPr>
        <sz val="11"/>
        <rFont val="Arial MT"/>
        <family val="2"/>
      </rPr>
      <t>TRANSMERCANCIA HERRADA S.A.S.</t>
    </r>
  </si>
  <si>
    <r>
      <rPr>
        <sz val="11"/>
        <rFont val="Arial MT"/>
        <family val="2"/>
      </rPr>
      <t>Carrera 121 No. 63 - 68</t>
    </r>
  </si>
  <si>
    <r>
      <rPr>
        <sz val="11"/>
        <rFont val="Arial MT"/>
        <family val="2"/>
      </rPr>
      <t>CARPINTERÍA DIGITAL S.A.S.</t>
    </r>
  </si>
  <si>
    <r>
      <rPr>
        <sz val="11"/>
        <rFont val="Arial MT"/>
        <family val="2"/>
      </rPr>
      <t>CARRERA 118a N° 66-99 PISO 3</t>
    </r>
  </si>
  <si>
    <r>
      <rPr>
        <sz val="11"/>
        <rFont val="Arial MT"/>
        <family val="2"/>
      </rPr>
      <t>MUEBLES MUMU SAS</t>
    </r>
  </si>
  <si>
    <r>
      <rPr>
        <sz val="11"/>
        <rFont val="Arial MT"/>
        <family val="2"/>
      </rPr>
      <t>Carrera 74A No 69A - 67</t>
    </r>
  </si>
  <si>
    <r>
      <rPr>
        <sz val="11"/>
        <rFont val="Arial MT"/>
        <family val="2"/>
      </rPr>
      <t>OPEN MIND COLOMBIA SAS</t>
    </r>
  </si>
  <si>
    <r>
      <rPr>
        <sz val="11"/>
        <rFont val="Arial MT"/>
        <family val="2"/>
      </rPr>
      <t>Carrera 74A No 71-35</t>
    </r>
  </si>
  <si>
    <r>
      <rPr>
        <sz val="11"/>
        <rFont val="Arial MT"/>
        <family val="2"/>
      </rPr>
      <t>CMC GROUP S.A.S.</t>
    </r>
  </si>
  <si>
    <r>
      <rPr>
        <sz val="11"/>
        <rFont val="Arial MT"/>
        <family val="2"/>
      </rPr>
      <t>Cra 119 A N° 63 B - 83</t>
    </r>
  </si>
  <si>
    <r>
      <rPr>
        <sz val="11"/>
        <rFont val="Arial MT"/>
        <family val="2"/>
      </rPr>
      <t>MODULARES DEL FUTURO</t>
    </r>
  </si>
  <si>
    <r>
      <rPr>
        <sz val="11"/>
        <rFont val="Arial MT"/>
        <family val="2"/>
      </rPr>
      <t>Calle 66 No 110 D - 05</t>
    </r>
  </si>
  <si>
    <r>
      <rPr>
        <sz val="11"/>
        <rFont val="Arial MT"/>
        <family val="2"/>
      </rPr>
      <t>ODILCE QUIROGA FORERO</t>
    </r>
  </si>
  <si>
    <r>
      <rPr>
        <sz val="11"/>
        <rFont val="Arial MT"/>
        <family val="2"/>
      </rPr>
      <t>CL 71 BIS No 86A - 38</t>
    </r>
  </si>
  <si>
    <r>
      <rPr>
        <sz val="11"/>
        <rFont val="Arial MT"/>
        <family val="2"/>
      </rPr>
      <t>COMERCIALIZADORA DE MADERAS AR S.A.S.</t>
    </r>
  </si>
  <si>
    <r>
      <rPr>
        <sz val="11"/>
        <rFont val="Arial MT"/>
        <family val="2"/>
      </rPr>
      <t xml:space="preserve">Carrera 73 A No. 68 B - 75 /
</t>
    </r>
    <r>
      <rPr>
        <sz val="11"/>
        <rFont val="Arial MT"/>
        <family val="2"/>
      </rPr>
      <t>KR 74 A 68 B 34</t>
    </r>
  </si>
  <si>
    <r>
      <rPr>
        <sz val="11"/>
        <rFont val="Arial MT"/>
        <family val="2"/>
      </rPr>
      <t>MARIA DORA CECILIA BARAJAS "MADERAS YURI"</t>
    </r>
  </si>
  <si>
    <r>
      <rPr>
        <sz val="11"/>
        <rFont val="Arial MT"/>
        <family val="2"/>
      </rPr>
      <t>Carrera 110 No 70D-38</t>
    </r>
  </si>
  <si>
    <r>
      <rPr>
        <sz val="11"/>
        <rFont val="Arial MT"/>
        <family val="2"/>
      </rPr>
      <t>TECAS Y MADERAS DE COLOMBIA S.A.S.</t>
    </r>
  </si>
  <si>
    <r>
      <rPr>
        <sz val="11"/>
        <rFont val="Arial MT"/>
        <family val="2"/>
      </rPr>
      <t>CARRERA 75 # 69A - 53</t>
    </r>
  </si>
  <si>
    <r>
      <rPr>
        <sz val="11"/>
        <rFont val="Arial MT"/>
        <family val="2"/>
      </rPr>
      <t>EBANISTERÍA Y CARPINTERÍA G.M</t>
    </r>
  </si>
  <si>
    <r>
      <rPr>
        <sz val="11"/>
        <rFont val="Arial MT"/>
        <family val="2"/>
      </rPr>
      <t>Calle 68A No 111C - 35</t>
    </r>
  </si>
  <si>
    <r>
      <rPr>
        <sz val="11"/>
        <rFont val="Arial MT"/>
        <family val="2"/>
      </rPr>
      <t xml:space="preserve">SANDRA MARCELA
</t>
    </r>
    <r>
      <rPr>
        <sz val="11"/>
        <rFont val="Arial MT"/>
        <family val="2"/>
      </rPr>
      <t>MONSALVE TORRES "MADERAS DEL CAQUETÁ"</t>
    </r>
  </si>
  <si>
    <r>
      <rPr>
        <sz val="11"/>
        <rFont val="Arial MT"/>
        <family val="2"/>
      </rPr>
      <t>CR 73 A No. 71 - 25</t>
    </r>
  </si>
  <si>
    <r>
      <rPr>
        <sz val="11"/>
        <rFont val="Arial MT"/>
        <family val="2"/>
      </rPr>
      <t>ARPIMA SAS</t>
    </r>
  </si>
  <si>
    <r>
      <rPr>
        <sz val="11"/>
        <rFont val="Arial MT"/>
        <family val="2"/>
      </rPr>
      <t>CR 69 H No. 77 - 54</t>
    </r>
  </si>
  <si>
    <r>
      <rPr>
        <sz val="11"/>
        <rFont val="Arial MT"/>
        <family val="2"/>
      </rPr>
      <t>HENRY ALIRIO ARIZA FORERO</t>
    </r>
  </si>
  <si>
    <r>
      <rPr>
        <sz val="11"/>
        <rFont val="Arial MT"/>
        <family val="2"/>
      </rPr>
      <t>CR 74 A No. 69 A - 91</t>
    </r>
  </si>
  <si>
    <r>
      <rPr>
        <sz val="11"/>
        <rFont val="Arial MT"/>
        <family val="2"/>
      </rPr>
      <t xml:space="preserve">QUINEME APONTE JULIETH PAOLA "MUEBLES ESPACIOS
</t>
    </r>
    <r>
      <rPr>
        <sz val="11"/>
        <rFont val="Arial MT"/>
        <family val="2"/>
      </rPr>
      <t>Y DISEÑOS"</t>
    </r>
  </si>
  <si>
    <r>
      <rPr>
        <sz val="11"/>
        <rFont val="Arial MT"/>
        <family val="2"/>
      </rPr>
      <t>AC 80 No 92-50</t>
    </r>
  </si>
  <si>
    <r>
      <rPr>
        <sz val="11"/>
        <rFont val="Arial MT"/>
        <family val="2"/>
      </rPr>
      <t>INNOVACIONES EN MADERA CH SAS</t>
    </r>
  </si>
  <si>
    <r>
      <rPr>
        <sz val="11"/>
        <rFont val="Arial MT"/>
        <family val="2"/>
      </rPr>
      <t>CL 63I No. 113F-11</t>
    </r>
  </si>
  <si>
    <r>
      <rPr>
        <sz val="11"/>
        <rFont val="Arial MT"/>
        <family val="2"/>
      </rPr>
      <t xml:space="preserve">COMERCIALIZADORA DE
</t>
    </r>
    <r>
      <rPr>
        <sz val="11"/>
        <rFont val="Arial MT"/>
        <family val="2"/>
      </rPr>
      <t>MADERAS PALO SANTO S.A.S.</t>
    </r>
  </si>
  <si>
    <r>
      <rPr>
        <sz val="11"/>
        <rFont val="Arial MT"/>
        <family val="2"/>
      </rPr>
      <t>CR 72 A No 71-A-48</t>
    </r>
  </si>
  <si>
    <r>
      <rPr>
        <sz val="11"/>
        <rFont val="Arial MT"/>
        <family val="2"/>
      </rPr>
      <t>FERLEY ANTONIO VERA RODRIGUEZ</t>
    </r>
  </si>
  <si>
    <r>
      <rPr>
        <sz val="11"/>
        <rFont val="Arial MT"/>
        <family val="2"/>
      </rPr>
      <t>CALLE 76 # 80 Aa 16</t>
    </r>
  </si>
  <si>
    <r>
      <rPr>
        <sz val="11"/>
        <rFont val="Arial MT"/>
        <family val="2"/>
      </rPr>
      <t>YESID ROJAS BARBOSA</t>
    </r>
  </si>
  <si>
    <r>
      <rPr>
        <sz val="11"/>
        <rFont val="Arial MT"/>
        <family val="2"/>
      </rPr>
      <t>CL 65 A No. 74 B - 35</t>
    </r>
  </si>
  <si>
    <r>
      <rPr>
        <sz val="11"/>
        <rFont val="Arial MT"/>
        <family val="2"/>
      </rPr>
      <t>CALIZA MÁRMOLES Y GRANITOS SAS</t>
    </r>
  </si>
  <si>
    <r>
      <rPr>
        <sz val="11"/>
        <rFont val="Arial MT"/>
        <family val="2"/>
      </rPr>
      <t>CR 73 A No. 69 A - 15</t>
    </r>
  </si>
  <si>
    <r>
      <rPr>
        <sz val="11"/>
        <rFont val="Arial MT"/>
        <family val="2"/>
      </rPr>
      <t>LEOVIGILDO VELANDIA PEREZ</t>
    </r>
  </si>
  <si>
    <r>
      <rPr>
        <sz val="11"/>
        <rFont val="Arial MT"/>
        <family val="2"/>
      </rPr>
      <t>CL 66 A No 70 F - 15</t>
    </r>
  </si>
  <si>
    <r>
      <rPr>
        <sz val="11"/>
        <rFont val="Arial MT"/>
        <family val="2"/>
      </rPr>
      <t>CAROLINA RODRIGUEZ ESPITIA</t>
    </r>
  </si>
  <si>
    <r>
      <rPr>
        <sz val="11"/>
        <rFont val="Arial MT"/>
        <family val="2"/>
      </rPr>
      <t>Calle 63 C No.70-79</t>
    </r>
  </si>
  <si>
    <r>
      <rPr>
        <sz val="11"/>
        <rFont val="Arial MT"/>
        <family val="2"/>
      </rPr>
      <t>DOTACIONES Y DISTRIBUCIONES JOPSI</t>
    </r>
  </si>
  <si>
    <r>
      <rPr>
        <sz val="11"/>
        <rFont val="Arial MT"/>
        <family val="2"/>
      </rPr>
      <t>CR 68 G No. 74 B - 55</t>
    </r>
  </si>
  <si>
    <r>
      <rPr>
        <sz val="11"/>
        <rFont val="Arial MT"/>
        <family val="2"/>
      </rPr>
      <t>CARLOS JULIO MACIAS GUZMAN</t>
    </r>
  </si>
  <si>
    <r>
      <rPr>
        <sz val="11"/>
        <rFont val="Arial MT"/>
        <family val="2"/>
      </rPr>
      <t>CL 73 No 87 - 57</t>
    </r>
  </si>
  <si>
    <r>
      <rPr>
        <sz val="11"/>
        <rFont val="Arial MT"/>
        <family val="2"/>
      </rPr>
      <t>MADERAS DEL VALLE M&amp;E SAS</t>
    </r>
  </si>
  <si>
    <r>
      <rPr>
        <sz val="11"/>
        <rFont val="Arial MT"/>
        <family val="2"/>
      </rPr>
      <t>AV BOYACA No. 79 A - 41</t>
    </r>
  </si>
  <si>
    <r>
      <rPr>
        <sz val="11"/>
        <rFont val="Arial MT"/>
        <family val="2"/>
      </rPr>
      <t>ARPIMA COLOMBIA SAS</t>
    </r>
  </si>
  <si>
    <r>
      <rPr>
        <sz val="11"/>
        <rFont val="Arial MT"/>
        <family val="2"/>
      </rPr>
      <t>coldimueble sas</t>
    </r>
  </si>
  <si>
    <r>
      <rPr>
        <sz val="11"/>
        <rFont val="Arial MT"/>
        <family val="2"/>
      </rPr>
      <t>CR 69 H No. 78 - 53</t>
    </r>
  </si>
  <si>
    <r>
      <rPr>
        <sz val="11"/>
        <rFont val="Arial MT"/>
        <family val="2"/>
      </rPr>
      <t>CHEMAR DECOR S.A.S</t>
    </r>
  </si>
  <si>
    <r>
      <rPr>
        <sz val="11"/>
        <rFont val="Arial MT"/>
        <family val="2"/>
      </rPr>
      <t>DG 85 No. 76 - 63</t>
    </r>
  </si>
  <si>
    <r>
      <rPr>
        <sz val="11"/>
        <rFont val="Arial MT"/>
        <family val="2"/>
      </rPr>
      <t>MADERERA DE LA SABANA SAS</t>
    </r>
  </si>
  <si>
    <r>
      <rPr>
        <sz val="11"/>
        <rFont val="Arial MT"/>
        <family val="2"/>
      </rPr>
      <t>CARRERA 74 # 65A-08</t>
    </r>
  </si>
  <si>
    <r>
      <rPr>
        <sz val="11"/>
        <rFont val="Arial MT"/>
        <family val="2"/>
      </rPr>
      <t>IMMER ALFONSO VARGAS TELLEZ</t>
    </r>
  </si>
  <si>
    <r>
      <rPr>
        <sz val="11"/>
        <rFont val="Arial MT"/>
        <family val="2"/>
      </rPr>
      <t>CL 77A No 77B-63</t>
    </r>
  </si>
  <si>
    <t>n</t>
  </si>
  <si>
    <t>s</t>
  </si>
  <si>
    <t>w</t>
  </si>
  <si>
    <t>e</t>
  </si>
  <si>
    <t>4.6984676, -74.09821529999999</t>
  </si>
  <si>
    <t>4.6996438, -74.0984281</t>
  </si>
  <si>
    <t>4.682619100000001, -74.10258069999999</t>
  </si>
  <si>
    <t>4.6855905, -74.0987794</t>
  </si>
  <si>
    <t>4.6858296, -74.09990859999999</t>
  </si>
  <si>
    <t>4.6922144, -74.11120389999999</t>
  </si>
  <si>
    <t>4.6879475, -74.0969578</t>
  </si>
  <si>
    <t>4.6984064, -74.09779189999999</t>
  </si>
  <si>
    <t>4.7069325, -74.1048749</t>
  </si>
  <si>
    <t>4.6932222, -74.11297569999999</t>
  </si>
  <si>
    <t>4.6993757, -74.1000151</t>
  </si>
  <si>
    <t>4.694246400000001, -74.1079144</t>
  </si>
  <si>
    <t>4.675357099999999, -74.1130178</t>
  </si>
  <si>
    <t>4.6865977, -74.0888104</t>
  </si>
  <si>
    <t>4.6726914, -74.1117493</t>
  </si>
  <si>
    <t>4.6985114, -74.0989594</t>
  </si>
  <si>
    <t>4.6850972, -74.083527</t>
  </si>
  <si>
    <t>4.7036089, -74.093656</t>
  </si>
  <si>
    <t>4.7642101, -74.0911259</t>
  </si>
  <si>
    <t>4.6789352, -74.1074474</t>
  </si>
  <si>
    <t>4.6890806, -74.0858405</t>
  </si>
  <si>
    <t>4.591243100000001, -74.158597</t>
  </si>
  <si>
    <t>4.7167545, -74.0972999</t>
  </si>
  <si>
    <t>4.6835981, -74.0855225</t>
  </si>
  <si>
    <t>4.6874147, -74.0999564</t>
  </si>
  <si>
    <t>4.6881889, -74.09679779999999</t>
  </si>
  <si>
    <t>4.6929557, -74.11359259999999</t>
  </si>
  <si>
    <t>4.6871464, -74.09669199999999</t>
  </si>
  <si>
    <t>4.699188599999999, -74.0310679</t>
  </si>
  <si>
    <t>4.7067084, -74.1393617</t>
  </si>
  <si>
    <t>4.7137667, -74.1439569</t>
  </si>
  <si>
    <t>4.7063027, -74.12555569999999</t>
  </si>
  <si>
    <t>4.6821961, -74.1021667</t>
  </si>
  <si>
    <t>4.6871448, -74.0989272</t>
  </si>
  <si>
    <t>4.6958098, -74.1248821</t>
  </si>
  <si>
    <t>4.6937008, -74.1141986</t>
  </si>
  <si>
    <t>4.6945982, -74.1137761</t>
  </si>
  <si>
    <t>4.6782695, -74.08705499999999</t>
  </si>
  <si>
    <t>4.6933409, -74.1074677</t>
  </si>
  <si>
    <t>4.6859758, -74.0973338</t>
  </si>
  <si>
    <t>4.6879098, -74.0976563</t>
  </si>
  <si>
    <t>4.6851797, -74.0975797</t>
  </si>
  <si>
    <t>4.685553899999999, -74.09856909999999</t>
  </si>
  <si>
    <t>4.689977499999999, -74.1179476</t>
  </si>
  <si>
    <t>4.6859557, -74.09828139999999</t>
  </si>
  <si>
    <t>4.682625499999999, -74.1035557</t>
  </si>
  <si>
    <t>4.7040967, -74.1041311</t>
  </si>
  <si>
    <t>4.7003483, -74.1314498</t>
  </si>
  <si>
    <t>4.7038354, -74.1033837</t>
  </si>
  <si>
    <t>4.6876696, -74.0985738</t>
  </si>
  <si>
    <t>4.6897852, -74.0982262</t>
  </si>
  <si>
    <t>4.6918162, -74.1107418</t>
  </si>
  <si>
    <t>4.6902822, -74.0978868</t>
  </si>
  <si>
    <t>4.689073, -74.098568</t>
  </si>
  <si>
    <t>4.6874008, -74.0872535</t>
  </si>
  <si>
    <t>4.6889504, -74.09705509999999</t>
  </si>
  <si>
    <t>4.695279, -74.0961277</t>
  </si>
  <si>
    <t>4.690241299999999, -74.098642</t>
  </si>
  <si>
    <t>4.6923008, -74.09401299999999</t>
  </si>
  <si>
    <t>4.7226579, -74.1227744</t>
  </si>
  <si>
    <t>4.6915002, -74.1101596</t>
  </si>
  <si>
    <t>4.700067199999999, -74.0997087</t>
  </si>
  <si>
    <t>4.7080619, -74.12615629999999</t>
  </si>
  <si>
    <t>4.6906862, -74.1086849</t>
  </si>
  <si>
    <t>4.670461200000001, -74.1298156</t>
  </si>
  <si>
    <t>4.689096999999999, -74.09886449999999</t>
  </si>
  <si>
    <t>4.6880041, -74.0846735</t>
  </si>
  <si>
    <t>4.718150400000001, -74.1222878</t>
  </si>
  <si>
    <t>4.689166800000001, -74.0991706</t>
  </si>
  <si>
    <t>4.6933038, -74.0914183</t>
  </si>
  <si>
    <t>4.6835812, -74.1015791</t>
  </si>
  <si>
    <t>4.6870402, -74.0856228</t>
  </si>
  <si>
    <t>4.6985122, -74.10220819999999</t>
  </si>
  <si>
    <t>4.7051049, -74.1015208</t>
  </si>
  <si>
    <t>4.6948412, -74.0897799</t>
  </si>
  <si>
    <t>4.6838978, -74.08289529999999</t>
  </si>
  <si>
    <t>4.6874107, -74.1006821</t>
  </si>
  <si>
    <t>4.6875639, -74.1001156</t>
  </si>
  <si>
    <t>4.6974398, -74.1241862</t>
  </si>
  <si>
    <t>4.6950325, -74.1152355</t>
  </si>
  <si>
    <t>4.6875914, -74.09962589999999</t>
  </si>
  <si>
    <t>4.715192099999999, -74.1223539</t>
  </si>
  <si>
    <t>4.701166499999999, -74.101413</t>
  </si>
  <si>
    <t>4.6868782, -74.0967197</t>
  </si>
  <si>
    <t>4.6738472, -74.1026266</t>
  </si>
  <si>
    <t>4.7099201, -74.1406549</t>
  </si>
  <si>
    <t>4.6818683, -74.10243439999999</t>
  </si>
  <si>
    <t>4.7133411, -74.1366077</t>
  </si>
  <si>
    <t>4.6868487, -74.0872447</t>
  </si>
  <si>
    <t>4.699921499999999, -74.0996729</t>
  </si>
  <si>
    <t>4.6949356, -74.0891544</t>
  </si>
  <si>
    <t>4.6872839, -74.0973503</t>
  </si>
  <si>
    <t>4.6845802, -74.0991366</t>
  </si>
  <si>
    <t>4.6940472, -74.1195783</t>
  </si>
  <si>
    <t>4.6851259, -74.09771649999999</t>
  </si>
  <si>
    <t>4.6867538, -74.0878109</t>
  </si>
  <si>
    <t>4.6870238, -74.0966157</t>
  </si>
  <si>
    <t>4.6969523, -74.1209064</t>
  </si>
  <si>
    <t>4.6830072, -74.0814736</t>
  </si>
  <si>
    <t>4.6869583, -74.0991067</t>
  </si>
  <si>
    <t>4.6885612, -74.0992079</t>
  </si>
  <si>
    <t>4.6872472, -74.0988593</t>
  </si>
  <si>
    <t>4.688262300000001, -74.0850348</t>
  </si>
  <si>
    <t>4.6995648, -74.0992227</t>
  </si>
  <si>
    <t>4.6837256, -74.1023781</t>
  </si>
  <si>
    <t>4.7094911, -74.12915579999999</t>
  </si>
  <si>
    <t>4.707975, -74.13689330000001</t>
  </si>
  <si>
    <t>4.702162899999999, -74.10147119999999</t>
  </si>
  <si>
    <t>4.7126022, -74.0955798</t>
  </si>
  <si>
    <t>4.7055433, -74.1068999</t>
  </si>
  <si>
    <t>4.692013, -74.11217529999999</t>
  </si>
  <si>
    <t>4.6954289, -74.11550679999999</t>
  </si>
  <si>
    <t>4.7045848, -74.1019431</t>
  </si>
  <si>
    <t>4.7022124, -74.1038889</t>
  </si>
  <si>
    <t>4.6876963, -74.0997616</t>
  </si>
  <si>
    <t>4.6946156, -74.1070831</t>
  </si>
  <si>
    <t>4.7091027, -74.12246979999999</t>
  </si>
  <si>
    <t>4.695041199999999, -74.1139898</t>
  </si>
  <si>
    <t>4.6884467, -74.0990339</t>
  </si>
  <si>
    <t>4.687466, -74.0966344</t>
  </si>
  <si>
    <t>4.6883143, -74.0961895</t>
  </si>
  <si>
    <t>4.685747, -74.0979412</t>
  </si>
  <si>
    <t>4.686901, -74.0869195</t>
  </si>
  <si>
    <t>4.6848646, -74.0993865</t>
  </si>
  <si>
    <t>4.692719400000001, -74.1122829</t>
  </si>
  <si>
    <t>4.7071909, -74.1269259</t>
  </si>
  <si>
    <t>4.6920234, -74.1091658</t>
  </si>
  <si>
    <t>4.6908944, -74.1182558</t>
  </si>
  <si>
    <t>4.6875125, -74.09876489999999</t>
  </si>
  <si>
    <t>4.7107313, -74.1385262</t>
  </si>
  <si>
    <t>4.685249199999999, -74.0970964</t>
  </si>
  <si>
    <t>4.710528, -74.1383316</t>
  </si>
  <si>
    <t>4.7105195, -74.1384705</t>
  </si>
  <si>
    <t>4.6977841, -74.09819949999999</t>
  </si>
  <si>
    <t>4.7044558, -74.103413</t>
  </si>
  <si>
    <t>4.6778131, -74.1059271</t>
  </si>
  <si>
    <t>4.6927728, -74.1138083</t>
  </si>
  <si>
    <t>4.7473333, -74.05807060000001</t>
  </si>
  <si>
    <t>4.6883094, -74.086771</t>
  </si>
  <si>
    <t>4.6880535, -74.11577059999999</t>
  </si>
  <si>
    <t>4.709716999999999, -74.1413089</t>
  </si>
  <si>
    <t>4.686641799999999, -74.0991545</t>
  </si>
  <si>
    <t>4.6936163, -74.1131979</t>
  </si>
  <si>
    <t>4.682081699999999, -74.1029478</t>
  </si>
  <si>
    <t>4.6917306, -74.11223729999999</t>
  </si>
  <si>
    <t>4.715987999999999, -74.09627619999999</t>
  </si>
  <si>
    <t>4.7165523, -74.0965792</t>
  </si>
  <si>
    <t>4.688157299999999, -74.0982231</t>
  </si>
  <si>
    <t>4.7016532, -74.124831</t>
  </si>
  <si>
    <t>4.716000300000001, -74.1330344</t>
  </si>
  <si>
    <t>4.6885182, -74.0976774</t>
  </si>
  <si>
    <t>4.700999700000001, -74.1307516</t>
  </si>
  <si>
    <t>4.686496600000001, -74.0967738</t>
  </si>
  <si>
    <t>4.6922819, -74.1093473</t>
  </si>
  <si>
    <t>4.6136187, -74.1663001</t>
  </si>
  <si>
    <t>4.6958879, -74.0958215</t>
  </si>
  <si>
    <t>4.6885157, -74.0984478</t>
  </si>
  <si>
    <t>4.674917, -74.1019156</t>
  </si>
  <si>
    <t>4.6883908, -74.1027514</t>
  </si>
  <si>
    <t>4.693166499999999, -74.1130918</t>
  </si>
  <si>
    <t>4.6818654, -74.0939053</t>
  </si>
  <si>
    <t>4.6950591, -74.11397939999999</t>
  </si>
  <si>
    <t>4.6852848, -74.0991317</t>
  </si>
  <si>
    <t>4.6822611, -74.0940193</t>
  </si>
  <si>
    <t>4.703592899999999, -74.1301596</t>
  </si>
  <si>
    <t>4.6883094, -74.0849891</t>
  </si>
  <si>
    <t>4.6912501, -74.1036116</t>
  </si>
  <si>
    <t>4.673662999999999, -74.09980999999999</t>
  </si>
  <si>
    <t>4.7097579, -74.1410681</t>
  </si>
  <si>
    <t>4.6867196, -74.09671540000001</t>
  </si>
  <si>
    <t>4.6936186, -74.10794469999999</t>
  </si>
  <si>
    <t>4.682588, -74.1025004</t>
  </si>
  <si>
    <t>4.6853011, -74.09759559999999</t>
  </si>
  <si>
    <t>4.7204874, -74.1272394</t>
  </si>
  <si>
    <t>4.684917599999999, -74.0866107</t>
  </si>
  <si>
    <t>4.694709599999999, -74.0900195</t>
  </si>
  <si>
    <t>4.6752503, -74.0982408</t>
  </si>
  <si>
    <t>4.7103831, -74.143577</t>
  </si>
  <si>
    <t>4.7114767, -74.1458066</t>
  </si>
  <si>
    <t>4.713698, -74.137834</t>
  </si>
  <si>
    <t>4.686487899999999, -74.0993841</t>
  </si>
  <si>
    <t>4.687908999999999, -74.0983974</t>
  </si>
  <si>
    <t>4.7151508, -74.1370562</t>
  </si>
  <si>
    <t>4.7035844, -74.1305859</t>
  </si>
  <si>
    <t>4.6947314, -74.107147</t>
  </si>
  <si>
    <t>4.6852246, -74.0999106</t>
  </si>
  <si>
    <t>4.7079581, -74.12642699999999</t>
  </si>
  <si>
    <t>4.687075, -74.1002893</t>
  </si>
  <si>
    <t>4.706149799999999, -74.1318193</t>
  </si>
  <si>
    <t>4.6872133, -74.0976787</t>
  </si>
  <si>
    <t>4.6863188, -74.0848992</t>
  </si>
  <si>
    <t>4.6866813, -74.0992394</t>
  </si>
  <si>
    <t>4.6939364, -74.0874659</t>
  </si>
  <si>
    <t>4.6869945, -74.0965195</t>
  </si>
  <si>
    <t>4.6595542, -74.05385679999999</t>
  </si>
  <si>
    <t>4.682441799999999, -74.103712</t>
  </si>
  <si>
    <t>4.6854852, -74.0989371</t>
  </si>
  <si>
    <t>4.6794018, -74.09764090000002</t>
  </si>
  <si>
    <t>4.6728295, -74.10034379999999</t>
  </si>
  <si>
    <t>4.6824081, -74.0848965</t>
  </si>
  <si>
    <t>4.6979571, -74.1062925</t>
  </si>
  <si>
    <t>4.6872326, -74.08419169999999</t>
  </si>
  <si>
    <t>4.7064387, -74.0932682</t>
  </si>
  <si>
    <t>4.681541, -74.1023761</t>
  </si>
  <si>
    <t>4.696919299999999, -74.0962625</t>
  </si>
  <si>
    <t>4.6984676</t>
  </si>
  <si>
    <t xml:space="preserve"> -74.09821529999999</t>
  </si>
  <si>
    <t>4.6996438</t>
  </si>
  <si>
    <t xml:space="preserve"> -74.0984281</t>
  </si>
  <si>
    <t>4.682619100000001</t>
  </si>
  <si>
    <t xml:space="preserve"> -74.10258069999999</t>
  </si>
  <si>
    <t>4.6855905</t>
  </si>
  <si>
    <t xml:space="preserve"> -74.0987794</t>
  </si>
  <si>
    <t>4.6858296</t>
  </si>
  <si>
    <t xml:space="preserve"> -74.09990859999999</t>
  </si>
  <si>
    <t>4.6922144</t>
  </si>
  <si>
    <t xml:space="preserve"> -74.11120389999999</t>
  </si>
  <si>
    <t>4.6879475</t>
  </si>
  <si>
    <t xml:space="preserve"> -74.0969578</t>
  </si>
  <si>
    <t>4.6984064</t>
  </si>
  <si>
    <t xml:space="preserve"> -74.09779189999999</t>
  </si>
  <si>
    <t>4.7069325</t>
  </si>
  <si>
    <t xml:space="preserve"> -74.1048749</t>
  </si>
  <si>
    <t>4.6932222</t>
  </si>
  <si>
    <t xml:space="preserve"> -74.11297569999999</t>
  </si>
  <si>
    <t>4.6993757</t>
  </si>
  <si>
    <t xml:space="preserve"> -74.1000151</t>
  </si>
  <si>
    <t>4.694246400000001</t>
  </si>
  <si>
    <t xml:space="preserve"> -74.1079144</t>
  </si>
  <si>
    <t>4.675357099999999</t>
  </si>
  <si>
    <t xml:space="preserve"> -74.1130178</t>
  </si>
  <si>
    <t>4.6865977</t>
  </si>
  <si>
    <t xml:space="preserve"> -74.0888104</t>
  </si>
  <si>
    <t>4.6726914</t>
  </si>
  <si>
    <t xml:space="preserve"> -74.1117493</t>
  </si>
  <si>
    <t>4.6985114</t>
  </si>
  <si>
    <t xml:space="preserve"> -74.0989594</t>
  </si>
  <si>
    <t>4.6850972</t>
  </si>
  <si>
    <t xml:space="preserve"> -74.083527</t>
  </si>
  <si>
    <t>4.7036089</t>
  </si>
  <si>
    <t xml:space="preserve"> -74.093656</t>
  </si>
  <si>
    <t>4.7642101</t>
  </si>
  <si>
    <t xml:space="preserve"> -74.0911259</t>
  </si>
  <si>
    <t>4.6789352</t>
  </si>
  <si>
    <t xml:space="preserve"> -74.1074474</t>
  </si>
  <si>
    <t>4.6890806</t>
  </si>
  <si>
    <t xml:space="preserve"> -74.0858405</t>
  </si>
  <si>
    <t>4.591243100000001</t>
  </si>
  <si>
    <t xml:space="preserve"> -74.158597</t>
  </si>
  <si>
    <t>4.7167545</t>
  </si>
  <si>
    <t xml:space="preserve"> -74.0972999</t>
  </si>
  <si>
    <t>4.6835981</t>
  </si>
  <si>
    <t xml:space="preserve"> -74.0855225</t>
  </si>
  <si>
    <t>4.6874147</t>
  </si>
  <si>
    <t xml:space="preserve"> -74.0999564</t>
  </si>
  <si>
    <t>4.6881889</t>
  </si>
  <si>
    <t xml:space="preserve"> -74.09679779999999</t>
  </si>
  <si>
    <t>4.6929557</t>
  </si>
  <si>
    <t xml:space="preserve"> -74.11359259999999</t>
  </si>
  <si>
    <t>4.6871464</t>
  </si>
  <si>
    <t xml:space="preserve"> -74.09669199999999</t>
  </si>
  <si>
    <t>4.699188599999999</t>
  </si>
  <si>
    <t xml:space="preserve"> -74.0310679</t>
  </si>
  <si>
    <t>4.7067084</t>
  </si>
  <si>
    <t xml:space="preserve"> -74.1393617</t>
  </si>
  <si>
    <t>4.7137667</t>
  </si>
  <si>
    <t xml:space="preserve"> -74.1439569</t>
  </si>
  <si>
    <t>4.7063027</t>
  </si>
  <si>
    <t xml:space="preserve"> -74.12555569999999</t>
  </si>
  <si>
    <t>4.6821961</t>
  </si>
  <si>
    <t xml:space="preserve"> -74.1021667</t>
  </si>
  <si>
    <t>4.6871448</t>
  </si>
  <si>
    <t xml:space="preserve"> -74.0989272</t>
  </si>
  <si>
    <t>4.6958098</t>
  </si>
  <si>
    <t xml:space="preserve"> -74.1248821</t>
  </si>
  <si>
    <t>4.6937008</t>
  </si>
  <si>
    <t xml:space="preserve"> -74.1141986</t>
  </si>
  <si>
    <t>4.6945982</t>
  </si>
  <si>
    <t xml:space="preserve"> -74.1137761</t>
  </si>
  <si>
    <t>4.6782695</t>
  </si>
  <si>
    <t xml:space="preserve"> -74.08705499999999</t>
  </si>
  <si>
    <t>4.6933409</t>
  </si>
  <si>
    <t xml:space="preserve"> -74.1074677</t>
  </si>
  <si>
    <t>4.6859758</t>
  </si>
  <si>
    <t xml:space="preserve"> -74.0973338</t>
  </si>
  <si>
    <t>4.6879098</t>
  </si>
  <si>
    <t xml:space="preserve"> -74.0976563</t>
  </si>
  <si>
    <t>4.6851797</t>
  </si>
  <si>
    <t xml:space="preserve"> -74.0975797</t>
  </si>
  <si>
    <t>4.685553899999999</t>
  </si>
  <si>
    <t xml:space="preserve"> -74.09856909999999</t>
  </si>
  <si>
    <t>4.689977499999999</t>
  </si>
  <si>
    <t xml:space="preserve"> -74.1179476</t>
  </si>
  <si>
    <t>4.6859557</t>
  </si>
  <si>
    <t xml:space="preserve"> -74.09828139999999</t>
  </si>
  <si>
    <t>4.682625499999999</t>
  </si>
  <si>
    <t xml:space="preserve"> -74.1035557</t>
  </si>
  <si>
    <t>4.7040967</t>
  </si>
  <si>
    <t xml:space="preserve"> -74.1041311</t>
  </si>
  <si>
    <t>4.7003483</t>
  </si>
  <si>
    <t xml:space="preserve"> -74.1314498</t>
  </si>
  <si>
    <t>4.7038354</t>
  </si>
  <si>
    <t xml:space="preserve"> -74.1033837</t>
  </si>
  <si>
    <t>4.6876696</t>
  </si>
  <si>
    <t xml:space="preserve"> -74.0985738</t>
  </si>
  <si>
    <t>4.6897852</t>
  </si>
  <si>
    <t xml:space="preserve"> -74.0982262</t>
  </si>
  <si>
    <t>4.6918162</t>
  </si>
  <si>
    <t xml:space="preserve"> -74.1107418</t>
  </si>
  <si>
    <t>4.6902822</t>
  </si>
  <si>
    <t xml:space="preserve"> -74.0978868</t>
  </si>
  <si>
    <t>4.689073</t>
  </si>
  <si>
    <t xml:space="preserve"> -74.098568</t>
  </si>
  <si>
    <t>4.6874008</t>
  </si>
  <si>
    <t xml:space="preserve"> -74.0872535</t>
  </si>
  <si>
    <t>4.6889504</t>
  </si>
  <si>
    <t xml:space="preserve"> -74.09705509999999</t>
  </si>
  <si>
    <t>4.695279</t>
  </si>
  <si>
    <t xml:space="preserve"> -74.0961277</t>
  </si>
  <si>
    <t>4.690241299999999</t>
  </si>
  <si>
    <t xml:space="preserve"> -74.098642</t>
  </si>
  <si>
    <t>4.6923008</t>
  </si>
  <si>
    <t xml:space="preserve"> -74.09401299999999</t>
  </si>
  <si>
    <t>4.7226579</t>
  </si>
  <si>
    <t xml:space="preserve"> -74.1227744</t>
  </si>
  <si>
    <t>4.6915002</t>
  </si>
  <si>
    <t xml:space="preserve"> -74.1101596</t>
  </si>
  <si>
    <t>4.700067199999999</t>
  </si>
  <si>
    <t xml:space="preserve"> -74.0997087</t>
  </si>
  <si>
    <t>4.7080619</t>
  </si>
  <si>
    <t xml:space="preserve"> -74.12615629999999</t>
  </si>
  <si>
    <t>4.6906862</t>
  </si>
  <si>
    <t xml:space="preserve"> -74.1086849</t>
  </si>
  <si>
    <t>4.670461200000001</t>
  </si>
  <si>
    <t xml:space="preserve"> -74.1298156</t>
  </si>
  <si>
    <t>4.689096999999999</t>
  </si>
  <si>
    <t xml:space="preserve"> -74.09886449999999</t>
  </si>
  <si>
    <t>4.6880041</t>
  </si>
  <si>
    <t xml:space="preserve"> -74.0846735</t>
  </si>
  <si>
    <t>4.718150400000001</t>
  </si>
  <si>
    <t xml:space="preserve"> -74.1222878</t>
  </si>
  <si>
    <t>4.689166800000001</t>
  </si>
  <si>
    <t xml:space="preserve"> -74.0991706</t>
  </si>
  <si>
    <t>4.6933038</t>
  </si>
  <si>
    <t xml:space="preserve"> -74.0914183</t>
  </si>
  <si>
    <t>4.6835812</t>
  </si>
  <si>
    <t xml:space="preserve"> -74.1015791</t>
  </si>
  <si>
    <t>4.6870402</t>
  </si>
  <si>
    <t xml:space="preserve"> -74.0856228</t>
  </si>
  <si>
    <t>4.6985122</t>
  </si>
  <si>
    <t xml:space="preserve"> -74.10220819999999</t>
  </si>
  <si>
    <t>4.7051049</t>
  </si>
  <si>
    <t xml:space="preserve"> -74.1015208</t>
  </si>
  <si>
    <t>4.6948412</t>
  </si>
  <si>
    <t xml:space="preserve"> -74.0897799</t>
  </si>
  <si>
    <t>4.6838978</t>
  </si>
  <si>
    <t xml:space="preserve"> -74.08289529999999</t>
  </si>
  <si>
    <t>4.6874107</t>
  </si>
  <si>
    <t xml:space="preserve"> -74.1006821</t>
  </si>
  <si>
    <t>4.6875639</t>
  </si>
  <si>
    <t xml:space="preserve"> -74.1001156</t>
  </si>
  <si>
    <t>4.6974398</t>
  </si>
  <si>
    <t xml:space="preserve"> -74.1241862</t>
  </si>
  <si>
    <t>4.6950325</t>
  </si>
  <si>
    <t xml:space="preserve"> -74.1152355</t>
  </si>
  <si>
    <t>4.6875914</t>
  </si>
  <si>
    <t xml:space="preserve"> -74.09962589999999</t>
  </si>
  <si>
    <t>4.715192099999999</t>
  </si>
  <si>
    <t xml:space="preserve"> -74.1223539</t>
  </si>
  <si>
    <t>4.701166499999999</t>
  </si>
  <si>
    <t xml:space="preserve"> -74.101413</t>
  </si>
  <si>
    <t>4.6868782</t>
  </si>
  <si>
    <t xml:space="preserve"> -74.0967197</t>
  </si>
  <si>
    <t>4.6738472</t>
  </si>
  <si>
    <t xml:space="preserve"> -74.1026266</t>
  </si>
  <si>
    <t>4.7099201</t>
  </si>
  <si>
    <t xml:space="preserve"> -74.1406549</t>
  </si>
  <si>
    <t>4.6818683</t>
  </si>
  <si>
    <t xml:space="preserve"> -74.10243439999999</t>
  </si>
  <si>
    <t>4.7133411</t>
  </si>
  <si>
    <t xml:space="preserve"> -74.1366077</t>
  </si>
  <si>
    <t>4.6868487</t>
  </si>
  <si>
    <t xml:space="preserve"> -74.0872447</t>
  </si>
  <si>
    <t>4.699921499999999</t>
  </si>
  <si>
    <t xml:space="preserve"> -74.0996729</t>
  </si>
  <si>
    <t>4.6949356</t>
  </si>
  <si>
    <t xml:space="preserve"> -74.0891544</t>
  </si>
  <si>
    <t>4.6872839</t>
  </si>
  <si>
    <t xml:space="preserve"> -74.0973503</t>
  </si>
  <si>
    <t>4.6845802</t>
  </si>
  <si>
    <t xml:space="preserve"> -74.0991366</t>
  </si>
  <si>
    <t>4.6940472</t>
  </si>
  <si>
    <t xml:space="preserve"> -74.1195783</t>
  </si>
  <si>
    <t>4.6851259</t>
  </si>
  <si>
    <t xml:space="preserve"> -74.09771649999999</t>
  </si>
  <si>
    <t>4.6867538</t>
  </si>
  <si>
    <t xml:space="preserve"> -74.0878109</t>
  </si>
  <si>
    <t>4.6870238</t>
  </si>
  <si>
    <t xml:space="preserve"> -74.0966157</t>
  </si>
  <si>
    <t>4.6969523</t>
  </si>
  <si>
    <t xml:space="preserve"> -74.1209064</t>
  </si>
  <si>
    <t>4.6830072</t>
  </si>
  <si>
    <t xml:space="preserve"> -74.0814736</t>
  </si>
  <si>
    <t>4.6869583</t>
  </si>
  <si>
    <t xml:space="preserve"> -74.0991067</t>
  </si>
  <si>
    <t>4.6885612</t>
  </si>
  <si>
    <t xml:space="preserve"> -74.0992079</t>
  </si>
  <si>
    <t>4.6872472</t>
  </si>
  <si>
    <t xml:space="preserve"> -74.0988593</t>
  </si>
  <si>
    <t>4.688262300000001</t>
  </si>
  <si>
    <t xml:space="preserve"> -74.0850348</t>
  </si>
  <si>
    <t>4.6995648</t>
  </si>
  <si>
    <t xml:space="preserve"> -74.0992227</t>
  </si>
  <si>
    <t>4.6837256</t>
  </si>
  <si>
    <t xml:space="preserve"> -74.1023781</t>
  </si>
  <si>
    <t>4.7094911</t>
  </si>
  <si>
    <t xml:space="preserve"> -74.12915579999999</t>
  </si>
  <si>
    <t>4.707975</t>
  </si>
  <si>
    <t xml:space="preserve"> -74.13689330000001</t>
  </si>
  <si>
    <t>4.702162899999999</t>
  </si>
  <si>
    <t xml:space="preserve"> -74.10147119999999</t>
  </si>
  <si>
    <t>4.7126022</t>
  </si>
  <si>
    <t xml:space="preserve"> -74.0955798</t>
  </si>
  <si>
    <t>4.7055433</t>
  </si>
  <si>
    <t xml:space="preserve"> -74.1068999</t>
  </si>
  <si>
    <t>4.692013</t>
  </si>
  <si>
    <t xml:space="preserve"> -74.11217529999999</t>
  </si>
  <si>
    <t>4.6954289</t>
  </si>
  <si>
    <t xml:space="preserve"> -74.11550679999999</t>
  </si>
  <si>
    <t>4.7045848</t>
  </si>
  <si>
    <t xml:space="preserve"> -74.1019431</t>
  </si>
  <si>
    <t>4.7022124</t>
  </si>
  <si>
    <t xml:space="preserve"> -74.1038889</t>
  </si>
  <si>
    <t>4.6876963</t>
  </si>
  <si>
    <t xml:space="preserve"> -74.0997616</t>
  </si>
  <si>
    <t>4.6946156</t>
  </si>
  <si>
    <t xml:space="preserve"> -74.1070831</t>
  </si>
  <si>
    <t>4.7091027</t>
  </si>
  <si>
    <t xml:space="preserve"> -74.12246979999999</t>
  </si>
  <si>
    <t>4.695041199999999</t>
  </si>
  <si>
    <t xml:space="preserve"> -74.1139898</t>
  </si>
  <si>
    <t>4.6884467</t>
  </si>
  <si>
    <t xml:space="preserve"> -74.0990339</t>
  </si>
  <si>
    <t>4.687466</t>
  </si>
  <si>
    <t xml:space="preserve"> -74.0966344</t>
  </si>
  <si>
    <t>4.6883143</t>
  </si>
  <si>
    <t xml:space="preserve"> -74.0961895</t>
  </si>
  <si>
    <t>4.685747</t>
  </si>
  <si>
    <t xml:space="preserve"> -74.0979412</t>
  </si>
  <si>
    <t>4.686901</t>
  </si>
  <si>
    <t xml:space="preserve"> -74.0869195</t>
  </si>
  <si>
    <t>4.6848646</t>
  </si>
  <si>
    <t xml:space="preserve"> -74.0993865</t>
  </si>
  <si>
    <t>4.692719400000001</t>
  </si>
  <si>
    <t xml:space="preserve"> -74.1122829</t>
  </si>
  <si>
    <t>4.7071909</t>
  </si>
  <si>
    <t xml:space="preserve"> -74.1269259</t>
  </si>
  <si>
    <t>4.6920234</t>
  </si>
  <si>
    <t xml:space="preserve"> -74.1091658</t>
  </si>
  <si>
    <t>4.6908944</t>
  </si>
  <si>
    <t xml:space="preserve"> -74.1182558</t>
  </si>
  <si>
    <t>4.6875125</t>
  </si>
  <si>
    <t xml:space="preserve"> -74.09876489999999</t>
  </si>
  <si>
    <t>4.7107313</t>
  </si>
  <si>
    <t xml:space="preserve"> -74.1385262</t>
  </si>
  <si>
    <t>4.685249199999999</t>
  </si>
  <si>
    <t xml:space="preserve"> -74.0970964</t>
  </si>
  <si>
    <t>4.710528</t>
  </si>
  <si>
    <t xml:space="preserve"> -74.1383316</t>
  </si>
  <si>
    <t>4.7105195</t>
  </si>
  <si>
    <t xml:space="preserve"> -74.1384705</t>
  </si>
  <si>
    <t>4.6977841</t>
  </si>
  <si>
    <t xml:space="preserve"> -74.09819949999999</t>
  </si>
  <si>
    <t>4.7044558</t>
  </si>
  <si>
    <t xml:space="preserve"> -74.103413</t>
  </si>
  <si>
    <t>4.6778131</t>
  </si>
  <si>
    <t xml:space="preserve"> -74.1059271</t>
  </si>
  <si>
    <t>4.6927728</t>
  </si>
  <si>
    <t xml:space="preserve"> -74.1138083</t>
  </si>
  <si>
    <t>4.7473333</t>
  </si>
  <si>
    <t xml:space="preserve"> -74.05807060000001</t>
  </si>
  <si>
    <t>4.6883094</t>
  </si>
  <si>
    <t xml:space="preserve"> -74.086771</t>
  </si>
  <si>
    <t>4.6880535</t>
  </si>
  <si>
    <t xml:space="preserve"> -74.11577059999999</t>
  </si>
  <si>
    <t>4.709716999999999</t>
  </si>
  <si>
    <t xml:space="preserve"> -74.1413089</t>
  </si>
  <si>
    <t>4.686641799999999</t>
  </si>
  <si>
    <t xml:space="preserve"> -74.0991545</t>
  </si>
  <si>
    <t>4.6936163</t>
  </si>
  <si>
    <t xml:space="preserve"> -74.1131979</t>
  </si>
  <si>
    <t>4.682081699999999</t>
  </si>
  <si>
    <t xml:space="preserve"> -74.1029478</t>
  </si>
  <si>
    <t>4.6917306</t>
  </si>
  <si>
    <t xml:space="preserve"> -74.11223729999999</t>
  </si>
  <si>
    <t>4.715987999999999</t>
  </si>
  <si>
    <t xml:space="preserve"> -74.09627619999999</t>
  </si>
  <si>
    <t>4.7165523</t>
  </si>
  <si>
    <t xml:space="preserve"> -74.0965792</t>
  </si>
  <si>
    <t>4.688157299999999</t>
  </si>
  <si>
    <t xml:space="preserve"> -74.0982231</t>
  </si>
  <si>
    <t>4.7016532</t>
  </si>
  <si>
    <t xml:space="preserve"> -74.124831</t>
  </si>
  <si>
    <t>4.716000300000001</t>
  </si>
  <si>
    <t xml:space="preserve"> -74.1330344</t>
  </si>
  <si>
    <t>4.6885182</t>
  </si>
  <si>
    <t xml:space="preserve"> -74.0976774</t>
  </si>
  <si>
    <t>4.700999700000001</t>
  </si>
  <si>
    <t xml:space="preserve"> -74.1307516</t>
  </si>
  <si>
    <t>4.686496600000001</t>
  </si>
  <si>
    <t xml:space="preserve"> -74.0967738</t>
  </si>
  <si>
    <t>4.6922819</t>
  </si>
  <si>
    <t xml:space="preserve"> -74.1093473</t>
  </si>
  <si>
    <t>4.6136187</t>
  </si>
  <si>
    <t xml:space="preserve"> -74.1663001</t>
  </si>
  <si>
    <t>4.6958879</t>
  </si>
  <si>
    <t xml:space="preserve"> -74.0958215</t>
  </si>
  <si>
    <t>4.6885157</t>
  </si>
  <si>
    <t xml:space="preserve"> -74.0984478</t>
  </si>
  <si>
    <t>4.674917</t>
  </si>
  <si>
    <t xml:space="preserve"> -74.1019156</t>
  </si>
  <si>
    <t>4.6883908</t>
  </si>
  <si>
    <t xml:space="preserve"> -74.1027514</t>
  </si>
  <si>
    <t>4.693166499999999</t>
  </si>
  <si>
    <t xml:space="preserve"> -74.1130918</t>
  </si>
  <si>
    <t>4.6818654</t>
  </si>
  <si>
    <t xml:space="preserve"> -74.0939053</t>
  </si>
  <si>
    <t>4.6950591</t>
  </si>
  <si>
    <t xml:space="preserve"> -74.11397939999999</t>
  </si>
  <si>
    <t>4.6852848</t>
  </si>
  <si>
    <t xml:space="preserve"> -74.0991317</t>
  </si>
  <si>
    <t>4.6822611</t>
  </si>
  <si>
    <t xml:space="preserve"> -74.0940193</t>
  </si>
  <si>
    <t>4.703592899999999</t>
  </si>
  <si>
    <t xml:space="preserve"> -74.1301596</t>
  </si>
  <si>
    <t xml:space="preserve"> -74.0849891</t>
  </si>
  <si>
    <t>4.6912501</t>
  </si>
  <si>
    <t xml:space="preserve"> -74.1036116</t>
  </si>
  <si>
    <t>4.673662999999999</t>
  </si>
  <si>
    <t xml:space="preserve"> -74.09980999999999</t>
  </si>
  <si>
    <t>4.7097579</t>
  </si>
  <si>
    <t xml:space="preserve"> -74.1410681</t>
  </si>
  <si>
    <t>4.6867196</t>
  </si>
  <si>
    <t xml:space="preserve"> -74.09671540000001</t>
  </si>
  <si>
    <t>4.6936186</t>
  </si>
  <si>
    <t xml:space="preserve"> -74.10794469999999</t>
  </si>
  <si>
    <t>4.682588</t>
  </si>
  <si>
    <t xml:space="preserve"> -74.1025004</t>
  </si>
  <si>
    <t>4.6853011</t>
  </si>
  <si>
    <t xml:space="preserve"> -74.09759559999999</t>
  </si>
  <si>
    <t>4.7204874</t>
  </si>
  <si>
    <t xml:space="preserve"> -74.1272394</t>
  </si>
  <si>
    <t>4.684917599999999</t>
  </si>
  <si>
    <t xml:space="preserve"> -74.0866107</t>
  </si>
  <si>
    <t>4.694709599999999</t>
  </si>
  <si>
    <t xml:space="preserve"> -74.0900195</t>
  </si>
  <si>
    <t>4.6752503</t>
  </si>
  <si>
    <t xml:space="preserve"> -74.0982408</t>
  </si>
  <si>
    <t>4.7103831</t>
  </si>
  <si>
    <t xml:space="preserve"> -74.143577</t>
  </si>
  <si>
    <t>4.7114767</t>
  </si>
  <si>
    <t xml:space="preserve"> -74.1458066</t>
  </si>
  <si>
    <t>4.713698</t>
  </si>
  <si>
    <t xml:space="preserve"> -74.137834</t>
  </si>
  <si>
    <t>4.686487899999999</t>
  </si>
  <si>
    <t xml:space="preserve"> -74.0993841</t>
  </si>
  <si>
    <t>4.687908999999999</t>
  </si>
  <si>
    <t xml:space="preserve"> -74.0983974</t>
  </si>
  <si>
    <t>4.7151508</t>
  </si>
  <si>
    <t xml:space="preserve"> -74.1370562</t>
  </si>
  <si>
    <t>4.7035844</t>
  </si>
  <si>
    <t xml:space="preserve"> -74.1305859</t>
  </si>
  <si>
    <t>4.6947314</t>
  </si>
  <si>
    <t xml:space="preserve"> -74.107147</t>
  </si>
  <si>
    <t>4.6852246</t>
  </si>
  <si>
    <t xml:space="preserve"> -74.0999106</t>
  </si>
  <si>
    <t>4.7079581</t>
  </si>
  <si>
    <t xml:space="preserve"> -74.12642699999999</t>
  </si>
  <si>
    <t>4.687075</t>
  </si>
  <si>
    <t xml:space="preserve"> -74.1002893</t>
  </si>
  <si>
    <t>4.706149799999999</t>
  </si>
  <si>
    <t xml:space="preserve"> -74.1318193</t>
  </si>
  <si>
    <t>4.6872133</t>
  </si>
  <si>
    <t xml:space="preserve"> -74.0976787</t>
  </si>
  <si>
    <t>4.6863188</t>
  </si>
  <si>
    <t xml:space="preserve"> -74.0848992</t>
  </si>
  <si>
    <t>4.6866813</t>
  </si>
  <si>
    <t xml:space="preserve"> -74.0992394</t>
  </si>
  <si>
    <t>4.6939364</t>
  </si>
  <si>
    <t xml:space="preserve"> -74.0874659</t>
  </si>
  <si>
    <t>4.6869945</t>
  </si>
  <si>
    <t xml:space="preserve"> -74.0965195</t>
  </si>
  <si>
    <t>4.6595542</t>
  </si>
  <si>
    <t xml:space="preserve"> -74.05385679999999</t>
  </si>
  <si>
    <t>4.682441799999999</t>
  </si>
  <si>
    <t xml:space="preserve"> -74.103712</t>
  </si>
  <si>
    <t>4.6854852</t>
  </si>
  <si>
    <t xml:space="preserve"> -74.0989371</t>
  </si>
  <si>
    <t>4.6794018</t>
  </si>
  <si>
    <t xml:space="preserve"> -74.09764090000002</t>
  </si>
  <si>
    <t>4.6728295</t>
  </si>
  <si>
    <t xml:space="preserve"> -74.10034379999999</t>
  </si>
  <si>
    <t>4.6824081</t>
  </si>
  <si>
    <t xml:space="preserve"> -74.0848965</t>
  </si>
  <si>
    <t>4.6979571</t>
  </si>
  <si>
    <t xml:space="preserve"> -74.1062925</t>
  </si>
  <si>
    <t>4.6872326</t>
  </si>
  <si>
    <t xml:space="preserve"> -74.08419169999999</t>
  </si>
  <si>
    <t>4.7064387</t>
  </si>
  <si>
    <t xml:space="preserve"> -74.0932682</t>
  </si>
  <si>
    <t>4.681541</t>
  </si>
  <si>
    <t xml:space="preserve"> -74.1023761</t>
  </si>
  <si>
    <t>4.696919299999999</t>
  </si>
  <si>
    <t xml:space="preserve"> -74.0962625</t>
  </si>
  <si>
    <t>#</t>
  </si>
  <si>
    <t>COORDENADAS</t>
  </si>
  <si>
    <t>TIEMPO (Min)</t>
  </si>
  <si>
    <t>DISTANCIA (Km)</t>
  </si>
  <si>
    <t>TRAYECTOS EN MAPS</t>
  </si>
  <si>
    <t>DEPOSITO DE MADERAS EL CEDRO ORTIZ</t>
  </si>
  <si>
    <t>ESTIBAS Y MADERAS ÉXITO SAS</t>
  </si>
  <si>
    <t>GRUPO INDUSTRIAL MADERONI</t>
  </si>
  <si>
    <t>NACIONAL URNAS</t>
  </si>
  <si>
    <t>MADERAS Y FERRERTERIA DEL PAIS S A S</t>
  </si>
  <si>
    <t>ESPINDOLA FORERO LUIS FERNANDO "MUEBLES Y
 FORMAS ESPINDOLA"</t>
  </si>
  <si>
    <t>DISTRIMAPEL LIMITADA</t>
  </si>
  <si>
    <t>RAUL ANTONIO CASTAÑEDA
 "MUEBLES - DECORACIONES"</t>
  </si>
  <si>
    <t>DECORACIONES CASTILLA LTDA</t>
  </si>
  <si>
    <t>H &amp; J CASTELLANOS ACABADOS EN MADERA LTDA.</t>
  </si>
  <si>
    <t>DIARYO INMOBILIARIO "JOSE DARIO GARCIA EVANS"</t>
  </si>
  <si>
    <t>ROY DESING SAS</t>
  </si>
  <si>
    <t>COMERCIALIZADORA DE MADERAS LA FLORIDA
 EMPRESA UNIPERSONAL</t>
  </si>
  <si>
    <t>EXICARTÓN S.A.</t>
  </si>
  <si>
    <t>VENTA DE MADERAS LANDY</t>
  </si>
  <si>
    <t>DECORACIONES TECHO &amp; PISO SAS</t>
  </si>
  <si>
    <t>INDUMAY LTDA</t>
  </si>
  <si>
    <t>MUEBLES PULIDO MEDINA</t>
  </si>
  <si>
    <t>FORERO SIERRA ADENAWET</t>
  </si>
  <si>
    <t>TECA MUEBLES Y ACABADOS E.U.</t>
  </si>
  <si>
    <t>ARPIMA SAS</t>
  </si>
  <si>
    <t>KREART DESIGN SAS</t>
  </si>
  <si>
    <t>ESNEIDER ESCOBAR - CARPINTERIA INDUSTRIAL</t>
  </si>
  <si>
    <t>MADERAS PUNTO BOYACA SAS</t>
  </si>
  <si>
    <t>COMERCIALIZADORA DE
 PISOS Y TECHOS NUEVO MILENIO EU</t>
  </si>
  <si>
    <t>INDUSTRIA DE MADERAS CORDILLERA S.E. S.A.S.</t>
  </si>
  <si>
    <t>GOMEZ COTRINO MARCO ANTONIO</t>
  </si>
  <si>
    <t>ARIAS RICO JAVIER / FABRICA DE CASETON JAR</t>
  </si>
  <si>
    <t>INDUSTRIAL DE MADERAS NOVA LA ANTIGUA Y CIA
 LTDA</t>
  </si>
  <si>
    <t>DECMA S..A.S</t>
  </si>
  <si>
    <t>CIFUENTES CASTILLO JOSE
 EUDORO "MADERERAS DE LA SABANA"</t>
  </si>
  <si>
    <t>MADEAR ARENAS
 HERMANOS LIMITADA "MADEAR LTDA"</t>
  </si>
  <si>
    <t>DISTRIBUIDORA DE TRIPLEX BOYACA REAL</t>
  </si>
  <si>
    <t>R.C. SECAMATIC LTDA.</t>
  </si>
  <si>
    <t>TECNIDISEÑOS EN MADERA S.A.S</t>
  </si>
  <si>
    <t>DISTRIBUIDORA DE TRIPLEX Y MADERAS EL TALLER DEL
 MAESTRO</t>
  </si>
  <si>
    <t>MARÍA LEONOR SÁNCHEZ PRIETO</t>
  </si>
  <si>
    <t>C.I COMPAÑÍA FORESTAL DE LOS ANDES FORANDES SAS</t>
  </si>
  <si>
    <t>CASA MOBLESA Y CIA LTDA</t>
  </si>
  <si>
    <t>MADERAS DE SOACHA SUCURSAL No1</t>
  </si>
  <si>
    <t>LA CARPINTERIA DISEÑOS SAS</t>
  </si>
  <si>
    <t>MADE CASAS Y SANCHEZ</t>
  </si>
  <si>
    <t>EXOTIC FOREST COMPANY CI SAS</t>
  </si>
  <si>
    <t>MADERPISOS EXOTIC WOOD SAS</t>
  </si>
  <si>
    <t>ORQUIDEAS Y BROMELIAS DE LA SABANA LTDA</t>
  </si>
  <si>
    <t>DEPOSITO DE MADERAS EL MANDUR # 2</t>
  </si>
  <si>
    <t>DIPROMA SA</t>
  </si>
  <si>
    <t>GUARNIZO RICO ORLANDO</t>
  </si>
  <si>
    <t>JOHN ALEJANDRO FUQUEN PARRA</t>
  </si>
  <si>
    <t>CARMONA CEPEDA EHUBLISES</t>
  </si>
  <si>
    <t>MADERAS SORIS</t>
  </si>
  <si>
    <t>QUINEME APONTE JULIETH PAOLA "MUEBLES ESPACIOS
 Y DISEÑOS"</t>
  </si>
  <si>
    <t>VIZTA MOBILIARIO E.U.</t>
  </si>
  <si>
    <t>ANDRES RICARDO QUINEME APONTE</t>
  </si>
  <si>
    <t>COMERCIALIZADORA DE
 MADERAS PALO SANTO S.A.S.</t>
  </si>
  <si>
    <t>SANDRA MARCELA
 MONSALVE TORRES "MADERAS DEL CAQUETÁ"</t>
  </si>
  <si>
    <t>MOBLITECNICAS S.A.S.</t>
  </si>
  <si>
    <t>ARBOLEDA ROPERO PEDRO LUIS "ARTETOR EU"</t>
  </si>
  <si>
    <t>MODUTRIPLEX Y CIA SAS</t>
  </si>
  <si>
    <t>MORENO BUSTAMANE ARMANDO "CARPIMORENO"</t>
  </si>
  <si>
    <t>MADERAS LA GRANJA</t>
  </si>
  <si>
    <t>DOTACIONES Y DISTRIBUCIONES JOPSI</t>
  </si>
  <si>
    <t>CI ANDEAN FLOWERS FRUITS SAS</t>
  </si>
  <si>
    <t>SEGUNDO JOSE CEBALLOS "MUEBLES EL PASTUSO"</t>
  </si>
  <si>
    <t>MODULARES DEL FUTURO</t>
  </si>
  <si>
    <t>ODILCE QUIROGA FORERO</t>
  </si>
  <si>
    <t>PROYECTA DISEÑO LIMITADA</t>
  </si>
  <si>
    <t>COMERCIALIZADORA DE MADERAS AR S.A.S.</t>
  </si>
  <si>
    <t>VARGAS DELGADO JOSÉ
 ALEJANDRO "MADERAS EL NOGAL Y ACCESORIOS"</t>
  </si>
  <si>
    <t>EBANISTERÍA Y CARPINTERÍA G.M</t>
  </si>
  <si>
    <t>MONSALVE OLIVEROS ERNESTO</t>
  </si>
  <si>
    <t>CARPINTERÍA DIGITAL S.A.S.</t>
  </si>
  <si>
    <t>DEPOSITO DE MADERAS VERANO</t>
  </si>
  <si>
    <t>HIGH CLASS CORPORATION SA</t>
  </si>
  <si>
    <t>INNOVACIONES EN MADERA YEBRAIL CHACON</t>
  </si>
  <si>
    <t>AGRONACAY S.A.S.</t>
  </si>
  <si>
    <t>REFORESTADORA DE LA COSTA S.A</t>
  </si>
  <si>
    <t>ACABADOS EN MADERA EBEN EZER</t>
  </si>
  <si>
    <t>JOSE GUILLERMO ARIAS BARAJAS</t>
  </si>
  <si>
    <t>MADERAS RAMA</t>
  </si>
  <si>
    <t>MADERAS DEL TAYRONA LTDA</t>
  </si>
  <si>
    <t>MUEBLES VEGA</t>
  </si>
  <si>
    <t>HENAO BELTRAN YOLANDA
 "PERGAMINOS BIBLICOS INTERNACIONALES"</t>
  </si>
  <si>
    <t>DIANA PATRICIA
 MARULANDA VANEGAS "ASE MADERAS BOYACA"</t>
  </si>
  <si>
    <t>CONSTRUCTORA GALOPA S.A</t>
  </si>
  <si>
    <t>MUEBLES CELMAT</t>
  </si>
  <si>
    <t>INNOVACIONES EN MADERA CH SAS</t>
  </si>
  <si>
    <t>ABC PISOS EN MADERA ROMERO</t>
  </si>
  <si>
    <t>FORERO GARCIA CARLOS ARMANDO "ARTES EN
 TAGUA"</t>
  </si>
  <si>
    <t>SOLMARK S.A.S</t>
  </si>
  <si>
    <t>FLORENTINO CARDENAS
 DIAZ "DISTRI MADERAS Y MADEROS"</t>
  </si>
  <si>
    <t>GIOVANNI FERNANDEZ CASTELLANOS "TALLER DE DISEÑO GINOFER"</t>
  </si>
  <si>
    <t>MUEBLES NOVO ARTE LTDA</t>
  </si>
  <si>
    <t>SURTIDORA DE MADERAS OCCIDENTE S.A.S.</t>
  </si>
  <si>
    <t>DEPOSITO EL MAGO</t>
  </si>
  <si>
    <t>RIMAPLEX Y CIA LTDA</t>
  </si>
  <si>
    <t>TECAS Y MADERAS DE COLOMBIA S.A.S.</t>
  </si>
  <si>
    <t>IMPORPLEX LTDA.</t>
  </si>
  <si>
    <t>MADERAS NUEVO PLAYON</t>
  </si>
  <si>
    <t>MADERAS LUIS BOHORQUEZ No2</t>
  </si>
  <si>
    <t>PINILLA RAMIREZ MIRYAM "BAMBOO &amp; GUADUAS DE
 COLOMBIA"</t>
  </si>
  <si>
    <t>BEITY LTDA</t>
  </si>
  <si>
    <t>TRANSMERCANCIA HERRADA S.A.S.</t>
  </si>
  <si>
    <t>JULIO JAIME URREA BELLO Y CIA LIMITADA</t>
  </si>
  <si>
    <t>COLOMBIAN FAIRTRADE S A S</t>
  </si>
  <si>
    <t>Depósito de Maderas Villa Boyaca S.A.S</t>
  </si>
  <si>
    <t>ESPECIMADERAS H&amp;A SAS</t>
  </si>
  <si>
    <t>WILJAV MOBILIARIO SAS</t>
  </si>
  <si>
    <t>YESID ROJAS BARBOSA</t>
  </si>
  <si>
    <t>FABRICA DE MUEBLES CRISTANCHO</t>
  </si>
  <si>
    <t>EUROPISOS S Y G S.A.S.</t>
  </si>
  <si>
    <t>FERREMADERAS ROCHI S.A.S.</t>
  </si>
  <si>
    <t>CARLOS JULIO MACIAS GUZMAN</t>
  </si>
  <si>
    <t>SILVA FERNANDEZ EDGAR
 ¨CARPIMUEBLES E.S.F.¨</t>
  </si>
  <si>
    <t>JOSE ALEXANDER HERNANDEZ RUBIO</t>
  </si>
  <si>
    <t>JORGE ELIECER BENAVIDES VARGAS</t>
  </si>
  <si>
    <t>EUROPISOS S S LTDA</t>
  </si>
  <si>
    <t>MADEHOMES</t>
  </si>
  <si>
    <t>IDEAS ARANDA</t>
  </si>
  <si>
    <t>ALQUIMIDES NARANJO LIZARAZO "ALQUIPISOS"</t>
  </si>
  <si>
    <t>MOBLIFORMAS SAS</t>
  </si>
  <si>
    <t>RUIZ GUILLERMO LEON "DEPOSITO DE MADERAS LO MEJOR EN MADERAS"</t>
  </si>
  <si>
    <t>coldimueble sas</t>
  </si>
  <si>
    <t>MADERAS EL ARBOL SAS</t>
  </si>
  <si>
    <t>MANOS A LA OBRA INSTALACIONES DE PISOS
 S.A.S.</t>
  </si>
  <si>
    <t>HENRY ALIRIO ARIZA FORERO</t>
  </si>
  <si>
    <t>ARTEMAS</t>
  </si>
  <si>
    <t>MADERA Y COLOR Y/O JAIRO ALBERTO</t>
  </si>
  <si>
    <t>MARIA DORA CECILIA BARAJAS "MADERAS YURI"</t>
  </si>
  <si>
    <t>LEOVIGILDO VELANDIA PEREZ</t>
  </si>
  <si>
    <t>DISTRIBUIDOR DE MADERAS H C</t>
  </si>
  <si>
    <t>HECTOR MARIO GUERRERO GUERRERO</t>
  </si>
  <si>
    <t>DEPOSITO DE MADERAS ZAMORE</t>
  </si>
  <si>
    <t>ALVARO RODRIGUEZ D MADERA</t>
  </si>
  <si>
    <t>INVERSIONES PINEDA &amp; CIA S EN C</t>
  </si>
  <si>
    <t>ABAD 3D S.A.S.</t>
  </si>
  <si>
    <t>MADERABLES LTDA</t>
  </si>
  <si>
    <t>RAFAEL MARÍA PINILLA VARGAS / P&amp;V MUEBLES</t>
  </si>
  <si>
    <t>COFFINS SAS</t>
  </si>
  <si>
    <t>PINZON MARTINEZ BETTY</t>
  </si>
  <si>
    <t>DISALCO SA</t>
  </si>
  <si>
    <t>MACORAC SAS</t>
  </si>
  <si>
    <t>INVERSIONES CARDENAS FLOREZ SAS</t>
  </si>
  <si>
    <t>MADERAS FINAS Y SECAS</t>
  </si>
  <si>
    <t>ARK SOLUCIONES ARQUITECTÓNICAS Y
 DISEÑO LTDA</t>
  </si>
  <si>
    <t>OPEN MIND COLOMBIA SAS</t>
  </si>
  <si>
    <t>CAÑÓN EDILBERTO "MADERAS E Y C"</t>
  </si>
  <si>
    <t>COMERCIALIZADORA DE
 MADERAS LOS CEDROS S A S</t>
  </si>
  <si>
    <t>CAROLINA RODRIGUEZ ESPITIA</t>
  </si>
  <si>
    <t>SOPRANOS LTDA</t>
  </si>
  <si>
    <t>SAVIV PUBLICIDAD Y CIA SAS</t>
  </si>
  <si>
    <t>LUIS ANTONIO CORREDOR CORREDOR</t>
  </si>
  <si>
    <t>DISEÑO Y DECORACION MENDANAL LTDA</t>
  </si>
  <si>
    <t>COCINAS INTEGRALES ALCO LTDA</t>
  </si>
  <si>
    <t>CALIZA MÁRMOLES Y GRANITOS SAS</t>
  </si>
  <si>
    <t>LA OFICINA DE HOY LIMITADA</t>
  </si>
  <si>
    <t>MADERPUNTO</t>
  </si>
  <si>
    <t>NEXUS ASOCIADOS S.A.S</t>
  </si>
  <si>
    <t>MADERAS PUERTO COLOMBIA LTDA</t>
  </si>
  <si>
    <t>MUEBLES MUMU SAS</t>
  </si>
  <si>
    <t>MUEBLES Y ESTILOS ORTEGON</t>
  </si>
  <si>
    <t>GRUPO INDUSTRIAL METALMECANICO</t>
  </si>
  <si>
    <t>AQUÍ CHAPILLAS LTDA</t>
  </si>
  <si>
    <t>COMERCIALIZADORA DE
 BIENES Y SERVICIOS FLORIAN S.A.S</t>
  </si>
  <si>
    <t>COLOMBIANA DE BALSA LIMITADA "COBALSA LTDA"</t>
  </si>
  <si>
    <t>ANTONIO BELTRAN
 MUEBLES Y ACCESORIOS S.A.S.</t>
  </si>
  <si>
    <t>YEFERSON ESTIBEN
 BERMUDEZ CASTILLO (SURTI MARCOS)</t>
  </si>
  <si>
    <t>CARVAJAL &amp; GOMEZ</t>
  </si>
  <si>
    <t>CHEMAR DECOR S.A.S</t>
  </si>
  <si>
    <t>CMC GROUP S.A.S.</t>
  </si>
  <si>
    <t>TRIPLEX A SAS</t>
  </si>
  <si>
    <t>MADERERA DE LA SABANA SAS</t>
  </si>
  <si>
    <t>VALENTINA AUXILIAR CARROCERA S A</t>
  </si>
  <si>
    <t>MUEBLES Y DISEÑOS DINAMAR</t>
  </si>
  <si>
    <t>CREACIONES EDWARD TOVAR</t>
  </si>
  <si>
    <t>IMARDEC</t>
  </si>
  <si>
    <t>MADERAS LOS ALCAZARES SAS SUCURSAL</t>
  </si>
  <si>
    <t>MADERAS ESTILO &amp; DECORACION S A S</t>
  </si>
  <si>
    <t>MADERAS TÉCNICAS INMUNIZADAS S.A.S</t>
  </si>
  <si>
    <t>MULF MUEBLES DISEÑO</t>
  </si>
  <si>
    <t>INTEGRAL DE COCINAS J.G.H.</t>
  </si>
  <si>
    <t>EDISSON FABIAN MENESES AVILA</t>
  </si>
  <si>
    <t>MADERAS LA ESPERANZA</t>
  </si>
  <si>
    <t>COMERCIALIZADORA MERCHAN HAROLD SAS</t>
  </si>
  <si>
    <t>MADERAS DEL VALLE LTDA</t>
  </si>
  <si>
    <t>COLMUEBLES L G E U</t>
  </si>
  <si>
    <t>OSCAR ALEXANDER RUBIANO</t>
  </si>
  <si>
    <t>CEDROS Y MADERAS DEL HUILA</t>
  </si>
  <si>
    <t>MADERAS EL PLACER</t>
  </si>
  <si>
    <t>CASES AND KEYBOARDS LTDA</t>
  </si>
  <si>
    <t>MADETRIPLEX BOGOTA</t>
  </si>
  <si>
    <t>MATADOR WOOD EU</t>
  </si>
  <si>
    <t>CASA MIA LTDA.</t>
  </si>
  <si>
    <t>ARTESANIAS BIZAN WILLIAMS</t>
  </si>
  <si>
    <t>MULTIACRIL S.A.S.(antes MULTIACRIL Y CIA LTDA)</t>
  </si>
  <si>
    <t>VEGA VILLAMIZAR
 VICTORIANO "CARPINTERIA VEGA·</t>
  </si>
  <si>
    <t>ELKIN GAMBOA MUEBLES, DISEÑO Y DECORACIÓN SAS</t>
  </si>
  <si>
    <t>TECMADEX LTDA</t>
  </si>
  <si>
    <t>MADERAS DEL VALLE M&amp;E SAS</t>
  </si>
  <si>
    <t>REYES MONCADA RODOLFO</t>
  </si>
  <si>
    <t>INDUSTRIAS A M D EU</t>
  </si>
  <si>
    <t>MULTIJUEGOS LTDA</t>
  </si>
  <si>
    <t>IMMER ALFONSO VARGAS TELLEZ</t>
  </si>
  <si>
    <t>RESULTADOS GLOBALES</t>
  </si>
  <si>
    <t>Minutos</t>
  </si>
  <si>
    <t>Kilometros</t>
  </si>
  <si>
    <t>Horas</t>
  </si>
  <si>
    <t>Velocidad (Km/h)</t>
  </si>
  <si>
    <t>Promedio</t>
  </si>
  <si>
    <t>DIRECCIONES</t>
  </si>
  <si>
    <t>4.686571, -74.08884669999999</t>
  </si>
  <si>
    <t>4.6835824, -74.1015808</t>
  </si>
  <si>
    <t>https://www.google.com/maps/dir/4.6984676,+ -74.09821529999999/4.6984064,+ -74.09779189999999/@4.6984370000,-74.0980036000z</t>
  </si>
  <si>
    <t>https://www.google.com/maps/dir/4.6984064,+ -74.09779189999999/4.6977841,+ -74.09819949999999/@4.6980952500,-74.0979957000z</t>
  </si>
  <si>
    <t>https://www.google.com/maps/dir/4.6977841,+ -74.09819949999999/4.6985114,+ -74.0989594/@4.6981477500,-74.0985794500z</t>
  </si>
  <si>
    <t>https://www.google.com/maps/dir/4.6985114,+ -74.0989594/4.6995648,+ -74.0992227/@4.6990381000,-74.0990910500z</t>
  </si>
  <si>
    <t>https://www.google.com/maps/dir/4.6995648,+ -74.0992227/4.699921499999999,+ -74.0996729/@4.6997431500,-74.0994478000z</t>
  </si>
  <si>
    <t>https://www.google.com/maps/dir/4.699921499999999,+ -74.0996729/4.700067199999999,+ -74.0997087/@4.6999943500,-74.0996908000z</t>
  </si>
  <si>
    <t>https://www.google.com/maps/dir/4.700067199999999,+ -74.0997087/4.6993757,+ -74.1000151/@4.6997214500,-74.0998619000z</t>
  </si>
  <si>
    <t>https://www.google.com/maps/dir/4.6993757,+ -74.1000151/4.6996438,+ -74.0984281/@4.6995097500,-74.0992216000z</t>
  </si>
  <si>
    <t>https://www.google.com/maps/dir/4.6996438,+ -74.0984281/4.701166499999999,+ -74.101413/@4.7004051500,-74.0999205500z</t>
  </si>
  <si>
    <t>https://www.google.com/maps/dir/4.701166499999999,+ -74.101413/4.702162899999999,+ -74.10147119999999/@4.7016647000,-74.1014421000z</t>
  </si>
  <si>
    <t>https://www.google.com/maps/dir/4.702162899999999,+ -74.10147119999999/4.7022124,+ -74.1038889/@4.7021876500,-74.1026800500z</t>
  </si>
  <si>
    <t>https://www.google.com/maps/dir/4.7022124,+ -74.1038889/4.7038354,+ -74.1033837/@4.7030239000,-74.1036363000z</t>
  </si>
  <si>
    <t>https://www.google.com/maps/dir/4.7038354,+ -74.1033837/4.7044558,+ -74.103413/@4.7041456000,-74.1033983500z</t>
  </si>
  <si>
    <t>https://www.google.com/maps/dir/4.7044558,+ -74.103413/4.7040967,+ -74.1041311/@4.7042762500,-74.1037720500z</t>
  </si>
  <si>
    <t>https://www.google.com/maps/dir/4.7040967,+ -74.1041311/4.7045848,+ -74.1019431/@4.7043407500,-74.1030371000z</t>
  </si>
  <si>
    <t>https://www.google.com/maps/dir/4.7045848,+ -74.1019431/4.7051049,+ -74.1015208/@4.7048448500,-74.1017319500z</t>
  </si>
  <si>
    <t>https://www.google.com/maps/dir/4.7051049,+ -74.1015208/4.7069325,+ -74.1048749/@4.7060187000,-74.1031978500z</t>
  </si>
  <si>
    <t>https://www.google.com/maps/dir/4.7069325,+ -74.1048749/4.7055433,+ -74.1068999/@4.7062379000,-74.1058874000z</t>
  </si>
  <si>
    <t>https://www.google.com/maps/dir/4.7055433,+ -74.1068999/4.6979571,+ -74.1062925/@4.7017502000,-74.1065962000z</t>
  </si>
  <si>
    <t>https://www.google.com/maps/dir/4.6979571,+ -74.1062925/4.6947314,+ -74.107147/@4.6963442500,-74.1067197500z</t>
  </si>
  <si>
    <t>https://www.google.com/maps/dir/4.6947314,+ -74.107147/4.6946156,+ -74.1070831/@4.6946735000,-74.1071150500z</t>
  </si>
  <si>
    <t>https://www.google.com/maps/dir/4.6946156,+ -74.1070831/4.694246400000001,+ -74.1079144/@4.6944310000,-74.1074987500z</t>
  </si>
  <si>
    <t>https://www.google.com/maps/dir/4.694246400000001,+ -74.1079144/4.6936186,+ -74.10794469999999/@4.6939325000,-74.1079295500z</t>
  </si>
  <si>
    <t>https://www.google.com/maps/dir/4.6936186,+ -74.10794469999999/4.6933409,+ -74.1074677/@4.6934797500,-74.1077062000z</t>
  </si>
  <si>
    <t>https://www.google.com/maps/dir/4.6933409,+ -74.1074677/4.6920234,+ -74.1091658/@4.6926821500,-74.1083167500z</t>
  </si>
  <si>
    <t>https://www.google.com/maps/dir/4.6920234,+ -74.1091658/4.6922819,+ -74.1093473/@4.6921526500,-74.1092565500z</t>
  </si>
  <si>
    <t>https://www.google.com/maps/dir/4.6922819,+ -74.1093473/4.6915002,+ -74.1101596/@4.6918910500,-74.1097534500z</t>
  </si>
  <si>
    <t>https://www.google.com/maps/dir/4.6915002,+ -74.1101596/4.6918162,+ -74.1107418/@4.6916582000,-74.1104507000z</t>
  </si>
  <si>
    <t>https://www.google.com/maps/dir/4.6918162,+ -74.1107418/4.6922144,+ -74.11120389999999/@4.6920153000,-74.1109728500z</t>
  </si>
  <si>
    <t>https://www.google.com/maps/dir/4.6922144,+ -74.11120389999999/4.692013,+ -74.11217529999999/@4.6921137000,-74.1116896000z</t>
  </si>
  <si>
    <t>https://www.google.com/maps/dir/4.692013,+ -74.11217529999999/4.6917306,+ -74.11223729999999/@4.6918718000,-74.1122063000z</t>
  </si>
  <si>
    <t>https://www.google.com/maps/dir/4.6917306,+ -74.11223729999999/4.692719400000001,+ -74.1122829/@4.6922250000,-74.1122601000z</t>
  </si>
  <si>
    <t>https://www.google.com/maps/dir/4.692719400000001,+ -74.1122829/4.6932222,+ -74.11297569999999/@4.6929708000,-74.1126293000z</t>
  </si>
  <si>
    <t>https://www.google.com/maps/dir/4.6932222,+ -74.11297569999999/4.693166499999999,+ -74.1130918/@4.6931943500,-74.1130337500z</t>
  </si>
  <si>
    <t>https://www.google.com/maps/dir/4.693166499999999,+ -74.1130918/4.6936163,+ -74.1131979/@4.6933914000,-74.1131448500z</t>
  </si>
  <si>
    <t>https://www.google.com/maps/dir/4.6936163,+ -74.1131979/4.6929557,+ -74.11359259999999/@4.6932860000,-74.1133952500z</t>
  </si>
  <si>
    <t>https://www.google.com/maps/dir/4.6929557,+ -74.11359259999999/4.6927728,+ -74.1138083/@4.6928642500,-74.1137004500z</t>
  </si>
  <si>
    <t>https://www.google.com/maps/dir/4.6927728,+ -74.1138083/4.6937008,+ -74.1141986/@4.6932368000,-74.1140034500z</t>
  </si>
  <si>
    <t>https://www.google.com/maps/dir/4.6937008,+ -74.1141986/4.6945982,+ -74.1137761/@4.6941495000,-74.1139873500z</t>
  </si>
  <si>
    <t>https://www.google.com/maps/dir/4.6945982,+ -74.1137761/4.695041199999999,+ -74.1139898/@4.6948197000,-74.1138829500z</t>
  </si>
  <si>
    <t>https://www.google.com/maps/dir/4.695041199999999,+ -74.1139898/4.6950591,+ -74.11397939999999/@4.6950501500,-74.1139846000z</t>
  </si>
  <si>
    <t>https://www.google.com/maps/dir/4.6950591,+ -74.11397939999999/4.6950325,+ -74.1152355/@4.6950458000,-74.1146074500z</t>
  </si>
  <si>
    <t>https://www.google.com/maps/dir/4.6950325,+ -74.1152355/4.6954289,+ -74.11550679999999/@4.6952307000,-74.1153711500z</t>
  </si>
  <si>
    <t>https://www.google.com/maps/dir/4.6954289,+ -74.11550679999999/4.6940472,+ -74.1195783/@4.6947380500,-74.1175425500z</t>
  </si>
  <si>
    <t>https://www.google.com/maps/dir/4.6940472,+ -74.1195783/4.6969523,+ -74.1209064/@4.6954997500,-74.1202423500z</t>
  </si>
  <si>
    <t>https://www.google.com/maps/dir/4.6969523,+ -74.1209064/4.6974398,+ -74.1241862/@4.6971960500,-74.1225463000z</t>
  </si>
  <si>
    <t>https://www.google.com/maps/dir/4.6974398,+ -74.1241862/4.6958098,+ -74.1248821/@4.6966248000,-74.1245341500z</t>
  </si>
  <si>
    <t>https://www.google.com/maps/dir/4.6958098,+ -74.1248821/4.7016532,+ -74.124831/@4.6987315000,-74.1248565500z</t>
  </si>
  <si>
    <t>https://www.google.com/maps/dir/4.7016532,+ -74.124831/4.7063027,+ -74.12555569999999/@4.7039779500,-74.1251933500z</t>
  </si>
  <si>
    <t>https://www.google.com/maps/dir/4.7063027,+ -74.12555569999999/4.7071909,+ -74.1269259/@4.7067468000,-74.1262408000z</t>
  </si>
  <si>
    <t>https://www.google.com/maps/dir/4.7071909,+ -74.1269259/4.7079581,+ -74.12642699999999/@4.7075745000,-74.1266764500z</t>
  </si>
  <si>
    <t>https://www.google.com/maps/dir/4.7079581,+ -74.12642699999999/4.7080619,+ -74.12615629999999/@4.7080100000,-74.1262916500z</t>
  </si>
  <si>
    <t>https://www.google.com/maps/dir/4.7080619,+ -74.12615629999999/4.7094911,+ -74.12915579999999/@4.7087765000,-74.1276560500z</t>
  </si>
  <si>
    <t>https://www.google.com/maps/dir/4.7094911,+ -74.12915579999999/4.706149799999999,+ -74.1318193/@4.7078204500,-74.1304875500z</t>
  </si>
  <si>
    <t>https://www.google.com/maps/dir/4.706149799999999,+ -74.1318193/4.7035844,+ -74.1305859/@4.7048671000,-74.1312026000z</t>
  </si>
  <si>
    <t>https://www.google.com/maps/dir/4.7035844,+ -74.1305859/4.703592899999999,+ -74.1301596/@4.7035886500,-74.1303727500z</t>
  </si>
  <si>
    <t>https://www.google.com/maps/dir/4.703592899999999,+ -74.1301596/4.700999700000001,+ -74.1307516/@4.7022963000,-74.1304556000z</t>
  </si>
  <si>
    <t>https://www.google.com/maps/dir/4.700999700000001,+ -74.1307516/4.7003483,+ -74.1314498/@4.7006740000,-74.1311007000z</t>
  </si>
  <si>
    <t>https://www.google.com/maps/dir/4.7003483,+ -74.1314498/4.707975,+ -74.13689330000001/@4.7041616500,-74.1341715500z</t>
  </si>
  <si>
    <t>https://www.google.com/maps/dir/4.707975,+ -74.13689330000001/4.7067084,+ -74.1393617/@4.7073417000,-74.1381275000z</t>
  </si>
  <si>
    <t>https://www.google.com/maps/dir/4.7067084,+ -74.1393617/4.7099201,+ -74.1406549/@4.7083142500,-74.1400083000z</t>
  </si>
  <si>
    <t>https://www.google.com/maps/dir/4.7099201,+ -74.1406549/4.7099201,+ -74.1406549/@4.7099201000,-74.1406549000z</t>
  </si>
  <si>
    <t>https://www.google.com/maps/dir/4.7099201,+ -74.1406549/4.7097579,+ -74.1410681/@4.7098390000,-74.1408615000z</t>
  </si>
  <si>
    <t>https://www.google.com/maps/dir/4.7097579,+ -74.1410681/4.709716999999999,+ -74.1413089/@4.7097374500,-74.1411885000z</t>
  </si>
  <si>
    <t>https://www.google.com/maps/dir/4.709716999999999,+ -74.1413089/4.7103831,+ -74.143577/@4.7100500500,-74.1424429500z</t>
  </si>
  <si>
    <t>https://www.google.com/maps/dir/4.7103831,+ -74.143577/4.7114767,+ -74.1458066/@4.7109299000,-74.1446918000z</t>
  </si>
  <si>
    <t>https://www.google.com/maps/dir/4.7114767,+ -74.1458066/4.7137667,+ -74.1439569/@4.7126217000,-74.1448817500z</t>
  </si>
  <si>
    <t>https://www.google.com/maps/dir/4.7137667,+ -74.1439569/4.713698,+ -74.137834/@4.7137323500,-74.1408954500z</t>
  </si>
  <si>
    <t>https://www.google.com/maps/dir/4.713698,+ -74.137834/4.7133411,+ -74.1366077/@4.7135195500,-74.1372208500z</t>
  </si>
  <si>
    <t>https://www.google.com/maps/dir/4.7133411,+ -74.1366077/4.7151508,+ -74.1370562/@4.7142459500,-74.1368319500z</t>
  </si>
  <si>
    <t>https://www.google.com/maps/dir/4.7151508,+ -74.1370562/4.716000300000001,+ -74.1330344/@4.7155755500,-74.1350453000z</t>
  </si>
  <si>
    <t>https://www.google.com/maps/dir/4.716000300000001,+ -74.1330344/4.7204874,+ -74.1272394/@4.7182438500,-74.1301369000z</t>
  </si>
  <si>
    <t>https://www.google.com/maps/dir/4.7204874,+ -74.1272394/4.7226579,+ -74.1227744/@4.7215726500,-74.1250069000z</t>
  </si>
  <si>
    <t>https://www.google.com/maps/dir/4.7226579,+ -74.1227744/4.718150400000001,+ -74.1222878/@4.7204041500,-74.1225311000z</t>
  </si>
  <si>
    <t>https://www.google.com/maps/dir/4.718150400000001,+ -74.1222878/4.715192099999999,+ -74.1223539/@4.7166712500,-74.1223208500z</t>
  </si>
  <si>
    <t>https://www.google.com/maps/dir/4.715192099999999,+ -74.1223539/4.7091027,+ -74.12246979999999/@4.7121474000,-74.1224118500z</t>
  </si>
  <si>
    <t>https://www.google.com/maps/dir/4.7091027,+ -74.12246979999999/4.710528,+ -74.1383316/@4.7098153500,-74.1304007000z</t>
  </si>
  <si>
    <t>https://www.google.com/maps/dir/4.710528,+ -74.1383316/4.7105195,+ -74.1384705/@4.7105237500,-74.1384010500z</t>
  </si>
  <si>
    <t>https://www.google.com/maps/dir/4.7105195,+ -74.1384705/4.7107313,+ -74.1385262/@4.7106254000,-74.1384983500z</t>
  </si>
  <si>
    <t>https://www.google.com/maps/dir/4.7107313,+ -74.1385262/4.6908944,+ -74.1182558/@4.7008128500,-74.1283910000z</t>
  </si>
  <si>
    <t>https://www.google.com/maps/dir/4.6908944,+ -74.1182558/4.689977499999999,+ -74.1179476/@4.6904359500,-74.1181017000z</t>
  </si>
  <si>
    <t>https://www.google.com/maps/dir/4.689977499999999,+ -74.1179476/4.6880535,+ -74.11577059999999/@4.6890155000,-74.1168591000z</t>
  </si>
  <si>
    <t>https://www.google.com/maps/dir/4.6880535,+ -74.11577059999999/4.6906862,+ -74.1086849/@4.6893698500,-74.1122277500z</t>
  </si>
  <si>
    <t>https://www.google.com/maps/dir/4.6906862,+ -74.1086849/4.6912501,+ -74.1036116/@4.6909681500,-74.1061482500z</t>
  </si>
  <si>
    <t>https://www.google.com/maps/dir/4.6912501,+ -74.1036116/4.6883908,+ -74.1027514/@4.6898204500,-74.1031815000z</t>
  </si>
  <si>
    <t>https://www.google.com/maps/dir/4.6883908,+ -74.1027514/4.6874107,+ -74.1006821/@4.6879007500,-74.1017167500z</t>
  </si>
  <si>
    <t>https://www.google.com/maps/dir/4.6874107,+ -74.1006821/4.687075,+ -74.1002893/@4.6872428500,-74.1004857000z</t>
  </si>
  <si>
    <t>https://www.google.com/maps/dir/4.687075,+ -74.1002893/4.6874147,+ -74.0999564/@4.6872448500,-74.1001228500z</t>
  </si>
  <si>
    <t>https://www.google.com/maps/dir/4.6874147,+ -74.0999564/4.6875639,+ -74.1001156/@4.6874893000,-74.1000360000z</t>
  </si>
  <si>
    <t>https://www.google.com/maps/dir/4.6875639,+ -74.1001156/4.6876963,+ -74.0997616/@4.6876301000,-74.0999386000z</t>
  </si>
  <si>
    <t>https://www.google.com/maps/dir/4.6876963,+ -74.0997616/4.6875914,+ -74.09962589999999/@4.6876438500,-74.0996937500z</t>
  </si>
  <si>
    <t>https://www.google.com/maps/dir/4.6875914,+ -74.09962589999999/4.6869583,+ -74.0991067/@4.6872748500,-74.0993663000z</t>
  </si>
  <si>
    <t>https://www.google.com/maps/dir/4.6869583,+ -74.0991067/4.6871448,+ -74.0989272/@4.6870515500,-74.0990169500z</t>
  </si>
  <si>
    <t>https://www.google.com/maps/dir/4.6871448,+ -74.0989272/4.6872472,+ -74.0988593/@4.6871960000,-74.0988932500z</t>
  </si>
  <si>
    <t>https://www.google.com/maps/dir/4.6872472,+ -74.0988593/4.6875125,+ -74.09876489999999/@4.6873798500,-74.0988121000z</t>
  </si>
  <si>
    <t>https://www.google.com/maps/dir/4.6875125,+ -74.09876489999999/4.6876696,+ -74.0985738/@4.6875910500,-74.0986693500z</t>
  </si>
  <si>
    <t>https://www.google.com/maps/dir/4.6876696,+ -74.0985738/4.687908999999999,+ -74.0983974/@4.6877893000,-74.0984856000z</t>
  </si>
  <si>
    <t>https://www.google.com/maps/dir/4.687908999999999,+ -74.0983974/4.688157299999999,+ -74.0982231/@4.6880331500,-74.0983102500z</t>
  </si>
  <si>
    <t>https://www.google.com/maps/dir/4.688157299999999,+ -74.0982231/4.6885157,+ -74.0984478/@4.6883365000,-74.0983354500z</t>
  </si>
  <si>
    <t>https://www.google.com/maps/dir/4.6885157,+ -74.0984478/4.689073,+ -74.098568/@4.6887943500,-74.0985079000z</t>
  </si>
  <si>
    <t>https://www.google.com/maps/dir/4.689073,+ -74.098568/4.689096999999999,+ -74.09886449999999/@4.6890850000,-74.0987162500z</t>
  </si>
  <si>
    <t>https://www.google.com/maps/dir/4.689096999999999,+ -74.09886449999999/4.689166800000001,+ -74.0991706/@4.6891319000,-74.0990175500z</t>
  </si>
  <si>
    <t>https://www.google.com/maps/dir/4.689166800000001,+ -74.0991706/4.689166800000001,+ -74.0991706/@4.6891668000,-74.0991706000z</t>
  </si>
  <si>
    <t>https://www.google.com/maps/dir/4.689166800000001,+ -74.0991706/4.6885612,+ -74.0992079/@4.6888640000,-74.0991892500z</t>
  </si>
  <si>
    <t>https://www.google.com/maps/dir/4.6885612,+ -74.0992079/4.6884467,+ -74.0990339/@4.6885039500,-74.0991209000z</t>
  </si>
  <si>
    <t>https://www.google.com/maps/dir/4.6884467,+ -74.0990339/4.6885182,+ -74.0976774/@4.6884824500,-74.0983556500z</t>
  </si>
  <si>
    <t>https://www.google.com/maps/dir/4.6885182,+ -74.0976774/4.6879098,+ -74.0976563/@4.6882140000,-74.0976668500z</t>
  </si>
  <si>
    <t>https://www.google.com/maps/dir/4.6879098,+ -74.0976563/4.6872839,+ -74.0973503/@4.6875968500,-74.0975033000z</t>
  </si>
  <si>
    <t>https://www.google.com/maps/dir/4.6872839,+ -74.0973503/4.6872133,+ -74.0976787/@4.6872486000,-74.0975145000z</t>
  </si>
  <si>
    <t>https://www.google.com/maps/dir/4.6872133,+ -74.0976787/4.6871464,+ -74.09669199999999/@4.6871798500,-74.0971853500z</t>
  </si>
  <si>
    <t>https://www.google.com/maps/dir/4.6871464,+ -74.09669199999999/4.6870238,+ -74.0966157/@4.6870851000,-74.0966538500z</t>
  </si>
  <si>
    <t>https://www.google.com/maps/dir/4.6870238,+ -74.0966157/4.6869945,+ -74.0965195/@4.6870091500,-74.0965676000z</t>
  </si>
  <si>
    <t>https://www.google.com/maps/dir/4.6869945,+ -74.0965195/4.6868782,+ -74.0967197/@4.6869363500,-74.0966196000z</t>
  </si>
  <si>
    <t>https://www.google.com/maps/dir/4.6868782,+ -74.0967197/4.6867196,+ -74.09671540000001/@4.6867989000,-74.0967175500z</t>
  </si>
  <si>
    <t>https://www.google.com/maps/dir/4.6867196,+ -74.09671540000001/4.686496600000001,+ -74.0967738/@4.6866081000,-74.0967446000z</t>
  </si>
  <si>
    <t>https://www.google.com/maps/dir/4.686496600000001,+ -74.0967738/4.6859758,+ -74.0973338/@4.6862362000,-74.0970538000z</t>
  </si>
  <si>
    <t>https://www.google.com/maps/dir/4.6859758,+ -74.0973338/4.685747,+ -74.0979412/@4.6858614000,-74.0976375000z</t>
  </si>
  <si>
    <t>https://www.google.com/maps/dir/4.685747,+ -74.0979412/4.6859557,+ -74.09828139999999/@4.6858513500,-74.0981113000z</t>
  </si>
  <si>
    <t>https://www.google.com/maps/dir/4.6859557,+ -74.09828139999999/4.6859557,+ -74.09828139999999/@4.6859557000,-74.0982814000z</t>
  </si>
  <si>
    <t>https://www.google.com/maps/dir/4.6859557,+ -74.09828139999999/4.685553899999999,+ -74.09856909999999/@4.6857548000,-74.0984252500z</t>
  </si>
  <si>
    <t>https://www.google.com/maps/dir/4.685553899999999,+ -74.09856909999999/4.6855905,+ -74.0987794/@4.6855722000,-74.0986742500z</t>
  </si>
  <si>
    <t>https://www.google.com/maps/dir/4.6855905,+ -74.0987794/4.6854852,+ -74.0989371/@4.6855378500,-74.0988582500z</t>
  </si>
  <si>
    <t>https://www.google.com/maps/dir/4.6854852,+ -74.0989371/4.6852848,+ -74.0991317/@4.6853850000,-74.0990344000z</t>
  </si>
  <si>
    <t>https://www.google.com/maps/dir/4.6852848,+ -74.0991317/4.6848646,+ -74.0993865/@4.6850747000,-74.0992591000z</t>
  </si>
  <si>
    <t>https://www.google.com/maps/dir/4.6848646,+ -74.0993865/4.6845802,+ -74.0991366/@4.6847224000,-74.0992615500z</t>
  </si>
  <si>
    <t>https://www.google.com/maps/dir/4.6845802,+ -74.0991366/4.6852246,+ -74.0999106/@4.6849024000,-74.0995236000z</t>
  </si>
  <si>
    <t>https://www.google.com/maps/dir/4.6852246,+ -74.0999106/4.6858296,+ -74.09990859999999/@4.6855271000,-74.0999096000z</t>
  </si>
  <si>
    <t>https://www.google.com/maps/dir/4.6858296,+ -74.09990859999999/4.6858296,+ -74.09990859999999/@4.6858296000,-74.0999086000z</t>
  </si>
  <si>
    <t>https://www.google.com/maps/dir/4.6858296,+ -74.09990859999999/4.686487899999999,+ -74.0993841/@4.6861587500,-74.0996463500z</t>
  </si>
  <si>
    <t>https://www.google.com/maps/dir/4.686487899999999,+ -74.0993841/4.6866813,+ -74.0992394/@4.6865846000,-74.0993117500z</t>
  </si>
  <si>
    <t>https://www.google.com/maps/dir/4.6866813,+ -74.0992394/4.686641799999999,+ -74.0991545/@4.6866615500,-74.0991969500z</t>
  </si>
  <si>
    <t>https://www.google.com/maps/dir/4.686641799999999,+ -74.0991545/4.6853011,+ -74.09759559999999/@4.6859714500,-74.0983750500z</t>
  </si>
  <si>
    <t>https://www.google.com/maps/dir/4.6853011,+ -74.09759559999999/4.6851797,+ -74.0975797/@4.6852404000,-74.0975876500z</t>
  </si>
  <si>
    <t>https://www.google.com/maps/dir/4.6851797,+ -74.0975797/4.6851259,+ -74.09771649999999/@4.6851528000,-74.0976481000z</t>
  </si>
  <si>
    <t>https://www.google.com/maps/dir/4.6851259,+ -74.09771649999999/4.685249199999999,+ -74.0970964/@4.6851875500,-74.0974064500z</t>
  </si>
  <si>
    <t>https://www.google.com/maps/dir/4.685249199999999,+ -74.0970964/4.687466,+ -74.0966344/@4.6863576000,-74.0968654000z</t>
  </si>
  <si>
    <t>https://www.google.com/maps/dir/4.687466,+ -74.0966344/4.6879475,+ -74.0969578/@4.6877067500,-74.0967961000z</t>
  </si>
  <si>
    <t>https://www.google.com/maps/dir/4.6879475,+ -74.0969578/4.6881889,+ -74.09679779999999/@4.6880682000,-74.0968778000z</t>
  </si>
  <si>
    <t>https://www.google.com/maps/dir/4.6881889,+ -74.09679779999999/4.6883143,+ -74.0961895/@4.6882516000,-74.0964936500z</t>
  </si>
  <si>
    <t>https://www.google.com/maps/dir/4.6883143,+ -74.0961895/4.6889504,+ -74.09705509999999/@4.6886323500,-74.0966223000z</t>
  </si>
  <si>
    <t>https://www.google.com/maps/dir/4.6889504,+ -74.09705509999999/4.6897852,+ -74.0982262/@4.6893678000,-74.0976406500z</t>
  </si>
  <si>
    <t>https://www.google.com/maps/dir/4.6897852,+ -74.0982262/4.6902822,+ -74.0978868/@4.6900337000,-74.0980565000z</t>
  </si>
  <si>
    <t>https://www.google.com/maps/dir/4.6902822,+ -74.0978868/4.690241299999999,+ -74.098642/@4.6902617500,-74.0982644000z</t>
  </si>
  <si>
    <t>https://www.google.com/maps/dir/4.690241299999999,+ -74.098642/4.6923008,+ -74.09401299999999/@4.6912710500,-74.0963275000z</t>
  </si>
  <si>
    <t>https://www.google.com/maps/dir/4.6923008,+ -74.09401299999999/4.6933038,+ -74.0914183/@4.6928023000,-74.0927156500z</t>
  </si>
  <si>
    <t>https://www.google.com/maps/dir/4.6933038,+ -74.0914183/4.694709599999999,+ -74.0900195/@4.6940067000,-74.0907189000z</t>
  </si>
  <si>
    <t>https://www.google.com/maps/dir/4.694709599999999,+ -74.0900195/4.6948412,+ -74.0897799/@4.6947754000,-74.0898997000z</t>
  </si>
  <si>
    <t>https://www.google.com/maps/dir/4.6948412,+ -74.0897799/4.6948412,+ -74.0897799/@4.6948412000,-74.0897799000z</t>
  </si>
  <si>
    <t>https://www.google.com/maps/dir/4.6948412,+ -74.0897799/4.6949356,+ -74.0891544/@4.6948884000,-74.0894671500z</t>
  </si>
  <si>
    <t>https://www.google.com/maps/dir/4.6949356,+ -74.0891544/4.6939364,+ -74.0874659/@4.6944360000,-74.0883101500z</t>
  </si>
  <si>
    <t>https://www.google.com/maps/dir/4.6939364,+ -74.0874659/4.6890806,+ -74.0858405/@4.6915085000,-74.0866532000z</t>
  </si>
  <si>
    <t>https://www.google.com/maps/dir/4.6890806,+ -74.0858405/4.688262300000001,+ -74.0850348/@4.6886714500,-74.0854376500z</t>
  </si>
  <si>
    <t>https://www.google.com/maps/dir/4.688262300000001,+ -74.0850348/4.6883094,+ -74.0849891/@4.6882858500,-74.0850119500z</t>
  </si>
  <si>
    <t>https://www.google.com/maps/dir/4.6883094,+ -74.0849891/4.6880041,+ -74.0846735/@4.6881567500,-74.0848313000z</t>
  </si>
  <si>
    <t>https://www.google.com/maps/dir/4.6880041,+ -74.0846735/4.6872326,+ -74.08419169999999/@4.6876183500,-74.0844326000z</t>
  </si>
  <si>
    <t>https://www.google.com/maps/dir/4.6872326,+ -74.08419169999999/4.6863188,+ -74.0848992/@4.6867757000,-74.0845454500z</t>
  </si>
  <si>
    <t>https://www.google.com/maps/dir/4.6863188,+ -74.0848992/4.6870402,+ -74.0856228/@4.6866795000,-74.0852610000z</t>
  </si>
  <si>
    <t>https://www.google.com/maps/dir/4.6870402,+ -74.0856228/4.686901,+ -74.0869195/@4.6869706000,-74.0862711500z</t>
  </si>
  <si>
    <t>https://www.google.com/maps/dir/4.686901,+ -74.0869195/4.6868487,+ -74.0872447/@4.6868748500,-74.0870821000z</t>
  </si>
  <si>
    <t>https://www.google.com/maps/dir/4.6868487,+ -74.0872447/4.6874008,+ -74.0872535/@4.6871247500,-74.0872491000z</t>
  </si>
  <si>
    <t>https://www.google.com/maps/dir/4.6874008,+ -74.0872535/4.6867538,+ -74.0878109/@4.6870773000,-74.0875322000z</t>
  </si>
  <si>
    <t>https://www.google.com/maps/dir/4.6867538,+ -74.0878109/4.686571,+ -74.08884669999999/@4.6866624000,-74.0883288000z</t>
  </si>
  <si>
    <t>https://www.google.com/maps/dir/4.686571,+ -74.08884669999999/4.6883094,+ -74.086771/@4.6874402000,-74.0878088500z</t>
  </si>
  <si>
    <t>https://www.google.com/maps/dir/4.6883094,+ -74.086771/4.684917599999999,+ -74.0866107/@4.6866135000,-74.0866908500z</t>
  </si>
  <si>
    <t>https://www.google.com/maps/dir/4.684917599999999,+ -74.0866107/4.6835981,+ -74.0855225/@4.6842578500,-74.0860666000z</t>
  </si>
  <si>
    <t>https://www.google.com/maps/dir/4.6835981,+ -74.0855225/4.6824081,+ -74.0848965/@4.6830031000,-74.0852095000z</t>
  </si>
  <si>
    <t>https://www.google.com/maps/dir/4.6824081,+ -74.0848965/4.6838978,+ -74.08289529999999/@4.6831529500,-74.0838959000z</t>
  </si>
  <si>
    <t>https://www.google.com/maps/dir/4.6838978,+ -74.08289529999999/4.6850972,+ -74.083527/@4.6844975000,-74.0832111500z</t>
  </si>
  <si>
    <t>https://www.google.com/maps/dir/4.6850972,+ -74.083527/4.6830072,+ -74.0814736/@4.6840522000,-74.0825003000z</t>
  </si>
  <si>
    <t>https://www.google.com/maps/dir/4.6830072,+ -74.0814736/4.6782695,+ -74.08705499999999/@4.6806383500,-74.0842643000z</t>
  </si>
  <si>
    <t>https://www.google.com/maps/dir/4.6782695,+ -74.08705499999999/4.6818654,+ -74.0939053/@4.6800674500,-74.0904801500z</t>
  </si>
  <si>
    <t>https://www.google.com/maps/dir/4.6818654,+ -74.0939053/4.6822611,+ -74.0940193/@4.6820632500,-74.0939623000z</t>
  </si>
  <si>
    <t>https://www.google.com/maps/dir/4.6822611,+ -74.0940193/4.6794018,+ -74.09764090000002/@4.6808314500,-74.0958301000z</t>
  </si>
  <si>
    <t>https://www.google.com/maps/dir/4.6794018,+ -74.09764090000002/4.6752503,+ -74.0982408/@4.6773260500,-74.0979408500z</t>
  </si>
  <si>
    <t>https://www.google.com/maps/dir/4.6752503,+ -74.0982408/4.673662999999999,+ -74.09980999999999/@4.6744566500,-74.0990254000z</t>
  </si>
  <si>
    <t>https://www.google.com/maps/dir/4.673662999999999,+ -74.09980999999999/4.6728295,+ -74.10034379999999/@4.6732462500,-74.1000769000z</t>
  </si>
  <si>
    <t>https://www.google.com/maps/dir/4.6728295,+ -74.10034379999999/4.6738472,+ -74.1026266/@4.6733383500,-74.1014852000z</t>
  </si>
  <si>
    <t>https://www.google.com/maps/dir/4.6738472,+ -74.1026266/4.674917,+ -74.1019156/@4.6743821000,-74.1022711000z</t>
  </si>
  <si>
    <t>https://www.google.com/maps/dir/4.674917,+ -74.1019156/4.6778131,+ -74.1059271/@4.6763650500,-74.1039213500z</t>
  </si>
  <si>
    <t>https://www.google.com/maps/dir/4.6778131,+ -74.1059271/4.6789352,+ -74.1074474/@4.6783741500,-74.1066872500z</t>
  </si>
  <si>
    <t>https://www.google.com/maps/dir/4.6789352,+ -74.1074474/4.682441799999999,+ -74.103712/@4.6806885000,-74.1055797000z</t>
  </si>
  <si>
    <t>https://www.google.com/maps/dir/4.682441799999999,+ -74.103712/4.682625499999999,+ -74.1035557/@4.6825336500,-74.1036338500z</t>
  </si>
  <si>
    <t>https://www.google.com/maps/dir/4.682625499999999,+ -74.1035557/4.682081699999999,+ -74.1029478/@4.6823536000,-74.1032517500z</t>
  </si>
  <si>
    <t>https://www.google.com/maps/dir/4.682081699999999,+ -74.1029478/4.6818683,+ -74.10243439999999/@4.6819750000,-74.1026911000z</t>
  </si>
  <si>
    <t>https://www.google.com/maps/dir/4.6818683,+ -74.10243439999999/4.681541,+ -74.1023761/@4.6817046500,-74.1024052500z</t>
  </si>
  <si>
    <t>https://www.google.com/maps/dir/4.681541,+ -74.1023761/4.6821961,+ -74.1021667/@4.6818685500,-74.1022714000z</t>
  </si>
  <si>
    <t>https://www.google.com/maps/dir/4.6821961,+ -74.1021667/4.682588,+ -74.1025004/@4.6823920500,-74.1023335500z</t>
  </si>
  <si>
    <t>https://www.google.com/maps/dir/4.682588,+ -74.1025004/4.682619100000001,+ -74.10258069999999/@4.6826035500,-74.1025405500z</t>
  </si>
  <si>
    <t>https://www.google.com/maps/dir/4.682619100000001,+ -74.10258069999999/4.6837256,+ -74.1023781/@4.6831723500,-74.1024794000z</t>
  </si>
  <si>
    <t>https://www.google.com/maps/dir/4.6837256,+ -74.1023781/4.6835824,+ -74.1015808/@4.6836540000,-74.1019794500z</t>
  </si>
  <si>
    <t>https://www.google.com/maps/dir/4.6835824,+ -74.1015808/4.695279,+ -74.0961277/@4.6894307000,-74.0988542500z</t>
  </si>
  <si>
    <t>https://www.google.com/maps/dir/4.695279,+ -74.0961277/4.6958879,+ -74.0958215/@4.6955834500,-74.0959746000z</t>
  </si>
  <si>
    <t>https://www.google.com/maps/dir/4.6958879,+ -74.0958215/4.6985122,+ -74.10220819999999/@4.6972000500,-74.0990148500z</t>
  </si>
  <si>
    <t>https://www.google.com/maps/dir/4.6985122,+ -74.10220819999999/4.7036089,+ -74.093656/@4.7010605500,-74.0979321000z</t>
  </si>
  <si>
    <t>https://www.google.com/maps/dir/4.7036089,+ -74.093656/4.7064387,+ -74.0932682/@4.7050238000,-74.0934621000z</t>
  </si>
  <si>
    <t>https://www.google.com/maps/dir/4.7064387,+ -74.0932682/4.7126022,+ -74.0955798/@4.7095204500,-74.0944240000z</t>
  </si>
  <si>
    <t>https://www.google.com/maps/dir/4.7126022,+ -74.0955798/4.715987999999999,+ -74.09627619999999/@4.7142951000,-74.0959280000z</t>
  </si>
  <si>
    <t>https://www.google.com/maps/dir/4.715987999999999,+ -74.09627619999999/4.7165523,+ -74.0965792/@4.7162701500,-74.0964277000z</t>
  </si>
  <si>
    <t>https://www.google.com/maps/dir/4.7165523,+ -74.0965792/4.7167545,+ -74.0972999/@4.7166534000,-74.0969395500z</t>
  </si>
  <si>
    <t>https://www.google.com/maps/dir/4.7167545,+ -74.0972999/4.675357099999999,+ -74.1130178/@4.6960558000,-74.1051588500z</t>
  </si>
  <si>
    <t>https://www.google.com/maps/dir/4.675357099999999,+ -74.1130178/4.6726914,+ -74.1117493/@4.6740242500,-74.1123835500z</t>
  </si>
  <si>
    <t>https://www.google.com/maps/dir/4.6726914,+ -74.1117493/4.696919299999999,+ -74.0962625/@4.6848053500,-74.1040059000z</t>
  </si>
  <si>
    <t>TIEMPO* (Min)</t>
  </si>
  <si>
    <t>ZONA</t>
  </si>
  <si>
    <t>CANTIDAD DE NODOS</t>
  </si>
  <si>
    <t>NODOS</t>
  </si>
  <si>
    <t>RESULTADO GLOBAL</t>
  </si>
  <si>
    <t>RECORRIDO NODOS</t>
  </si>
  <si>
    <t>CARGA MATERIAL</t>
  </si>
  <si>
    <t>TIEMPO TOTAL</t>
  </si>
  <si>
    <t>Tiempo Recorrido - Carga en Zona 1</t>
  </si>
  <si>
    <t>Tiempo Recorrido - Carga en Zona 2</t>
  </si>
  <si>
    <t>Tiempo Recorrido - Carga en Zona 3</t>
  </si>
  <si>
    <t>Tiempo Recorrido - Carga en Zona 4</t>
  </si>
  <si>
    <t>Tiempo Recorrido - Carga en Zona 5</t>
  </si>
  <si>
    <t>ANEXO 1 Tabla de las Industrias forestales con direcciones, coordenadas y tiempos de traslado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</si>
</sst>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name val="Arial MT"/>
    </font>
    <font>
      <sz val="11"/>
      <name val="Arial MT"/>
    </font>
    <font>
      <sz val="11"/>
      <name val="Arial MT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4" fillId="0" borderId="0" xfId="0" applyFont="1"/>
    <xf numFmtId="3" fontId="0" fillId="0" borderId="0" xfId="0" applyNumberFormat="1"/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0" fillId="0" borderId="4" xfId="0" applyBorder="1"/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5" fillId="0" borderId="4" xfId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6" fillId="0" borderId="4" xfId="0" applyFont="1" applyBorder="1" applyAlignment="1">
      <alignment wrapText="1"/>
    </xf>
    <xf numFmtId="0" fontId="4" fillId="0" borderId="4" xfId="0" applyFont="1" applyBorder="1"/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4" fillId="6" borderId="4" xfId="0" applyFont="1" applyFill="1" applyBorder="1"/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4" fillId="3" borderId="4" xfId="0" applyFont="1" applyFill="1" applyBorder="1"/>
    <xf numFmtId="0" fontId="7" fillId="0" borderId="9" xfId="0" applyFont="1" applyBorder="1" applyAlignment="1">
      <alignment horizontal="center" wrapText="1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/>
    <xf numFmtId="0" fontId="4" fillId="4" borderId="5" xfId="0" applyFont="1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11" borderId="18" xfId="0" applyFill="1" applyBorder="1"/>
    <xf numFmtId="0" fontId="0" fillId="11" borderId="12" xfId="0" applyFill="1" applyBorder="1"/>
    <xf numFmtId="0" fontId="5" fillId="11" borderId="4" xfId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4" fillId="5" borderId="2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12" borderId="4" xfId="0" applyFont="1" applyFill="1" applyBorder="1"/>
    <xf numFmtId="0" fontId="4" fillId="12" borderId="4" xfId="0" applyFont="1" applyFill="1" applyBorder="1" applyAlignment="1">
      <alignment horizontal="center" vertical="top"/>
    </xf>
    <xf numFmtId="0" fontId="4" fillId="12" borderId="4" xfId="0" applyFont="1" applyFill="1" applyBorder="1" applyAlignment="1">
      <alignment horizontal="center"/>
    </xf>
    <xf numFmtId="0" fontId="0" fillId="11" borderId="22" xfId="0" applyFill="1" applyBorder="1"/>
    <xf numFmtId="0" fontId="0" fillId="11" borderId="23" xfId="0" applyFill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4" fillId="5" borderId="25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6" fillId="11" borderId="5" xfId="0" applyFont="1" applyFill="1" applyBorder="1" applyAlignment="1">
      <alignment wrapText="1"/>
    </xf>
    <xf numFmtId="0" fontId="0" fillId="0" borderId="4" xfId="0" applyBorder="1" applyAlignment="1">
      <alignment horizontal="center" vertical="justify" wrapText="1"/>
    </xf>
    <xf numFmtId="0" fontId="0" fillId="0" borderId="5" xfId="0" applyBorder="1" applyAlignment="1">
      <alignment horizontal="center" vertical="justify" wrapText="1"/>
    </xf>
    <xf numFmtId="0" fontId="4" fillId="12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DEAE-01F0-4369-96FF-A7255AE07512}">
  <sheetPr>
    <tabColor theme="7" tint="0.39997558519241921"/>
  </sheetPr>
  <dimension ref="A1:T220"/>
  <sheetViews>
    <sheetView showGridLines="0" tabSelected="1" view="pageBreakPreview" zoomScale="78" zoomScaleNormal="78" zoomScaleSheetLayoutView="78" workbookViewId="0">
      <pane ySplit="3" topLeftCell="A146" activePane="bottomLeft" state="frozen"/>
      <selection pane="bottomLeft" activeCell="B1" sqref="B1:I2"/>
    </sheetView>
  </sheetViews>
  <sheetFormatPr baseColWidth="10" defaultRowHeight="14.4"/>
  <cols>
    <col min="1" max="1" width="5.6640625" style="10" customWidth="1"/>
    <col min="2" max="2" width="41.88671875" style="49" customWidth="1"/>
    <col min="3" max="3" width="38.109375" customWidth="1"/>
    <col min="4" max="4" width="33" customWidth="1"/>
    <col min="5" max="5" width="6.5546875" customWidth="1"/>
    <col min="6" max="6" width="13" customWidth="1"/>
    <col min="7" max="7" width="11.44140625" customWidth="1"/>
    <col min="8" max="8" width="16.5546875" customWidth="1"/>
    <col min="9" max="9" width="19.109375" customWidth="1"/>
    <col min="10" max="10" width="145.44140625" hidden="1" customWidth="1"/>
  </cols>
  <sheetData>
    <row r="1" spans="1:20">
      <c r="B1" s="89" t="s">
        <v>1475</v>
      </c>
      <c r="C1" s="89"/>
      <c r="D1" s="89"/>
      <c r="E1" s="89"/>
      <c r="F1" s="89"/>
      <c r="G1" s="89"/>
      <c r="H1" s="89"/>
      <c r="I1" s="89"/>
    </row>
    <row r="2" spans="1:20">
      <c r="B2" s="89"/>
      <c r="C2" s="89"/>
      <c r="D2" s="89"/>
      <c r="E2" s="89"/>
      <c r="F2" s="89"/>
      <c r="G2" s="89"/>
      <c r="H2" s="89"/>
      <c r="I2" s="89"/>
    </row>
    <row r="3" spans="1:20" ht="15" thickBot="1">
      <c r="A3" s="26" t="s">
        <v>1043</v>
      </c>
      <c r="B3" s="26" t="s">
        <v>0</v>
      </c>
      <c r="C3" s="26" t="s">
        <v>1257</v>
      </c>
      <c r="D3" s="27" t="s">
        <v>1044</v>
      </c>
      <c r="E3" s="55" t="s">
        <v>1463</v>
      </c>
      <c r="F3" s="55" t="s">
        <v>1462</v>
      </c>
      <c r="G3" s="55" t="s">
        <v>1045</v>
      </c>
      <c r="H3" s="27" t="s">
        <v>1046</v>
      </c>
      <c r="I3" s="27" t="s">
        <v>1047</v>
      </c>
    </row>
    <row r="4" spans="1:20" ht="15.75" customHeight="1">
      <c r="A4" s="50">
        <v>1</v>
      </c>
      <c r="B4" s="17" t="s">
        <v>1048</v>
      </c>
      <c r="C4" s="16" t="str">
        <f>+VLOOKUP(A4,'DatosDefinitivos_N=203'!$B$4:$D$206,3,FALSE)</f>
        <v>Calle 77A No 80A- 57</v>
      </c>
      <c r="D4" s="53" t="s">
        <v>429</v>
      </c>
      <c r="E4" s="63">
        <v>1</v>
      </c>
      <c r="F4" s="58">
        <v>6</v>
      </c>
      <c r="G4" s="56">
        <v>1</v>
      </c>
      <c r="H4" s="54">
        <v>4.1000000000000002E-2</v>
      </c>
      <c r="I4" s="19" t="str">
        <f t="shared" ref="I4:I45" si="0">HYPERLINK(J4,"Nodo "&amp;A4&amp;" a "&amp;A5)</f>
        <v>Nodo 1 a 8</v>
      </c>
      <c r="J4" s="41" t="s">
        <v>1260</v>
      </c>
      <c r="M4" s="11"/>
      <c r="N4" s="11"/>
      <c r="S4" s="11"/>
      <c r="T4" s="11"/>
    </row>
    <row r="5" spans="1:20" ht="15.75" customHeight="1">
      <c r="A5" s="50">
        <v>8</v>
      </c>
      <c r="B5" s="17" t="s">
        <v>1049</v>
      </c>
      <c r="C5" s="16" t="str">
        <f>+VLOOKUP(A5,'DatosDefinitivos_N=203'!$B$4:$D$206,3,FALSE)</f>
        <v>Calle 77 A No. 80 A - 44</v>
      </c>
      <c r="D5" s="53" t="s">
        <v>436</v>
      </c>
      <c r="E5" s="63">
        <v>1</v>
      </c>
      <c r="F5" s="54">
        <v>6</v>
      </c>
      <c r="G5" s="57">
        <v>1</v>
      </c>
      <c r="H5" s="54">
        <v>8.3000000000000004E-2</v>
      </c>
      <c r="I5" s="19" t="str">
        <f t="shared" si="0"/>
        <v>Nodo 8 a 131</v>
      </c>
      <c r="J5" s="41" t="s">
        <v>1261</v>
      </c>
      <c r="M5" s="11"/>
      <c r="N5" s="11"/>
      <c r="S5" s="11"/>
      <c r="T5" s="11"/>
    </row>
    <row r="6" spans="1:20" ht="15.75" customHeight="1">
      <c r="A6" s="50">
        <v>131</v>
      </c>
      <c r="B6" s="17" t="s">
        <v>1126</v>
      </c>
      <c r="C6" s="16" t="str">
        <f>+VLOOKUP(A6,'DatosDefinitivos_N=203'!$B$4:$D$206,3,FALSE)</f>
        <v>Carrera 80A No 76-77</v>
      </c>
      <c r="D6" s="53" t="s">
        <v>562</v>
      </c>
      <c r="E6" s="63">
        <v>1</v>
      </c>
      <c r="F6" s="54">
        <v>6</v>
      </c>
      <c r="G6" s="57">
        <v>1</v>
      </c>
      <c r="H6" s="54">
        <v>0.3</v>
      </c>
      <c r="I6" s="19" t="str">
        <f t="shared" si="0"/>
        <v>Nodo 131 a 16</v>
      </c>
      <c r="J6" s="41" t="s">
        <v>1262</v>
      </c>
      <c r="M6" s="11"/>
      <c r="N6" s="11"/>
      <c r="S6" s="11"/>
      <c r="T6" s="11"/>
    </row>
    <row r="7" spans="1:20" ht="15.75" customHeight="1">
      <c r="A7" s="50">
        <v>16</v>
      </c>
      <c r="B7" s="48" t="s">
        <v>1051</v>
      </c>
      <c r="C7" s="16" t="str">
        <f>+VLOOKUP(A7,'DatosDefinitivos_N=203'!$B$4:$D$206,3,FALSE)</f>
        <v>Calle 77 No 81- 25/31</v>
      </c>
      <c r="D7" s="53" t="s">
        <v>444</v>
      </c>
      <c r="E7" s="63">
        <v>1</v>
      </c>
      <c r="F7" s="54">
        <v>6</v>
      </c>
      <c r="G7" s="57">
        <v>1</v>
      </c>
      <c r="H7" s="54">
        <v>0.2</v>
      </c>
      <c r="I7" s="19" t="str">
        <f t="shared" si="0"/>
        <v>Nodo 16 a 101</v>
      </c>
      <c r="J7" s="41" t="s">
        <v>1263</v>
      </c>
      <c r="M7" s="11"/>
      <c r="N7" s="11"/>
      <c r="S7" s="11"/>
      <c r="T7" s="11"/>
    </row>
    <row r="8" spans="1:20" ht="15.6" customHeight="1">
      <c r="A8" s="50">
        <v>101</v>
      </c>
      <c r="B8" s="17" t="s">
        <v>1139</v>
      </c>
      <c r="C8" s="16" t="str">
        <f>+VLOOKUP(A8,'DatosDefinitivos_N=203'!$B$4:$D$206,3,FALSE)</f>
        <v>Carrera 82 No 77A- 23</v>
      </c>
      <c r="D8" s="53" t="s">
        <v>532</v>
      </c>
      <c r="E8" s="63">
        <v>1</v>
      </c>
      <c r="F8" s="54">
        <v>6</v>
      </c>
      <c r="G8" s="57">
        <v>1</v>
      </c>
      <c r="H8" s="54">
        <v>6.4000000000000001E-2</v>
      </c>
      <c r="I8" s="19" t="str">
        <f t="shared" si="0"/>
        <v>Nodo 101 a 87</v>
      </c>
      <c r="J8" s="41" t="s">
        <v>1264</v>
      </c>
      <c r="M8" s="11"/>
      <c r="N8" s="11"/>
      <c r="S8" s="11"/>
      <c r="T8" s="11"/>
    </row>
    <row r="9" spans="1:20" ht="15.75" customHeight="1">
      <c r="A9" s="50">
        <v>87</v>
      </c>
      <c r="B9" s="20" t="s">
        <v>1108</v>
      </c>
      <c r="C9" s="16" t="str">
        <f>+VLOOKUP(A9,'DatosDefinitivos_N=203'!$B$4:$D$206,3,FALSE)</f>
        <v>Calle 77A No 82- 82</v>
      </c>
      <c r="D9" s="53" t="s">
        <v>518</v>
      </c>
      <c r="E9" s="63">
        <v>1</v>
      </c>
      <c r="F9" s="54">
        <v>6</v>
      </c>
      <c r="G9" s="57">
        <v>1</v>
      </c>
      <c r="H9" s="54">
        <v>4.8000000000000001E-2</v>
      </c>
      <c r="I9" s="19" t="str">
        <f t="shared" si="0"/>
        <v>Nodo 87 a 60</v>
      </c>
      <c r="J9" s="41" t="s">
        <v>1265</v>
      </c>
      <c r="M9" s="11"/>
      <c r="N9" s="11"/>
      <c r="S9" s="11"/>
      <c r="T9" s="11"/>
    </row>
    <row r="10" spans="1:20" ht="15.75" customHeight="1">
      <c r="A10" s="50">
        <v>60</v>
      </c>
      <c r="B10" s="17" t="s">
        <v>1191</v>
      </c>
      <c r="C10" s="16" t="str">
        <f>+VLOOKUP(A10,'DatosDefinitivos_N=203'!$B$4:$D$206,3,FALSE)</f>
        <v>CARRERA 83 No 77A - 24</v>
      </c>
      <c r="D10" s="53" t="s">
        <v>490</v>
      </c>
      <c r="E10" s="63">
        <v>1</v>
      </c>
      <c r="F10" s="54">
        <v>6</v>
      </c>
      <c r="G10" s="57">
        <v>3</v>
      </c>
      <c r="H10" s="54">
        <v>0.5</v>
      </c>
      <c r="I10" s="19" t="str">
        <f t="shared" si="0"/>
        <v>Nodo 60 a 11</v>
      </c>
      <c r="J10" s="41" t="s">
        <v>1266</v>
      </c>
      <c r="M10" s="11"/>
      <c r="N10" s="11"/>
      <c r="S10" s="11"/>
      <c r="T10" s="11"/>
    </row>
    <row r="11" spans="1:20" ht="15.75" customHeight="1">
      <c r="A11" s="50">
        <v>11</v>
      </c>
      <c r="B11" s="20" t="s">
        <v>1055</v>
      </c>
      <c r="C11" s="16" t="str">
        <f>+VLOOKUP(A11,'DatosDefinitivos_N=203'!$B$4:$D$206,3,FALSE)</f>
        <v>Calle 77 No 82- 61</v>
      </c>
      <c r="D11" s="53" t="s">
        <v>439</v>
      </c>
      <c r="E11" s="63">
        <v>1</v>
      </c>
      <c r="F11" s="54">
        <v>6</v>
      </c>
      <c r="G11" s="57">
        <v>2</v>
      </c>
      <c r="H11" s="54">
        <v>0.4</v>
      </c>
      <c r="I11" s="19" t="str">
        <f t="shared" si="0"/>
        <v>Nodo 11 a 2</v>
      </c>
      <c r="J11" s="41" t="s">
        <v>1267</v>
      </c>
      <c r="M11" s="11"/>
      <c r="N11" s="11"/>
      <c r="S11" s="11"/>
      <c r="T11" s="11"/>
    </row>
    <row r="12" spans="1:20" ht="15.75" customHeight="1">
      <c r="A12" s="50">
        <v>2</v>
      </c>
      <c r="B12" s="17" t="s">
        <v>1056</v>
      </c>
      <c r="C12" s="16" t="str">
        <f>+VLOOKUP(A12,'DatosDefinitivos_N=203'!$B$4:$D$206,3,FALSE)</f>
        <v>Calle 78 No 81- 47</v>
      </c>
      <c r="D12" s="53" t="s">
        <v>430</v>
      </c>
      <c r="E12" s="63">
        <v>1</v>
      </c>
      <c r="F12" s="54">
        <v>6</v>
      </c>
      <c r="G12" s="57">
        <v>2</v>
      </c>
      <c r="H12" s="54">
        <v>0.5</v>
      </c>
      <c r="I12" s="19" t="str">
        <f t="shared" si="0"/>
        <v>Nodo 2 a 80</v>
      </c>
      <c r="J12" s="41" t="s">
        <v>1268</v>
      </c>
      <c r="M12" s="11"/>
      <c r="N12" s="11"/>
      <c r="S12" s="11"/>
      <c r="T12" s="11"/>
    </row>
    <row r="13" spans="1:20" ht="15.75" customHeight="1">
      <c r="A13" s="50">
        <v>80</v>
      </c>
      <c r="B13" s="17" t="s">
        <v>1094</v>
      </c>
      <c r="C13" s="16" t="str">
        <f>+VLOOKUP(A13,'DatosDefinitivos_N=203'!$B$4:$D$206,3,FALSE)</f>
        <v>Calle 77A No 85- 25</v>
      </c>
      <c r="D13" s="53" t="s">
        <v>511</v>
      </c>
      <c r="E13" s="63">
        <v>1</v>
      </c>
      <c r="F13" s="54">
        <v>6</v>
      </c>
      <c r="G13" s="57">
        <v>1</v>
      </c>
      <c r="H13" s="54">
        <v>0.2</v>
      </c>
      <c r="I13" s="19" t="str">
        <f t="shared" si="0"/>
        <v>Nodo 80 a 105</v>
      </c>
      <c r="J13" s="41" t="s">
        <v>1269</v>
      </c>
      <c r="M13" s="11"/>
      <c r="N13" s="11"/>
      <c r="S13" s="11"/>
      <c r="T13" s="11"/>
    </row>
    <row r="14" spans="1:20" ht="15.75" customHeight="1">
      <c r="A14" s="51">
        <v>105</v>
      </c>
      <c r="B14" s="17" t="s">
        <v>1052</v>
      </c>
      <c r="C14" s="16" t="str">
        <f>+VLOOKUP(A14,'DatosDefinitivos_N=203'!$B$4:$D$206,3,FALSE)</f>
        <v>Calle 78 No 85A- 37</v>
      </c>
      <c r="D14" s="53" t="s">
        <v>536</v>
      </c>
      <c r="E14" s="63">
        <v>1</v>
      </c>
      <c r="F14" s="54">
        <v>6</v>
      </c>
      <c r="G14" s="57">
        <v>6</v>
      </c>
      <c r="H14" s="54">
        <v>1.5</v>
      </c>
      <c r="I14" s="19" t="str">
        <f t="shared" si="0"/>
        <v>Nodo 105 a 111</v>
      </c>
      <c r="J14" s="41" t="s">
        <v>1270</v>
      </c>
      <c r="M14" s="11"/>
      <c r="N14" s="11"/>
      <c r="S14" s="11"/>
      <c r="T14" s="11"/>
    </row>
    <row r="15" spans="1:20" ht="15.75" customHeight="1">
      <c r="A15" s="50">
        <v>111</v>
      </c>
      <c r="B15" s="17" t="s">
        <v>1066</v>
      </c>
      <c r="C15" s="16" t="str">
        <f>+VLOOKUP(A15,'DatosDefinitivos_N=203'!$B$4:$D$206,3,FALSE)</f>
        <v>CL 76A # 87A - 40</v>
      </c>
      <c r="D15" s="53" t="s">
        <v>542</v>
      </c>
      <c r="E15" s="63">
        <v>1</v>
      </c>
      <c r="F15" s="54">
        <v>6</v>
      </c>
      <c r="G15" s="57">
        <v>7</v>
      </c>
      <c r="H15" s="54">
        <v>2</v>
      </c>
      <c r="I15" s="19" t="str">
        <f t="shared" si="0"/>
        <v>Nodo 111 a 47</v>
      </c>
      <c r="J15" s="41" t="s">
        <v>1271</v>
      </c>
      <c r="M15" s="11"/>
      <c r="N15" s="11"/>
      <c r="S15" s="11"/>
      <c r="T15" s="11"/>
    </row>
    <row r="16" spans="1:20" ht="15.75" customHeight="1">
      <c r="A16" s="50">
        <v>47</v>
      </c>
      <c r="B16" s="20" t="s">
        <v>1224</v>
      </c>
      <c r="C16" s="16" t="str">
        <f>+VLOOKUP(A16,'DatosDefinitivos_N=203'!$B$4:$D$206,3,FALSE)</f>
        <v>CALLE 80 No 89- 23</v>
      </c>
      <c r="D16" s="53" t="s">
        <v>477</v>
      </c>
      <c r="E16" s="63">
        <v>1</v>
      </c>
      <c r="F16" s="54">
        <v>6</v>
      </c>
      <c r="G16" s="57">
        <v>6</v>
      </c>
      <c r="H16" s="54">
        <v>2.2999999999999998</v>
      </c>
      <c r="I16" s="19" t="str">
        <f t="shared" si="0"/>
        <v>Nodo 47 a 132</v>
      </c>
      <c r="J16" s="41" t="s">
        <v>1272</v>
      </c>
      <c r="M16" s="11"/>
      <c r="N16" s="11"/>
      <c r="S16" s="11"/>
      <c r="T16" s="11"/>
    </row>
    <row r="17" spans="1:20" ht="15.75" customHeight="1">
      <c r="A17" s="50">
        <v>132</v>
      </c>
      <c r="B17" s="17" t="s">
        <v>1182</v>
      </c>
      <c r="C17" s="16" t="str">
        <f>+VLOOKUP(A17,'DatosDefinitivos_N=203'!$B$4:$D$206,3,FALSE)</f>
        <v>Carrera 89 No 80-74</v>
      </c>
      <c r="D17" s="53" t="s">
        <v>563</v>
      </c>
      <c r="E17" s="63">
        <v>1</v>
      </c>
      <c r="F17" s="54">
        <v>6</v>
      </c>
      <c r="G17" s="57">
        <v>7</v>
      </c>
      <c r="H17" s="54">
        <v>2</v>
      </c>
      <c r="I17" s="19" t="str">
        <f t="shared" si="0"/>
        <v>Nodo 132 a 45</v>
      </c>
      <c r="J17" s="41" t="s">
        <v>1273</v>
      </c>
      <c r="M17" s="11"/>
      <c r="N17" s="11"/>
      <c r="S17" s="11"/>
      <c r="T17" s="11"/>
    </row>
    <row r="18" spans="1:20" ht="15.75" customHeight="1">
      <c r="A18" s="50">
        <v>45</v>
      </c>
      <c r="B18" s="17" t="s">
        <v>1128</v>
      </c>
      <c r="C18" s="16" t="str">
        <f>+VLOOKUP(A18,'DatosDefinitivos_N=203'!$B$4:$D$206,3,FALSE)</f>
        <v>Calle 80 No 89A- 65</v>
      </c>
      <c r="D18" s="53" t="s">
        <v>475</v>
      </c>
      <c r="E18" s="63">
        <v>1</v>
      </c>
      <c r="F18" s="54">
        <v>6</v>
      </c>
      <c r="G18" s="57">
        <v>5</v>
      </c>
      <c r="H18" s="54">
        <v>2</v>
      </c>
      <c r="I18" s="19" t="str">
        <f t="shared" si="0"/>
        <v>Nodo 45 a 110</v>
      </c>
      <c r="J18" s="41" t="s">
        <v>1274</v>
      </c>
      <c r="M18" s="11"/>
      <c r="N18" s="11"/>
      <c r="S18" s="11"/>
      <c r="T18" s="11"/>
    </row>
    <row r="19" spans="1:20" ht="15.75" customHeight="1">
      <c r="A19" s="50">
        <v>110</v>
      </c>
      <c r="B19" s="17" t="s">
        <v>1236</v>
      </c>
      <c r="C19" s="16" t="str">
        <f>+VLOOKUP(A19,'DatosDefinitivos_N=203'!$B$4:$D$206,3,FALSE)</f>
        <v>Transversal 89 No 80- 70</v>
      </c>
      <c r="D19" s="53" t="s">
        <v>541</v>
      </c>
      <c r="E19" s="63">
        <v>1</v>
      </c>
      <c r="F19" s="54">
        <v>6</v>
      </c>
      <c r="G19" s="57">
        <v>4</v>
      </c>
      <c r="H19" s="54">
        <v>1.2</v>
      </c>
      <c r="I19" s="19" t="str">
        <f t="shared" si="0"/>
        <v>Nodo 110 a 71</v>
      </c>
      <c r="J19" s="41" t="s">
        <v>1275</v>
      </c>
      <c r="M19" s="11"/>
      <c r="N19" s="11"/>
      <c r="S19" s="11"/>
      <c r="T19" s="11"/>
    </row>
    <row r="20" spans="1:20" ht="15.75" customHeight="1">
      <c r="A20" s="50">
        <v>71</v>
      </c>
      <c r="B20" s="20" t="s">
        <v>1192</v>
      </c>
      <c r="C20" s="16" t="str">
        <f>+VLOOKUP(A20,'DatosDefinitivos_N=203'!$B$4:$D$206,3,FALSE)</f>
        <v>Transversal 88C No 81- 25</v>
      </c>
      <c r="D20" s="53" t="s">
        <v>502</v>
      </c>
      <c r="E20" s="63">
        <v>1</v>
      </c>
      <c r="F20" s="54">
        <v>6</v>
      </c>
      <c r="G20" s="57">
        <v>5</v>
      </c>
      <c r="H20" s="54">
        <v>1.6</v>
      </c>
      <c r="I20" s="19" t="str">
        <f t="shared" si="0"/>
        <v>Nodo 71 a 9</v>
      </c>
      <c r="J20" s="41" t="s">
        <v>1276</v>
      </c>
      <c r="M20" s="11"/>
      <c r="N20" s="11"/>
      <c r="S20" s="11"/>
      <c r="T20" s="11"/>
    </row>
    <row r="21" spans="1:20" ht="15.75" customHeight="1">
      <c r="A21" s="50">
        <v>9</v>
      </c>
      <c r="B21" s="17" t="s">
        <v>1065</v>
      </c>
      <c r="C21" s="16" t="str">
        <f>+VLOOKUP(A21,'DatosDefinitivos_N=203'!$B$4:$D$206,3,FALSE)</f>
        <v>Calle 81 No 92- 23</v>
      </c>
      <c r="D21" s="53" t="s">
        <v>437</v>
      </c>
      <c r="E21" s="63">
        <v>1</v>
      </c>
      <c r="F21" s="54">
        <v>6</v>
      </c>
      <c r="G21" s="57">
        <v>7</v>
      </c>
      <c r="H21" s="54">
        <v>2</v>
      </c>
      <c r="I21" s="19" t="str">
        <f t="shared" si="0"/>
        <v>Nodo 9 a 107</v>
      </c>
      <c r="J21" s="41" t="s">
        <v>1277</v>
      </c>
      <c r="M21" s="11"/>
      <c r="N21" s="11"/>
      <c r="S21" s="11"/>
      <c r="T21" s="11"/>
    </row>
    <row r="22" spans="1:20" ht="15.75" customHeight="1">
      <c r="A22" s="50">
        <v>107</v>
      </c>
      <c r="B22" s="17" t="s">
        <v>1101</v>
      </c>
      <c r="C22" s="16" t="str">
        <f>+VLOOKUP(A22,'DatosDefinitivos_N=203'!$B$4:$D$206,3,FALSE)</f>
        <v>Avenida calle 80 No 92- 50</v>
      </c>
      <c r="D22" s="53" t="s">
        <v>538</v>
      </c>
      <c r="E22" s="63">
        <v>1</v>
      </c>
      <c r="F22" s="54">
        <v>6</v>
      </c>
      <c r="G22" s="57">
        <v>5</v>
      </c>
      <c r="H22" s="54">
        <v>1.4</v>
      </c>
      <c r="I22" s="19" t="str">
        <f t="shared" si="0"/>
        <v>Nodo 107 a 198</v>
      </c>
      <c r="J22" s="41" t="s">
        <v>1278</v>
      </c>
      <c r="M22" s="11"/>
      <c r="N22" s="11"/>
      <c r="S22" s="11"/>
      <c r="T22" s="11"/>
    </row>
    <row r="23" spans="1:20" ht="15.75" customHeight="1">
      <c r="A23" s="50">
        <v>198</v>
      </c>
      <c r="B23" s="17" t="s">
        <v>1160</v>
      </c>
      <c r="C23" s="16" t="str">
        <f>+VLOOKUP(A23,'DatosDefinitivos_N=203'!$B$4:$D$206,3,FALSE)</f>
        <v>CL 73 No 87 - 57</v>
      </c>
      <c r="D23" s="53" t="s">
        <v>629</v>
      </c>
      <c r="E23" s="63">
        <v>1</v>
      </c>
      <c r="F23" s="54">
        <v>6</v>
      </c>
      <c r="G23" s="57">
        <v>3</v>
      </c>
      <c r="H23" s="54">
        <v>0.6</v>
      </c>
      <c r="I23" s="19" t="str">
        <f t="shared" si="0"/>
        <v>Nodo 198 a 182</v>
      </c>
      <c r="J23" s="41" t="s">
        <v>1279</v>
      </c>
      <c r="M23" s="11"/>
      <c r="N23" s="11"/>
      <c r="S23" s="11"/>
      <c r="T23" s="11"/>
    </row>
    <row r="24" spans="1:20" ht="15.75" customHeight="1">
      <c r="A24" s="50">
        <v>182</v>
      </c>
      <c r="B24" s="17" t="s">
        <v>1113</v>
      </c>
      <c r="C24" s="16" t="str">
        <f>+VLOOKUP(A24,'DatosDefinitivos_N=203'!$B$4:$D$206,3,FALSE)</f>
        <v>CL 71 BIS No 86A - 38</v>
      </c>
      <c r="D24" s="53" t="s">
        <v>613</v>
      </c>
      <c r="E24" s="63">
        <v>1</v>
      </c>
      <c r="F24" s="54">
        <v>6</v>
      </c>
      <c r="G24" s="57">
        <v>1</v>
      </c>
      <c r="H24" s="54">
        <v>3.7999999999999999E-2</v>
      </c>
      <c r="I24" s="19" t="str">
        <f t="shared" si="0"/>
        <v>Nodo 182 a 113</v>
      </c>
      <c r="J24" s="41" t="s">
        <v>1280</v>
      </c>
      <c r="M24" s="11"/>
      <c r="N24" s="11"/>
      <c r="S24" s="11"/>
      <c r="T24" s="11"/>
    </row>
    <row r="25" spans="1:20" ht="15.75" customHeight="1">
      <c r="A25" s="50">
        <v>113</v>
      </c>
      <c r="B25" s="17" t="s">
        <v>1059</v>
      </c>
      <c r="C25" s="16" t="str">
        <f>+VLOOKUP(A25,'DatosDefinitivos_N=203'!$B$4:$D$206,3,FALSE)</f>
        <v>Calle 71BIS No 86A- 30</v>
      </c>
      <c r="D25" s="53" t="s">
        <v>544</v>
      </c>
      <c r="E25" s="63">
        <v>1</v>
      </c>
      <c r="F25" s="54">
        <v>6</v>
      </c>
      <c r="G25" s="57">
        <v>1</v>
      </c>
      <c r="H25" s="54">
        <v>0.1</v>
      </c>
      <c r="I25" s="19" t="str">
        <f t="shared" si="0"/>
        <v>Nodo 113 a 12</v>
      </c>
      <c r="J25" s="41" t="s">
        <v>1281</v>
      </c>
      <c r="M25" s="11"/>
      <c r="N25" s="11"/>
      <c r="S25" s="11"/>
      <c r="T25" s="11"/>
    </row>
    <row r="26" spans="1:20" ht="15.75" customHeight="1">
      <c r="A26" s="50">
        <v>12</v>
      </c>
      <c r="B26" s="17" t="s">
        <v>1070</v>
      </c>
      <c r="C26" s="16" t="str">
        <f>+VLOOKUP(A26,'DatosDefinitivos_N=203'!$B$4:$D$206,3,FALSE)</f>
        <v>Carrera 87 No 70A- 30</v>
      </c>
      <c r="D26" s="53" t="s">
        <v>440</v>
      </c>
      <c r="E26" s="63">
        <v>1</v>
      </c>
      <c r="F26" s="54">
        <v>6</v>
      </c>
      <c r="G26" s="57">
        <v>1</v>
      </c>
      <c r="H26" s="54">
        <v>9.4E-2</v>
      </c>
      <c r="I26" s="19" t="str">
        <f t="shared" si="0"/>
        <v>Nodo 12 a 167</v>
      </c>
      <c r="J26" s="41" t="s">
        <v>1282</v>
      </c>
      <c r="M26" s="11"/>
      <c r="N26" s="11"/>
      <c r="S26" s="11"/>
      <c r="T26" s="11"/>
    </row>
    <row r="27" spans="1:20" ht="15.75" customHeight="1">
      <c r="A27" s="50">
        <v>167</v>
      </c>
      <c r="B27" s="17" t="s">
        <v>1199</v>
      </c>
      <c r="C27" s="16" t="str">
        <f>+VLOOKUP(A27,'DatosDefinitivos_N=203'!$B$4:$D$206,3,FALSE)</f>
        <v>Carrera 86B No. 69B - 40</v>
      </c>
      <c r="D27" s="53" t="s">
        <v>599</v>
      </c>
      <c r="E27" s="63">
        <v>1</v>
      </c>
      <c r="F27" s="54">
        <v>6</v>
      </c>
      <c r="G27" s="57">
        <v>1</v>
      </c>
      <c r="H27" s="54">
        <v>0.1</v>
      </c>
      <c r="I27" s="19" t="str">
        <f t="shared" si="0"/>
        <v>Nodo 167 a 37</v>
      </c>
      <c r="J27" s="41" t="s">
        <v>1283</v>
      </c>
      <c r="M27" s="11"/>
      <c r="N27" s="11"/>
      <c r="S27" s="11"/>
      <c r="T27" s="11"/>
    </row>
    <row r="28" spans="1:20" ht="15.75" customHeight="1">
      <c r="A28" s="50">
        <v>37</v>
      </c>
      <c r="B28" s="20" t="s">
        <v>1086</v>
      </c>
      <c r="C28" s="16" t="str">
        <f>+VLOOKUP(A28,'DatosDefinitivos_N=203'!$B$4:$D$206,3,FALSE)</f>
        <v>Carrera 86 No. 69B -59</v>
      </c>
      <c r="D28" s="53" t="s">
        <v>467</v>
      </c>
      <c r="E28" s="63">
        <v>1</v>
      </c>
      <c r="F28" s="54">
        <v>6</v>
      </c>
      <c r="G28" s="57">
        <v>1</v>
      </c>
      <c r="H28" s="54">
        <v>0.3</v>
      </c>
      <c r="I28" s="19" t="str">
        <f t="shared" si="0"/>
        <v>Nodo 37 a 124</v>
      </c>
      <c r="J28" s="41" t="s">
        <v>1284</v>
      </c>
      <c r="M28" s="11"/>
      <c r="N28" s="11"/>
      <c r="S28" s="11"/>
      <c r="T28" s="11"/>
    </row>
    <row r="29" spans="1:20" ht="15.75" customHeight="1">
      <c r="A29" s="50">
        <v>124</v>
      </c>
      <c r="B29" s="17" t="s">
        <v>1208</v>
      </c>
      <c r="C29" s="16" t="str">
        <f>+VLOOKUP(A29,'DatosDefinitivos_N=203'!$B$4:$D$206,3,FALSE)</f>
        <v>Carrera 87 No 68A- 58</v>
      </c>
      <c r="D29" s="53" t="s">
        <v>555</v>
      </c>
      <c r="E29" s="63">
        <v>1</v>
      </c>
      <c r="F29" s="54">
        <v>6</v>
      </c>
      <c r="G29" s="57">
        <v>1</v>
      </c>
      <c r="H29" s="54">
        <v>1.4E-2</v>
      </c>
      <c r="I29" s="19" t="str">
        <f t="shared" si="0"/>
        <v>Nodo 124 a 150</v>
      </c>
      <c r="J29" s="41" t="s">
        <v>1285</v>
      </c>
      <c r="M29" s="11"/>
      <c r="N29" s="11"/>
      <c r="S29" s="11"/>
      <c r="T29" s="11"/>
    </row>
    <row r="30" spans="1:20" ht="15.75" customHeight="1">
      <c r="A30" s="50">
        <v>150</v>
      </c>
      <c r="B30" s="17" t="s">
        <v>1096</v>
      </c>
      <c r="C30" s="16" t="str">
        <f>+VLOOKUP(A30,'DatosDefinitivos_N=203'!$B$4:$D$206,3,FALSE)</f>
        <v>Carrera 87 No. 68A-47</v>
      </c>
      <c r="D30" s="53" t="s">
        <v>582</v>
      </c>
      <c r="E30" s="63">
        <v>1</v>
      </c>
      <c r="F30" s="54">
        <v>6</v>
      </c>
      <c r="G30" s="57">
        <v>2</v>
      </c>
      <c r="H30" s="54">
        <v>0.3</v>
      </c>
      <c r="I30" s="19" t="str">
        <f t="shared" si="0"/>
        <v>Nodo 150 a 59</v>
      </c>
      <c r="J30" s="41" t="s">
        <v>1286</v>
      </c>
      <c r="M30" s="11"/>
      <c r="N30" s="11"/>
      <c r="S30" s="11"/>
      <c r="T30" s="11"/>
    </row>
    <row r="31" spans="1:20" ht="15.75" customHeight="1">
      <c r="A31" s="50">
        <v>59</v>
      </c>
      <c r="B31" s="17" t="s">
        <v>1190</v>
      </c>
      <c r="C31" s="16" t="str">
        <f>+VLOOKUP(A31,'DatosDefinitivos_N=203'!$B$4:$D$206,3,FALSE)</f>
        <v>Calle 68 No 87- 40</v>
      </c>
      <c r="D31" s="53" t="s">
        <v>489</v>
      </c>
      <c r="E31" s="63">
        <v>1</v>
      </c>
      <c r="F31" s="54">
        <v>6</v>
      </c>
      <c r="G31" s="57">
        <v>2</v>
      </c>
      <c r="H31" s="54">
        <v>0.5</v>
      </c>
      <c r="I31" s="19" t="str">
        <f t="shared" si="0"/>
        <v>Nodo 59 a 50</v>
      </c>
      <c r="J31" s="41" t="s">
        <v>1287</v>
      </c>
      <c r="M31" s="11"/>
      <c r="N31" s="11"/>
      <c r="S31" s="11"/>
      <c r="T31" s="11"/>
    </row>
    <row r="32" spans="1:20" ht="15.75" customHeight="1">
      <c r="A32" s="50">
        <v>50</v>
      </c>
      <c r="B32" s="20" t="s">
        <v>1060</v>
      </c>
      <c r="C32" s="16" t="str">
        <f>+VLOOKUP(A32,'DatosDefinitivos_N=203'!$B$4:$D$206,3,FALSE)</f>
        <v>Calle 68 No 88- 28</v>
      </c>
      <c r="D32" s="53" t="s">
        <v>480</v>
      </c>
      <c r="E32" s="63">
        <v>1</v>
      </c>
      <c r="F32" s="54">
        <v>6</v>
      </c>
      <c r="G32" s="57">
        <v>2</v>
      </c>
      <c r="H32" s="54">
        <v>0.3</v>
      </c>
      <c r="I32" s="19" t="str">
        <f t="shared" si="0"/>
        <v>Nodo 50 a 6</v>
      </c>
      <c r="J32" s="41" t="s">
        <v>1288</v>
      </c>
      <c r="M32" s="11"/>
      <c r="N32" s="11"/>
      <c r="S32" s="11"/>
      <c r="T32" s="11"/>
    </row>
    <row r="33" spans="1:20" ht="15.75" customHeight="1">
      <c r="A33" s="50">
        <v>6</v>
      </c>
      <c r="B33" s="17" t="s">
        <v>1077</v>
      </c>
      <c r="C33" s="16" t="str">
        <f>+VLOOKUP(A33,'DatosDefinitivos_N=203'!$B$4:$D$206,3,FALSE)</f>
        <v>Carrera 89 No 68- 15</v>
      </c>
      <c r="D33" s="53" t="s">
        <v>434</v>
      </c>
      <c r="E33" s="63">
        <v>1</v>
      </c>
      <c r="F33" s="54">
        <v>6</v>
      </c>
      <c r="G33" s="57">
        <v>1</v>
      </c>
      <c r="H33" s="54">
        <v>0.2</v>
      </c>
      <c r="I33" s="19" t="str">
        <f t="shared" si="0"/>
        <v>Nodo 6 a 108</v>
      </c>
      <c r="J33" s="41" t="s">
        <v>1289</v>
      </c>
      <c r="M33" s="11"/>
      <c r="N33" s="11"/>
      <c r="S33" s="11"/>
      <c r="T33" s="11"/>
    </row>
    <row r="34" spans="1:20" ht="15.75" customHeight="1">
      <c r="A34" s="51">
        <v>108</v>
      </c>
      <c r="B34" s="20" t="s">
        <v>1107</v>
      </c>
      <c r="C34" s="16" t="str">
        <f>+VLOOKUP(A34,'DatosDefinitivos_N=203'!$B$4:$D$206,3,FALSE)</f>
        <v>Carrera 90 No 67B- 2</v>
      </c>
      <c r="D34" s="53" t="s">
        <v>539</v>
      </c>
      <c r="E34" s="63">
        <v>1</v>
      </c>
      <c r="F34" s="54">
        <v>6</v>
      </c>
      <c r="G34" s="57">
        <v>1</v>
      </c>
      <c r="H34" s="54">
        <v>4.5999999999999999E-2</v>
      </c>
      <c r="I34" s="19" t="str">
        <f t="shared" si="0"/>
        <v>Nodo 108 a 141</v>
      </c>
      <c r="J34" s="41" t="s">
        <v>1290</v>
      </c>
      <c r="M34" s="11"/>
      <c r="N34" s="11"/>
      <c r="S34" s="11"/>
      <c r="T34" s="11"/>
    </row>
    <row r="35" spans="1:20" ht="15.75" customHeight="1">
      <c r="A35" s="50">
        <v>141</v>
      </c>
      <c r="B35" s="20" t="s">
        <v>1129</v>
      </c>
      <c r="C35" s="16" t="str">
        <f>+VLOOKUP(A35,'DatosDefinitivos_N=203'!$B$4:$D$206,3,FALSE)</f>
        <v>Carrera 90 No. 66A-08</v>
      </c>
      <c r="D35" s="53" t="s">
        <v>573</v>
      </c>
      <c r="E35" s="63">
        <v>1</v>
      </c>
      <c r="F35" s="54">
        <v>6</v>
      </c>
      <c r="G35" s="57">
        <v>1</v>
      </c>
      <c r="H35" s="54">
        <v>0.2</v>
      </c>
      <c r="I35" s="19" t="str">
        <f t="shared" si="0"/>
        <v>Nodo 141 a 122</v>
      </c>
      <c r="J35" s="41" t="s">
        <v>1291</v>
      </c>
      <c r="M35" s="11"/>
      <c r="N35" s="11"/>
      <c r="S35" s="11"/>
      <c r="T35" s="11"/>
    </row>
    <row r="36" spans="1:20" ht="15.75" customHeight="1">
      <c r="A36" s="50">
        <v>122</v>
      </c>
      <c r="B36" s="17" t="s">
        <v>1186</v>
      </c>
      <c r="C36" s="16" t="str">
        <f>+VLOOKUP(A36,'DatosDefinitivos_N=203'!$B$4:$D$206,3,FALSE)</f>
        <v>Calle 68 No 90- 40</v>
      </c>
      <c r="D36" s="53" t="s">
        <v>553</v>
      </c>
      <c r="E36" s="63">
        <v>1</v>
      </c>
      <c r="F36" s="54">
        <v>6</v>
      </c>
      <c r="G36" s="57">
        <v>2</v>
      </c>
      <c r="H36" s="54">
        <v>0.4</v>
      </c>
      <c r="I36" s="19" t="str">
        <f t="shared" si="0"/>
        <v>Nodo 122 a 10</v>
      </c>
      <c r="J36" s="41" t="s">
        <v>1292</v>
      </c>
      <c r="M36" s="11"/>
      <c r="N36" s="11"/>
      <c r="S36" s="11"/>
      <c r="T36" s="11"/>
    </row>
    <row r="37" spans="1:20" ht="15.75" customHeight="1">
      <c r="A37" s="50">
        <v>10</v>
      </c>
      <c r="B37" s="17" t="s">
        <v>1081</v>
      </c>
      <c r="C37" s="16" t="str">
        <f>+VLOOKUP(A37,'DatosDefinitivos_N=203'!$B$4:$D$206,3,FALSE)</f>
        <v>Calle 68 No 90A- 20</v>
      </c>
      <c r="D37" s="53" t="s">
        <v>438</v>
      </c>
      <c r="E37" s="63">
        <v>1</v>
      </c>
      <c r="F37" s="54">
        <v>6</v>
      </c>
      <c r="G37" s="57">
        <v>2</v>
      </c>
      <c r="H37" s="54">
        <v>0.4</v>
      </c>
      <c r="I37" s="19" t="str">
        <f t="shared" si="0"/>
        <v>Nodo 10 a 155</v>
      </c>
      <c r="J37" s="41" t="s">
        <v>1293</v>
      </c>
      <c r="M37" s="11"/>
      <c r="N37" s="11"/>
      <c r="S37" s="11"/>
      <c r="T37" s="11"/>
    </row>
    <row r="38" spans="1:20" ht="15.75" customHeight="1">
      <c r="A38" s="50">
        <v>155</v>
      </c>
      <c r="B38" s="17" t="s">
        <v>1074</v>
      </c>
      <c r="C38" s="16" t="str">
        <f>+VLOOKUP(A38,'DatosDefinitivos_N=203'!$B$4:$D$206,3,FALSE)</f>
        <v>Calle 68 NO. 90A - 70</v>
      </c>
      <c r="D38" s="53" t="s">
        <v>588</v>
      </c>
      <c r="E38" s="63">
        <v>1</v>
      </c>
      <c r="F38" s="54">
        <v>6</v>
      </c>
      <c r="G38" s="57">
        <v>2</v>
      </c>
      <c r="H38" s="54">
        <v>0.4</v>
      </c>
      <c r="I38" s="19" t="str">
        <f t="shared" si="0"/>
        <v>Nodo 155 a 139</v>
      </c>
      <c r="J38" s="41" t="s">
        <v>1294</v>
      </c>
      <c r="M38" s="11"/>
      <c r="N38" s="11"/>
      <c r="S38" s="11"/>
      <c r="T38" s="11"/>
    </row>
    <row r="39" spans="1:20" ht="15.75" customHeight="1">
      <c r="A39" s="50">
        <v>139</v>
      </c>
      <c r="B39" s="20" t="s">
        <v>1248</v>
      </c>
      <c r="C39" s="16" t="str">
        <f>+VLOOKUP(A39,'DatosDefinitivos_N=203'!$B$4:$D$206,3,FALSE)</f>
        <v>Carrera 91 No. 68 - 33</v>
      </c>
      <c r="D39" s="53" t="s">
        <v>571</v>
      </c>
      <c r="E39" s="63">
        <v>1</v>
      </c>
      <c r="F39" s="54">
        <v>6</v>
      </c>
      <c r="G39" s="57">
        <v>1</v>
      </c>
      <c r="H39" s="54">
        <v>8.5000000000000006E-2</v>
      </c>
      <c r="I39" s="19" t="str">
        <f t="shared" si="0"/>
        <v>Nodo 139 a 26</v>
      </c>
      <c r="J39" s="41" t="s">
        <v>1295</v>
      </c>
      <c r="M39" s="11"/>
      <c r="N39" s="11"/>
      <c r="S39" s="11"/>
      <c r="T39" s="11"/>
    </row>
    <row r="40" spans="1:20" ht="15.75" customHeight="1">
      <c r="A40" s="50">
        <v>26</v>
      </c>
      <c r="B40" s="17" t="s">
        <v>1135</v>
      </c>
      <c r="C40" s="16" t="str">
        <f>+VLOOKUP(A40,'DatosDefinitivos_N=203'!$B$4:$D$206,3,FALSE)</f>
        <v>Carrera 91 No 66A- 59</v>
      </c>
      <c r="D40" s="53" t="s">
        <v>455</v>
      </c>
      <c r="E40" s="63">
        <v>1</v>
      </c>
      <c r="F40" s="54">
        <v>6</v>
      </c>
      <c r="G40" s="57">
        <v>1</v>
      </c>
      <c r="H40" s="54">
        <v>6.7000000000000004E-2</v>
      </c>
      <c r="I40" s="19" t="str">
        <f t="shared" si="0"/>
        <v>Nodo 26 a 134</v>
      </c>
      <c r="J40" s="41" t="s">
        <v>1296</v>
      </c>
      <c r="M40" s="11"/>
      <c r="N40" s="11"/>
      <c r="S40" s="11"/>
      <c r="T40" s="11"/>
    </row>
    <row r="41" spans="1:20" ht="15.75" customHeight="1">
      <c r="A41" s="50">
        <v>134</v>
      </c>
      <c r="B41" s="17" t="s">
        <v>1125</v>
      </c>
      <c r="C41" s="16" t="str">
        <f>+VLOOKUP(A41,'DatosDefinitivos_N=203'!$B$4:$D$206,3,FALSE)</f>
        <v>Carrera 91 N° 66 A 60</v>
      </c>
      <c r="D41" s="53" t="s">
        <v>565</v>
      </c>
      <c r="E41" s="63">
        <v>1</v>
      </c>
      <c r="F41" s="54">
        <v>6</v>
      </c>
      <c r="G41" s="57">
        <v>1</v>
      </c>
      <c r="H41" s="54">
        <v>0.3</v>
      </c>
      <c r="I41" s="19" t="str">
        <f t="shared" si="0"/>
        <v>Nodo 134 a 34</v>
      </c>
      <c r="J41" s="41" t="s">
        <v>1297</v>
      </c>
      <c r="M41" s="11"/>
      <c r="N41" s="11"/>
      <c r="S41" s="11"/>
      <c r="T41" s="11"/>
    </row>
    <row r="42" spans="1:20" ht="15.75" customHeight="1">
      <c r="A42" s="50">
        <v>34</v>
      </c>
      <c r="B42" s="17" t="s">
        <v>1227</v>
      </c>
      <c r="C42" s="16" t="str">
        <f>+VLOOKUP(A42,'DatosDefinitivos_N=203'!$B$4:$D$206,3,FALSE)</f>
        <v>Carrera 92 No 66A- 89</v>
      </c>
      <c r="D42" s="53" t="s">
        <v>464</v>
      </c>
      <c r="E42" s="63">
        <v>1</v>
      </c>
      <c r="F42" s="54">
        <v>6</v>
      </c>
      <c r="G42" s="57">
        <v>1</v>
      </c>
      <c r="H42" s="54">
        <v>0.1</v>
      </c>
      <c r="I42" s="19" t="str">
        <f t="shared" si="0"/>
        <v>Nodo 34 a 35</v>
      </c>
      <c r="J42" s="41" t="s">
        <v>1298</v>
      </c>
      <c r="M42" s="11"/>
      <c r="N42" s="11"/>
      <c r="S42" s="11"/>
      <c r="T42" s="11"/>
    </row>
    <row r="43" spans="1:20" ht="15.75" customHeight="1">
      <c r="A43" s="51">
        <v>35</v>
      </c>
      <c r="B43" s="17" t="s">
        <v>1140</v>
      </c>
      <c r="C43" s="16" t="str">
        <f>+VLOOKUP(A43,'DatosDefinitivos_N=203'!$B$4:$D$206,3,FALSE)</f>
        <v>Calle 68A No 92- 22</v>
      </c>
      <c r="D43" s="53" t="s">
        <v>465</v>
      </c>
      <c r="E43" s="63">
        <v>1</v>
      </c>
      <c r="F43" s="54">
        <v>6</v>
      </c>
      <c r="G43" s="57">
        <v>1</v>
      </c>
      <c r="H43" s="54">
        <v>0.1</v>
      </c>
      <c r="I43" s="19" t="str">
        <f t="shared" si="0"/>
        <v>Nodo 35 a 115</v>
      </c>
      <c r="J43" s="41" t="s">
        <v>1299</v>
      </c>
      <c r="M43" s="11"/>
      <c r="N43" s="11"/>
      <c r="S43" s="11"/>
      <c r="T43" s="11"/>
    </row>
    <row r="44" spans="1:20" ht="15.75" customHeight="1">
      <c r="A44" s="50">
        <v>115</v>
      </c>
      <c r="B44" s="17" t="s">
        <v>1137</v>
      </c>
      <c r="C44" s="16" t="str">
        <f>+VLOOKUP(A44,'DatosDefinitivos_N=203'!$B$4:$D$206,3,FALSE)</f>
        <v>Carrera 93 No 68A- 36</v>
      </c>
      <c r="D44" s="53" t="s">
        <v>546</v>
      </c>
      <c r="E44" s="63">
        <v>1</v>
      </c>
      <c r="F44" s="54">
        <v>6</v>
      </c>
      <c r="G44" s="57">
        <v>1</v>
      </c>
      <c r="H44" s="54">
        <v>2E-3</v>
      </c>
      <c r="I44" s="19" t="str">
        <f t="shared" si="0"/>
        <v>Nodo 115 a 157</v>
      </c>
      <c r="J44" s="41" t="s">
        <v>1300</v>
      </c>
      <c r="M44" s="11"/>
      <c r="N44" s="11"/>
      <c r="S44" s="11"/>
      <c r="T44" s="11"/>
    </row>
    <row r="45" spans="1:20" ht="15.75" customHeight="1">
      <c r="A45" s="50">
        <v>157</v>
      </c>
      <c r="B45" s="17" t="s">
        <v>1234</v>
      </c>
      <c r="C45" s="16" t="str">
        <f>+VLOOKUP(A45,'DatosDefinitivos_N=203'!$B$4:$D$206,3,FALSE)</f>
        <v>CARRERA 93 NO. 68 A -38</v>
      </c>
      <c r="D45" s="53" t="s">
        <v>590</v>
      </c>
      <c r="E45" s="63">
        <v>1</v>
      </c>
      <c r="F45" s="54">
        <v>6</v>
      </c>
      <c r="G45" s="57">
        <v>1</v>
      </c>
      <c r="H45" s="54">
        <v>0.2</v>
      </c>
      <c r="I45" s="19" t="str">
        <f t="shared" si="0"/>
        <v>Nodo 157 a 77</v>
      </c>
      <c r="J45" s="41" t="s">
        <v>1301</v>
      </c>
      <c r="M45" s="11"/>
      <c r="N45" s="11"/>
      <c r="S45" s="11"/>
      <c r="T45" s="11"/>
    </row>
    <row r="46" spans="1:20" ht="15.75" customHeight="1" thickBot="1">
      <c r="A46" s="50">
        <v>77</v>
      </c>
      <c r="B46" s="17" t="s">
        <v>1204</v>
      </c>
      <c r="C46" s="16" t="str">
        <f>+VLOOKUP(A46,'DatosDefinitivos_N=203'!$B$4:$D$206,3,FALSE)</f>
        <v>Carrera 94 No 68- 59</v>
      </c>
      <c r="D46" s="53" t="s">
        <v>508</v>
      </c>
      <c r="E46" s="63">
        <v>1</v>
      </c>
      <c r="F46" s="59">
        <v>6</v>
      </c>
      <c r="G46" s="60"/>
      <c r="H46" s="61"/>
      <c r="I46" s="62"/>
      <c r="J46" s="41" t="s">
        <v>1302</v>
      </c>
      <c r="M46" s="11"/>
      <c r="N46" s="11"/>
      <c r="S46" s="11"/>
      <c r="T46" s="11"/>
    </row>
    <row r="47" spans="1:20" ht="15.75" customHeight="1">
      <c r="A47" s="50">
        <v>109</v>
      </c>
      <c r="B47" s="17" t="s">
        <v>1058</v>
      </c>
      <c r="C47" s="16" t="str">
        <f>+VLOOKUP(A47,'DatosDefinitivos_N=203'!$B$4:$D$206,3,FALSE)</f>
        <v>Calle 68A No 94- 45</v>
      </c>
      <c r="D47" s="53" t="s">
        <v>540</v>
      </c>
      <c r="E47" s="63">
        <v>2</v>
      </c>
      <c r="F47" s="58">
        <v>6</v>
      </c>
      <c r="G47" s="56">
        <v>5</v>
      </c>
      <c r="H47" s="54">
        <v>1.7</v>
      </c>
      <c r="I47" s="19" t="str">
        <f t="shared" ref="I47:I82" si="1">HYPERLINK(J47,"Nodo "&amp;A47&amp;" a "&amp;A48)</f>
        <v>Nodo 109 a 91</v>
      </c>
      <c r="J47" s="41" t="s">
        <v>1303</v>
      </c>
      <c r="M47" s="11"/>
      <c r="N47" s="11"/>
      <c r="S47" s="11"/>
      <c r="T47" s="11"/>
    </row>
    <row r="48" spans="1:20" ht="15.75" customHeight="1">
      <c r="A48" s="50">
        <v>91</v>
      </c>
      <c r="B48" s="20" t="s">
        <v>1053</v>
      </c>
      <c r="C48" s="16" t="str">
        <f>+VLOOKUP(A48,'DatosDefinitivos_N=203'!$B$4:$D$206,3,FALSE)</f>
        <v>CR 96A No 65-66</v>
      </c>
      <c r="D48" s="53" t="s">
        <v>522</v>
      </c>
      <c r="E48" s="63">
        <v>2</v>
      </c>
      <c r="F48" s="54">
        <v>6</v>
      </c>
      <c r="G48" s="57">
        <v>2</v>
      </c>
      <c r="H48" s="54">
        <v>0.5</v>
      </c>
      <c r="I48" s="19" t="str">
        <f t="shared" si="1"/>
        <v>Nodo 91 a 95</v>
      </c>
      <c r="J48" s="41" t="s">
        <v>1304</v>
      </c>
      <c r="M48" s="11"/>
      <c r="N48" s="11"/>
      <c r="S48" s="11"/>
      <c r="T48" s="11"/>
    </row>
    <row r="49" spans="1:20" ht="15.75" customHeight="1">
      <c r="A49" s="50">
        <v>95</v>
      </c>
      <c r="B49" s="17" t="s">
        <v>1092</v>
      </c>
      <c r="C49" s="16" t="str">
        <f>+VLOOKUP(A49,'DatosDefinitivos_N=203'!$B$4:$D$206,3,FALSE)</f>
        <v>Carrera 99 No 66A- 8</v>
      </c>
      <c r="D49" s="53" t="s">
        <v>526</v>
      </c>
      <c r="E49" s="63">
        <v>2</v>
      </c>
      <c r="F49" s="54">
        <v>6</v>
      </c>
      <c r="G49" s="57">
        <v>4</v>
      </c>
      <c r="H49" s="54">
        <v>1.1000000000000001</v>
      </c>
      <c r="I49" s="19" t="str">
        <f t="shared" si="1"/>
        <v>Nodo 95 a 76</v>
      </c>
      <c r="J49" s="41" t="s">
        <v>1305</v>
      </c>
      <c r="M49" s="11"/>
      <c r="N49" s="11"/>
      <c r="S49" s="11"/>
      <c r="T49" s="11"/>
    </row>
    <row r="50" spans="1:20" ht="15.75" customHeight="1">
      <c r="A50" s="50">
        <v>76</v>
      </c>
      <c r="B50" s="17" t="s">
        <v>1194</v>
      </c>
      <c r="C50" s="16" t="str">
        <f>+VLOOKUP(A50,'DatosDefinitivos_N=203'!$B$4:$D$206,3,FALSE)</f>
        <v>Carrera 104 No 65- 6</v>
      </c>
      <c r="D50" s="53" t="s">
        <v>507</v>
      </c>
      <c r="E50" s="63">
        <v>2</v>
      </c>
      <c r="F50" s="54">
        <v>6</v>
      </c>
      <c r="G50" s="57">
        <v>2</v>
      </c>
      <c r="H50" s="54">
        <v>0.4</v>
      </c>
      <c r="I50" s="19" t="str">
        <f t="shared" si="1"/>
        <v>Nodo 76 a 33</v>
      </c>
      <c r="J50" s="41" t="s">
        <v>1306</v>
      </c>
      <c r="M50" s="11"/>
      <c r="N50" s="11"/>
      <c r="S50" s="11"/>
      <c r="T50" s="11"/>
    </row>
    <row r="51" spans="1:20" ht="15.75" customHeight="1">
      <c r="A51" s="50">
        <v>33</v>
      </c>
      <c r="B51" s="17" t="s">
        <v>1097</v>
      </c>
      <c r="C51" s="16" t="str">
        <f>+VLOOKUP(A51,'DatosDefinitivos_N=203'!$B$4:$D$206,3,FALSE)</f>
        <v>Calle 64A No 103A- 45</v>
      </c>
      <c r="D51" s="53" t="s">
        <v>463</v>
      </c>
      <c r="E51" s="63">
        <v>2</v>
      </c>
      <c r="F51" s="54">
        <v>6</v>
      </c>
      <c r="G51" s="57">
        <v>4</v>
      </c>
      <c r="H51" s="54">
        <v>0.9</v>
      </c>
      <c r="I51" s="19" t="str">
        <f t="shared" si="1"/>
        <v>Nodo 33 a 145</v>
      </c>
      <c r="J51" s="41" t="s">
        <v>1307</v>
      </c>
      <c r="M51" s="11"/>
      <c r="N51" s="11"/>
      <c r="S51" s="11"/>
      <c r="T51" s="11"/>
    </row>
    <row r="52" spans="1:20" ht="15.75" customHeight="1">
      <c r="A52" s="50">
        <v>145</v>
      </c>
      <c r="B52" s="17" t="s">
        <v>1225</v>
      </c>
      <c r="C52" s="16" t="str">
        <f>+VLOOKUP(A52,'DatosDefinitivos_N=203'!$B$4:$D$206,3,FALSE)</f>
        <v>CALLE 68 No 105G - 31</v>
      </c>
      <c r="D52" s="53" t="s">
        <v>577</v>
      </c>
      <c r="E52" s="63">
        <v>2</v>
      </c>
      <c r="F52" s="54">
        <v>6</v>
      </c>
      <c r="G52" s="57">
        <v>4</v>
      </c>
      <c r="H52" s="54">
        <v>1</v>
      </c>
      <c r="I52" s="19" t="str">
        <f t="shared" si="1"/>
        <v>Nodo 145 a 30</v>
      </c>
      <c r="J52" s="41" t="s">
        <v>1308</v>
      </c>
      <c r="M52" s="11"/>
      <c r="N52" s="11"/>
      <c r="S52" s="11"/>
      <c r="T52" s="11"/>
    </row>
    <row r="53" spans="1:20" ht="15.75" customHeight="1">
      <c r="A53" s="51">
        <v>30</v>
      </c>
      <c r="B53" s="17" t="s">
        <v>1247</v>
      </c>
      <c r="C53" s="16" t="str">
        <f>+VLOOKUP(A53,'DatosDefinitivos_N=203'!$B$4:$D$206,3,FALSE)</f>
        <v>Calle 70B No 107C- 13</v>
      </c>
      <c r="D53" s="53" t="s">
        <v>460</v>
      </c>
      <c r="E53" s="63">
        <v>2</v>
      </c>
      <c r="F53" s="54">
        <v>6</v>
      </c>
      <c r="G53" s="57">
        <v>3</v>
      </c>
      <c r="H53" s="54">
        <v>0.4</v>
      </c>
      <c r="I53" s="19" t="str">
        <f t="shared" si="1"/>
        <v>Nodo 30 a 123</v>
      </c>
      <c r="J53" s="41" t="s">
        <v>1309</v>
      </c>
      <c r="M53" s="11"/>
      <c r="N53" s="11"/>
      <c r="S53" s="11"/>
      <c r="T53" s="11"/>
    </row>
    <row r="54" spans="1:20" ht="15.75" customHeight="1">
      <c r="A54" s="50">
        <v>123</v>
      </c>
      <c r="B54" s="17" t="s">
        <v>1165</v>
      </c>
      <c r="C54" s="16" t="str">
        <f>+VLOOKUP(A54,'DatosDefinitivos_N=203'!$B$4:$D$206,3,FALSE)</f>
        <v>Carrera 110 No 70B- 11</v>
      </c>
      <c r="D54" s="53" t="s">
        <v>554</v>
      </c>
      <c r="E54" s="63">
        <v>2</v>
      </c>
      <c r="F54" s="54">
        <v>6</v>
      </c>
      <c r="G54" s="57">
        <v>1</v>
      </c>
      <c r="H54" s="54">
        <v>0.1</v>
      </c>
      <c r="I54" s="19" t="str">
        <f t="shared" si="1"/>
        <v>Nodo 123 a 184</v>
      </c>
      <c r="J54" s="41" t="s">
        <v>1310</v>
      </c>
      <c r="M54" s="11"/>
      <c r="N54" s="11"/>
      <c r="S54" s="11"/>
      <c r="T54" s="11"/>
    </row>
    <row r="55" spans="1:20" ht="15.75" customHeight="1">
      <c r="A55" s="50">
        <v>184</v>
      </c>
      <c r="B55" s="20" t="s">
        <v>1176</v>
      </c>
      <c r="C55" s="16" t="str">
        <f>+VLOOKUP(A55,'DatosDefinitivos_N=203'!$B$4:$D$206,3,FALSE)</f>
        <v>Carrera 110 No 70D-38</v>
      </c>
      <c r="D55" s="53" t="s">
        <v>615</v>
      </c>
      <c r="E55" s="63">
        <v>2</v>
      </c>
      <c r="F55" s="54">
        <v>6</v>
      </c>
      <c r="G55" s="57">
        <v>1</v>
      </c>
      <c r="H55" s="54">
        <v>5.2999999999999999E-2</v>
      </c>
      <c r="I55" s="19" t="str">
        <f t="shared" si="1"/>
        <v>Nodo 184 a 61</v>
      </c>
      <c r="J55" s="41" t="s">
        <v>1311</v>
      </c>
      <c r="M55" s="11"/>
      <c r="N55" s="11"/>
      <c r="S55" s="11"/>
      <c r="T55" s="11"/>
    </row>
    <row r="56" spans="1:20" ht="15.75" customHeight="1">
      <c r="A56" s="51">
        <v>61</v>
      </c>
      <c r="B56" s="17" t="s">
        <v>1120</v>
      </c>
      <c r="C56" s="16" t="str">
        <f>+VLOOKUP(A56,'DatosDefinitivos_N=203'!$B$4:$D$206,3,FALSE)</f>
        <v>Calle 70F No 108A- 71</v>
      </c>
      <c r="D56" s="53" t="s">
        <v>491</v>
      </c>
      <c r="E56" s="63">
        <v>2</v>
      </c>
      <c r="F56" s="54">
        <v>6</v>
      </c>
      <c r="G56" s="57">
        <v>5</v>
      </c>
      <c r="H56" s="54">
        <v>1</v>
      </c>
      <c r="I56" s="19" t="str">
        <f t="shared" si="1"/>
        <v>Nodo 61 a 103</v>
      </c>
      <c r="J56" s="41" t="s">
        <v>1312</v>
      </c>
      <c r="M56" s="11"/>
      <c r="N56" s="11"/>
      <c r="S56" s="11"/>
      <c r="T56" s="11"/>
    </row>
    <row r="57" spans="1:20" ht="15.75" customHeight="1">
      <c r="A57" s="50">
        <v>103</v>
      </c>
      <c r="B57" s="17" t="s">
        <v>1141</v>
      </c>
      <c r="C57" s="16" t="str">
        <f>+VLOOKUP(A57,'DatosDefinitivos_N=203'!$B$4:$D$206,3,FALSE)</f>
        <v>CR 111 C NO. 70 D 53</v>
      </c>
      <c r="D57" s="53" t="s">
        <v>534</v>
      </c>
      <c r="E57" s="63">
        <v>2</v>
      </c>
      <c r="F57" s="54">
        <v>6</v>
      </c>
      <c r="G57" s="57">
        <v>2</v>
      </c>
      <c r="H57" s="54">
        <v>0.5</v>
      </c>
      <c r="I57" s="19" t="str">
        <f t="shared" si="1"/>
        <v>Nodo 103 a 186</v>
      </c>
      <c r="J57" s="41" t="s">
        <v>1313</v>
      </c>
      <c r="M57" s="11"/>
      <c r="N57" s="11"/>
      <c r="S57" s="11"/>
      <c r="T57" s="11"/>
    </row>
    <row r="58" spans="1:20" ht="15.75" customHeight="1">
      <c r="A58" s="50">
        <v>186</v>
      </c>
      <c r="B58" s="20" t="s">
        <v>1117</v>
      </c>
      <c r="C58" s="16" t="str">
        <f>+VLOOKUP(A58,'DatosDefinitivos_N=203'!$B$4:$D$206,3,FALSE)</f>
        <v>Calle 68A No 111C - 35</v>
      </c>
      <c r="D58" s="53" t="s">
        <v>617</v>
      </c>
      <c r="E58" s="63">
        <v>2</v>
      </c>
      <c r="F58" s="54">
        <v>6</v>
      </c>
      <c r="G58" s="57">
        <v>2</v>
      </c>
      <c r="H58" s="54">
        <v>0.4</v>
      </c>
      <c r="I58" s="19" t="str">
        <f t="shared" si="1"/>
        <v>Nodo 186 a 181</v>
      </c>
      <c r="J58" s="41" t="s">
        <v>1314</v>
      </c>
      <c r="M58" s="11"/>
      <c r="N58" s="11"/>
      <c r="S58" s="11"/>
      <c r="T58" s="11"/>
    </row>
    <row r="59" spans="1:20" ht="15.75" customHeight="1">
      <c r="A59" s="50">
        <v>181</v>
      </c>
      <c r="B59" s="20" t="s">
        <v>1112</v>
      </c>
      <c r="C59" s="16" t="str">
        <f>+VLOOKUP(A59,'DatosDefinitivos_N=203'!$B$4:$D$206,3,FALSE)</f>
        <v>Calle 66 No 110 D - 05</v>
      </c>
      <c r="D59" s="53" t="s">
        <v>612</v>
      </c>
      <c r="E59" s="63">
        <v>2</v>
      </c>
      <c r="F59" s="54">
        <v>6</v>
      </c>
      <c r="G59" s="57">
        <v>1</v>
      </c>
      <c r="H59" s="54">
        <v>0.2</v>
      </c>
      <c r="I59" s="19" t="str">
        <f t="shared" si="1"/>
        <v>Nodo 181 a 160</v>
      </c>
      <c r="J59" s="41" t="s">
        <v>1315</v>
      </c>
      <c r="M59" s="11"/>
      <c r="N59" s="11"/>
      <c r="S59" s="11"/>
      <c r="T59" s="11"/>
    </row>
    <row r="60" spans="1:20" ht="15.75" customHeight="1">
      <c r="A60" s="50">
        <v>160</v>
      </c>
      <c r="B60" s="17" t="s">
        <v>1132</v>
      </c>
      <c r="C60" s="16" t="str">
        <f>+VLOOKUP(A60,'DatosDefinitivos_N=203'!$B$4:$D$206,3,FALSE)</f>
        <v>Carrera 110B No 65B - 51</v>
      </c>
      <c r="D60" s="53" t="s">
        <v>593</v>
      </c>
      <c r="E60" s="63">
        <v>2</v>
      </c>
      <c r="F60" s="54">
        <v>6</v>
      </c>
      <c r="G60" s="57">
        <v>2</v>
      </c>
      <c r="H60" s="54">
        <v>0.5</v>
      </c>
      <c r="I60" s="19" t="str">
        <f t="shared" si="1"/>
        <v>Nodo 160 a 148</v>
      </c>
      <c r="J60" s="41" t="s">
        <v>1316</v>
      </c>
      <c r="M60" s="11"/>
      <c r="N60" s="11"/>
      <c r="S60" s="11"/>
      <c r="T60" s="11"/>
    </row>
    <row r="61" spans="1:20" ht="15.75" customHeight="1">
      <c r="A61" s="50">
        <v>148</v>
      </c>
      <c r="B61" s="17" t="s">
        <v>1238</v>
      </c>
      <c r="C61" s="16" t="str">
        <f>+VLOOKUP(A61,'DatosDefinitivos_N=203'!$B$4:$D$206,3,FALSE)</f>
        <v>Carrera 110 Bis No. 64-20</v>
      </c>
      <c r="D61" s="53" t="s">
        <v>580</v>
      </c>
      <c r="E61" s="63">
        <v>2</v>
      </c>
      <c r="F61" s="54">
        <v>6</v>
      </c>
      <c r="G61" s="57">
        <v>1</v>
      </c>
      <c r="H61" s="54">
        <v>0.1</v>
      </c>
      <c r="I61" s="19" t="str">
        <f t="shared" si="1"/>
        <v>Nodo 148 a 46</v>
      </c>
      <c r="J61" s="41" t="s">
        <v>1317</v>
      </c>
      <c r="M61" s="11"/>
      <c r="N61" s="11"/>
      <c r="S61" s="11"/>
      <c r="T61" s="11"/>
    </row>
    <row r="62" spans="1:20" ht="15.75" customHeight="1">
      <c r="A62" s="50">
        <v>46</v>
      </c>
      <c r="B62" s="17" t="s">
        <v>1166</v>
      </c>
      <c r="C62" s="16" t="str">
        <f>+VLOOKUP(A62,'DatosDefinitivos_N=203'!$B$4:$D$206,3,FALSE)</f>
        <v>Carrera 110A BIS No 63- 21</v>
      </c>
      <c r="D62" s="53" t="s">
        <v>476</v>
      </c>
      <c r="E62" s="63">
        <v>2</v>
      </c>
      <c r="F62" s="54">
        <v>6</v>
      </c>
      <c r="G62" s="57">
        <v>6</v>
      </c>
      <c r="H62" s="54">
        <v>2.1</v>
      </c>
      <c r="I62" s="19" t="str">
        <f t="shared" si="1"/>
        <v>Nodo 46 a 104</v>
      </c>
      <c r="J62" s="41" t="s">
        <v>1318</v>
      </c>
      <c r="M62" s="11"/>
      <c r="N62" s="11"/>
      <c r="S62" s="11"/>
      <c r="T62" s="11"/>
    </row>
    <row r="63" spans="1:20" ht="15.75" customHeight="1">
      <c r="A63" s="50">
        <v>104</v>
      </c>
      <c r="B63" s="17" t="s">
        <v>1198</v>
      </c>
      <c r="C63" s="16" t="str">
        <f>+VLOOKUP(A63,'DatosDefinitivos_N=203'!$B$4:$D$206,3,FALSE)</f>
        <v>Calle 64D No 113- 56</v>
      </c>
      <c r="D63" s="53" t="s">
        <v>535</v>
      </c>
      <c r="E63" s="63">
        <v>2</v>
      </c>
      <c r="F63" s="54">
        <v>6</v>
      </c>
      <c r="G63" s="57">
        <v>4</v>
      </c>
      <c r="H63" s="54">
        <v>0.8</v>
      </c>
      <c r="I63" s="19" t="str">
        <f t="shared" si="1"/>
        <v>Nodo 104 a 28</v>
      </c>
      <c r="J63" s="41" t="s">
        <v>1319</v>
      </c>
      <c r="M63" s="11"/>
      <c r="N63" s="11"/>
      <c r="S63" s="11"/>
      <c r="T63" s="11"/>
    </row>
    <row r="64" spans="1:20" ht="15.75" customHeight="1">
      <c r="A64" s="50">
        <v>28</v>
      </c>
      <c r="B64" s="20" t="s">
        <v>1084</v>
      </c>
      <c r="C64" s="16" t="str">
        <f>+VLOOKUP(A64,'DatosDefinitivos_N=203'!$B$4:$D$206,3,FALSE)</f>
        <v>Calle 63D Bis No. 113A -06</v>
      </c>
      <c r="D64" s="53" t="s">
        <v>458</v>
      </c>
      <c r="E64" s="63">
        <v>2</v>
      </c>
      <c r="F64" s="54">
        <v>6</v>
      </c>
      <c r="G64" s="57">
        <v>3</v>
      </c>
      <c r="H64" s="54">
        <v>0.4</v>
      </c>
      <c r="I64" s="19" t="str">
        <f t="shared" si="1"/>
        <v>Nodo 28 a 83</v>
      </c>
      <c r="J64" s="41" t="s">
        <v>1320</v>
      </c>
      <c r="M64" s="11"/>
      <c r="N64" s="11"/>
      <c r="S64" s="11"/>
      <c r="T64" s="11"/>
    </row>
    <row r="65" spans="1:20" ht="15.75" customHeight="1">
      <c r="A65" s="50">
        <v>83</v>
      </c>
      <c r="B65" s="17" t="s">
        <v>1122</v>
      </c>
      <c r="C65" s="16" t="str">
        <f>+VLOOKUP(A65,'DatosDefinitivos_N=203'!$B$4:$D$206,3,FALSE)</f>
        <v>Calle 63i No 113F- 11</v>
      </c>
      <c r="D65" s="53" t="s">
        <v>514</v>
      </c>
      <c r="E65" s="63">
        <v>2</v>
      </c>
      <c r="F65" s="54">
        <v>6</v>
      </c>
      <c r="G65" s="57">
        <v>1</v>
      </c>
      <c r="H65" s="54">
        <v>1E-3</v>
      </c>
      <c r="I65" s="19" t="str">
        <f t="shared" si="1"/>
        <v>Nodo 83 a 191</v>
      </c>
      <c r="J65" s="41" t="s">
        <v>1321</v>
      </c>
      <c r="M65" s="11"/>
      <c r="N65" s="11"/>
      <c r="S65" s="11"/>
      <c r="T65" s="11"/>
    </row>
    <row r="66" spans="1:20" ht="15.75" customHeight="1">
      <c r="A66" s="50">
        <v>191</v>
      </c>
      <c r="B66" s="17" t="s">
        <v>1134</v>
      </c>
      <c r="C66" s="16" t="str">
        <f>+VLOOKUP(A66,'DatosDefinitivos_N=203'!$B$4:$D$206,3,FALSE)</f>
        <v>CL 63I No. 113F-11</v>
      </c>
      <c r="D66" s="53" t="s">
        <v>514</v>
      </c>
      <c r="E66" s="63">
        <v>2</v>
      </c>
      <c r="F66" s="54">
        <v>6</v>
      </c>
      <c r="G66" s="57">
        <v>1</v>
      </c>
      <c r="H66" s="54">
        <v>7.5999999999999998E-2</v>
      </c>
      <c r="I66" s="19" t="str">
        <f t="shared" si="1"/>
        <v>Nodo 191 a 165</v>
      </c>
      <c r="J66" s="41" t="s">
        <v>1322</v>
      </c>
      <c r="M66" s="11"/>
      <c r="N66" s="11"/>
      <c r="S66" s="11"/>
      <c r="T66" s="11"/>
    </row>
    <row r="67" spans="1:20" ht="15.75" customHeight="1">
      <c r="A67" s="50">
        <v>165</v>
      </c>
      <c r="B67" s="20" t="s">
        <v>1214</v>
      </c>
      <c r="C67" s="16" t="str">
        <f>+VLOOKUP(A67,'DatosDefinitivos_N=203'!$B$4:$D$206,3,FALSE)</f>
        <v>CL 63 F No. 113 F - 24</v>
      </c>
      <c r="D67" s="53" t="s">
        <v>597</v>
      </c>
      <c r="E67" s="63">
        <v>2</v>
      </c>
      <c r="F67" s="54">
        <v>6</v>
      </c>
      <c r="G67" s="57">
        <v>1</v>
      </c>
      <c r="H67" s="54">
        <v>1.2999999999999999E-2</v>
      </c>
      <c r="I67" s="19" t="str">
        <f t="shared" si="1"/>
        <v>Nodo 165 a 137</v>
      </c>
      <c r="J67" s="41" t="s">
        <v>1323</v>
      </c>
      <c r="M67" s="11"/>
      <c r="N67" s="11"/>
      <c r="S67" s="11"/>
      <c r="T67" s="11"/>
    </row>
    <row r="68" spans="1:20" ht="15.75" customHeight="1">
      <c r="A68" s="51">
        <v>137</v>
      </c>
      <c r="B68" s="17" t="s">
        <v>1222</v>
      </c>
      <c r="C68" s="16" t="str">
        <f>+VLOOKUP(A68,'DatosDefinitivos_N=203'!$B$4:$D$206,3,FALSE)</f>
        <v>Calle 63 F No. 114-05</v>
      </c>
      <c r="D68" s="53" t="s">
        <v>569</v>
      </c>
      <c r="E68" s="63">
        <v>2</v>
      </c>
      <c r="F68" s="54">
        <v>6</v>
      </c>
      <c r="G68" s="57">
        <v>5</v>
      </c>
      <c r="H68" s="54">
        <v>0.8</v>
      </c>
      <c r="I68" s="19" t="str">
        <f t="shared" si="1"/>
        <v>Nodo 137 a 175</v>
      </c>
      <c r="J68" s="41" t="s">
        <v>1324</v>
      </c>
      <c r="M68" s="11"/>
      <c r="N68" s="11"/>
      <c r="S68" s="11"/>
      <c r="T68" s="11"/>
    </row>
    <row r="69" spans="1:20" ht="15.75" customHeight="1">
      <c r="A69" s="51">
        <v>175</v>
      </c>
      <c r="B69" s="17" t="s">
        <v>1179</v>
      </c>
      <c r="C69" s="16" t="str">
        <f>+VLOOKUP(A69,'DatosDefinitivos_N=203'!$B$4:$D$206,3,FALSE)</f>
        <v>CARRERA 119 No 63A-84</v>
      </c>
      <c r="D69" s="53" t="s">
        <v>606</v>
      </c>
      <c r="E69" s="63">
        <v>2</v>
      </c>
      <c r="F69" s="54">
        <v>6</v>
      </c>
      <c r="G69" s="57">
        <v>2</v>
      </c>
      <c r="H69" s="54">
        <v>0.4</v>
      </c>
      <c r="I69" s="19" t="str">
        <f t="shared" si="1"/>
        <v>Nodo 175 a 176</v>
      </c>
      <c r="J69" s="41" t="s">
        <v>1325</v>
      </c>
      <c r="M69" s="11"/>
      <c r="N69" s="11"/>
      <c r="S69" s="11"/>
      <c r="T69" s="11"/>
    </row>
    <row r="70" spans="1:20" ht="15.75" customHeight="1">
      <c r="A70" s="51">
        <v>176</v>
      </c>
      <c r="B70" s="17" t="s">
        <v>1150</v>
      </c>
      <c r="C70" s="16" t="str">
        <f>+VLOOKUP(A70,'DatosDefinitivos_N=203'!$B$4:$D$206,3,FALSE)</f>
        <v>Carrera 121 No. 63 - 68</v>
      </c>
      <c r="D70" s="53" t="s">
        <v>607</v>
      </c>
      <c r="E70" s="63">
        <v>2</v>
      </c>
      <c r="F70" s="54">
        <v>6</v>
      </c>
      <c r="G70" s="57">
        <v>2</v>
      </c>
      <c r="H70" s="54">
        <v>0.4</v>
      </c>
      <c r="I70" s="19" t="str">
        <f t="shared" si="1"/>
        <v>Nodo 176 a 29</v>
      </c>
      <c r="J70" s="41" t="s">
        <v>1326</v>
      </c>
      <c r="M70" s="11"/>
      <c r="N70" s="11"/>
      <c r="S70" s="11"/>
      <c r="T70" s="11"/>
    </row>
    <row r="71" spans="1:20" ht="15.75" customHeight="1">
      <c r="A71" s="50">
        <v>29</v>
      </c>
      <c r="B71" s="17" t="s">
        <v>1157</v>
      </c>
      <c r="C71" s="16" t="str">
        <f>+VLOOKUP(A71,'DatosDefinitivos_N=203'!$B$4:$D$206,3,FALSE)</f>
        <v>Transversal 123 No 66J- 55</v>
      </c>
      <c r="D71" s="53" t="s">
        <v>459</v>
      </c>
      <c r="E71" s="63">
        <v>2</v>
      </c>
      <c r="F71" s="54">
        <v>6</v>
      </c>
      <c r="G71" s="57">
        <v>4</v>
      </c>
      <c r="H71" s="54">
        <v>1</v>
      </c>
      <c r="I71" s="19" t="str">
        <f t="shared" si="1"/>
        <v>Nodo 29 a 177</v>
      </c>
      <c r="J71" s="41" t="s">
        <v>1327</v>
      </c>
      <c r="M71" s="11"/>
      <c r="N71" s="11"/>
      <c r="S71" s="11"/>
      <c r="T71" s="11"/>
    </row>
    <row r="72" spans="1:20" ht="15.75" customHeight="1">
      <c r="A72" s="50">
        <v>177</v>
      </c>
      <c r="B72" s="17" t="s">
        <v>1119</v>
      </c>
      <c r="C72" s="16" t="str">
        <f>+VLOOKUP(A72,'DatosDefinitivos_N=203'!$B$4:$D$206,3,FALSE)</f>
        <v>CARRERA 118a N° 66-99 PISO 3</v>
      </c>
      <c r="D72" s="53" t="s">
        <v>608</v>
      </c>
      <c r="E72" s="63">
        <v>2</v>
      </c>
      <c r="F72" s="54">
        <v>6</v>
      </c>
      <c r="G72" s="57">
        <v>1</v>
      </c>
      <c r="H72" s="54">
        <v>0.2</v>
      </c>
      <c r="I72" s="19" t="str">
        <f t="shared" si="1"/>
        <v>Nodo 177 a 85</v>
      </c>
      <c r="J72" s="41" t="s">
        <v>1328</v>
      </c>
      <c r="M72" s="11"/>
      <c r="N72" s="11"/>
      <c r="S72" s="11"/>
      <c r="T72" s="11"/>
    </row>
    <row r="73" spans="1:20" ht="15.75" customHeight="1">
      <c r="A73" s="50">
        <v>85</v>
      </c>
      <c r="B73" s="20" t="s">
        <v>1161</v>
      </c>
      <c r="C73" s="16" t="str">
        <f>+VLOOKUP(A73,'DatosDefinitivos_N=203'!$B$4:$D$206,3,FALSE)</f>
        <v>Carrera 116C No 67A-08</v>
      </c>
      <c r="D73" s="53" t="s">
        <v>516</v>
      </c>
      <c r="E73" s="63">
        <v>2</v>
      </c>
      <c r="F73" s="54">
        <v>6</v>
      </c>
      <c r="G73" s="57">
        <v>2</v>
      </c>
      <c r="H73" s="54">
        <v>0.3</v>
      </c>
      <c r="I73" s="19" t="str">
        <f t="shared" si="1"/>
        <v>Nodo 85 a 180</v>
      </c>
      <c r="J73" s="41" t="s">
        <v>1329</v>
      </c>
      <c r="M73" s="11"/>
      <c r="N73" s="11"/>
      <c r="S73" s="11"/>
      <c r="T73" s="11"/>
    </row>
    <row r="74" spans="1:20" ht="15.75" customHeight="1">
      <c r="A74" s="51">
        <v>180</v>
      </c>
      <c r="B74" s="17" t="s">
        <v>1217</v>
      </c>
      <c r="C74" s="16" t="str">
        <f>+VLOOKUP(A74,'DatosDefinitivos_N=203'!$B$4:$D$206,3,FALSE)</f>
        <v>Cra 119 A N° 63 B - 83</v>
      </c>
      <c r="D74" s="53" t="s">
        <v>611</v>
      </c>
      <c r="E74" s="63">
        <v>2</v>
      </c>
      <c r="F74" s="54">
        <v>6</v>
      </c>
      <c r="G74" s="57">
        <v>5</v>
      </c>
      <c r="H74" s="54">
        <v>0.8</v>
      </c>
      <c r="I74" s="19" t="str">
        <f t="shared" si="1"/>
        <v>Nodo 180 a 146</v>
      </c>
      <c r="J74" s="41" t="s">
        <v>1330</v>
      </c>
      <c r="M74" s="11"/>
      <c r="N74" s="11"/>
      <c r="S74" s="11"/>
      <c r="T74" s="11"/>
    </row>
    <row r="75" spans="1:20" ht="15.75" customHeight="1">
      <c r="A75" s="50">
        <v>146</v>
      </c>
      <c r="B75" s="20" t="s">
        <v>1079</v>
      </c>
      <c r="C75" s="16" t="str">
        <f>+VLOOKUP(A75,'DatosDefinitivos_N=203'!$B$4:$D$206,3,FALSE)</f>
        <v>Carrera 116C Bis No. 71A -72</v>
      </c>
      <c r="D75" s="53" t="s">
        <v>578</v>
      </c>
      <c r="E75" s="63">
        <v>2</v>
      </c>
      <c r="F75" s="54">
        <v>6</v>
      </c>
      <c r="G75" s="57">
        <v>21</v>
      </c>
      <c r="H75" s="54">
        <v>5.3</v>
      </c>
      <c r="I75" s="19" t="str">
        <f t="shared" si="1"/>
        <v>Nodo 146 a 171</v>
      </c>
      <c r="J75" s="41" t="s">
        <v>1331</v>
      </c>
      <c r="M75" s="11"/>
      <c r="N75" s="11"/>
      <c r="S75" s="11"/>
      <c r="T75" s="11"/>
    </row>
    <row r="76" spans="1:20" ht="15.75" customHeight="1">
      <c r="A76" s="50">
        <v>171</v>
      </c>
      <c r="B76" s="17" t="s">
        <v>1110</v>
      </c>
      <c r="C76" s="16" t="str">
        <f>+VLOOKUP(A76,'DatosDefinitivos_N=203'!$B$4:$D$206,3,FALSE)</f>
        <v>Carrera 116 No. 77-65 Torre
17 Apto 301</v>
      </c>
      <c r="D76" s="53" t="s">
        <v>602</v>
      </c>
      <c r="E76" s="63">
        <v>2</v>
      </c>
      <c r="F76" s="54">
        <v>6</v>
      </c>
      <c r="G76" s="57">
        <v>4</v>
      </c>
      <c r="H76" s="54">
        <v>1.2</v>
      </c>
      <c r="I76" s="19" t="str">
        <f t="shared" si="1"/>
        <v>Nodo 171 a 58</v>
      </c>
      <c r="J76" s="41" t="s">
        <v>1332</v>
      </c>
      <c r="M76" s="11"/>
      <c r="N76" s="11"/>
      <c r="S76" s="11"/>
      <c r="T76" s="11"/>
    </row>
    <row r="77" spans="1:20" ht="15.75" customHeight="1">
      <c r="A77" s="50">
        <v>58</v>
      </c>
      <c r="B77" s="17" t="s">
        <v>1233</v>
      </c>
      <c r="C77" s="16" t="str">
        <f>+VLOOKUP(A77,'DatosDefinitivos_N=203'!$B$4:$D$206,3,FALSE)</f>
        <v>Calle 80 No 114- 49 Interior 2</v>
      </c>
      <c r="D77" s="53" t="s">
        <v>488</v>
      </c>
      <c r="E77" s="63">
        <v>2</v>
      </c>
      <c r="F77" s="54">
        <v>6</v>
      </c>
      <c r="G77" s="57">
        <v>4</v>
      </c>
      <c r="H77" s="54">
        <v>1.2</v>
      </c>
      <c r="I77" s="19" t="str">
        <f t="shared" si="1"/>
        <v>Nodo 58 a 65</v>
      </c>
      <c r="J77" s="41" t="s">
        <v>1333</v>
      </c>
      <c r="M77" s="11"/>
      <c r="N77" s="11"/>
      <c r="S77" s="11"/>
      <c r="T77" s="11"/>
    </row>
    <row r="78" spans="1:20" ht="15.75" customHeight="1">
      <c r="A78" s="50">
        <v>65</v>
      </c>
      <c r="B78" s="20" t="s">
        <v>1130</v>
      </c>
      <c r="C78" s="16" t="str">
        <f>+VLOOKUP(A78,'DatosDefinitivos_N=203'!$B$4:$D$206,3,FALSE)</f>
        <v>Cra 112C No 78 A - 01</v>
      </c>
      <c r="D78" s="53" t="s">
        <v>496</v>
      </c>
      <c r="E78" s="63">
        <v>2</v>
      </c>
      <c r="F78" s="54">
        <v>6</v>
      </c>
      <c r="G78" s="57">
        <v>2</v>
      </c>
      <c r="H78" s="54">
        <v>0.4</v>
      </c>
      <c r="I78" s="19" t="str">
        <f t="shared" si="1"/>
        <v>Nodo 65 a 79</v>
      </c>
      <c r="J78" s="41" t="s">
        <v>1334</v>
      </c>
      <c r="M78" s="11"/>
      <c r="N78" s="11"/>
      <c r="S78" s="11"/>
      <c r="T78" s="11"/>
    </row>
    <row r="79" spans="1:20" ht="15.75" customHeight="1">
      <c r="A79" s="50">
        <v>79</v>
      </c>
      <c r="B79" s="20" t="s">
        <v>1136</v>
      </c>
      <c r="C79" s="16" t="str">
        <f>+VLOOKUP(A79,'DatosDefinitivos_N=203'!$B$4:$D$206,3,FALSE)</f>
        <v>Calle 77 No 111-27</v>
      </c>
      <c r="D79" s="53" t="s">
        <v>510</v>
      </c>
      <c r="E79" s="63">
        <v>2</v>
      </c>
      <c r="F79" s="54">
        <v>6</v>
      </c>
      <c r="G79" s="57">
        <v>4</v>
      </c>
      <c r="H79" s="54">
        <v>1.2</v>
      </c>
      <c r="I79" s="19" t="str">
        <f t="shared" si="1"/>
        <v>Nodo 79 a 114</v>
      </c>
      <c r="J79" s="41" t="s">
        <v>1335</v>
      </c>
      <c r="M79" s="11"/>
      <c r="N79" s="11"/>
      <c r="S79" s="11"/>
      <c r="T79" s="11"/>
    </row>
    <row r="80" spans="1:20" ht="15.75" customHeight="1">
      <c r="A80" s="50">
        <v>114</v>
      </c>
      <c r="B80" s="17" t="s">
        <v>1228</v>
      </c>
      <c r="C80" s="16" t="str">
        <f>+VLOOKUP(A80,'DatosDefinitivos_N=203'!$B$4:$D$206,3,FALSE)</f>
        <v>Carrera 107BIS A No 72- 28</v>
      </c>
      <c r="D80" s="53" t="s">
        <v>545</v>
      </c>
      <c r="E80" s="63">
        <v>2</v>
      </c>
      <c r="F80" s="54">
        <v>6</v>
      </c>
      <c r="G80" s="57">
        <v>10</v>
      </c>
      <c r="H80" s="54">
        <v>2.7</v>
      </c>
      <c r="I80" s="19" t="str">
        <f t="shared" si="1"/>
        <v>Nodo 114 a 129</v>
      </c>
      <c r="J80" s="41" t="s">
        <v>1336</v>
      </c>
      <c r="M80" s="11"/>
      <c r="N80" s="11"/>
      <c r="S80" s="11"/>
      <c r="T80" s="11"/>
    </row>
    <row r="81" spans="1:20" ht="15.75" customHeight="1">
      <c r="A81" s="50">
        <v>129</v>
      </c>
      <c r="B81" s="17" t="s">
        <v>1127</v>
      </c>
      <c r="C81" s="16" t="str">
        <f>+VLOOKUP(A81,'DatosDefinitivos_N=203'!$B$4:$D$206,3,FALSE)</f>
        <v>Transversal 113F No 64C - 20</v>
      </c>
      <c r="D81" s="53" t="s">
        <v>560</v>
      </c>
      <c r="E81" s="63">
        <v>2</v>
      </c>
      <c r="F81" s="54">
        <v>6</v>
      </c>
      <c r="G81" s="57">
        <v>1</v>
      </c>
      <c r="H81" s="54">
        <v>1.4999999999999999E-2</v>
      </c>
      <c r="I81" s="19" t="str">
        <f t="shared" si="1"/>
        <v>Nodo 129 a 130</v>
      </c>
      <c r="J81" s="41" t="s">
        <v>1337</v>
      </c>
      <c r="M81" s="11"/>
      <c r="N81" s="11"/>
      <c r="S81" s="11"/>
      <c r="T81" s="11"/>
    </row>
    <row r="82" spans="1:20" ht="15.75" customHeight="1">
      <c r="A82" s="51">
        <v>130</v>
      </c>
      <c r="B82" s="17" t="s">
        <v>1142</v>
      </c>
      <c r="C82" s="16" t="str">
        <f>+VLOOKUP(A82,'DatosDefinitivos_N=203'!$B$4:$D$206,3,FALSE)</f>
        <v>Transversal 113 F No. 64C - 10</v>
      </c>
      <c r="D82" s="53" t="s">
        <v>561</v>
      </c>
      <c r="E82" s="63">
        <v>2</v>
      </c>
      <c r="F82" s="54">
        <v>6</v>
      </c>
      <c r="G82" s="57">
        <v>1</v>
      </c>
      <c r="H82" s="54">
        <v>1.7000000000000001E-2</v>
      </c>
      <c r="I82" s="19" t="str">
        <f t="shared" si="1"/>
        <v>Nodo 130 a 127</v>
      </c>
      <c r="J82" s="41" t="s">
        <v>1338</v>
      </c>
      <c r="M82" s="11"/>
      <c r="N82" s="11"/>
      <c r="S82" s="11"/>
      <c r="T82" s="11"/>
    </row>
    <row r="83" spans="1:20" ht="15.75" customHeight="1" thickBot="1">
      <c r="A83" s="50">
        <v>127</v>
      </c>
      <c r="B83" s="17" t="s">
        <v>1098</v>
      </c>
      <c r="C83" s="16" t="str">
        <f>+VLOOKUP(A83,'DatosDefinitivos_N=203'!$B$4:$D$206,3,FALSE)</f>
        <v>Transversal 113 F No.64 C 03</v>
      </c>
      <c r="D83" s="53" t="s">
        <v>558</v>
      </c>
      <c r="E83" s="63">
        <v>2</v>
      </c>
      <c r="F83" s="59">
        <v>6</v>
      </c>
      <c r="G83" s="60"/>
      <c r="H83" s="61"/>
      <c r="I83" s="62"/>
      <c r="J83" s="41" t="s">
        <v>1339</v>
      </c>
      <c r="M83" s="11"/>
      <c r="N83" s="11"/>
      <c r="S83" s="11"/>
      <c r="T83" s="11"/>
    </row>
    <row r="84" spans="1:20" ht="15.75" customHeight="1">
      <c r="A84" s="50">
        <v>125</v>
      </c>
      <c r="B84" s="20" t="s">
        <v>1172</v>
      </c>
      <c r="C84" s="16" t="str">
        <f>+VLOOKUP(A84,'DatosDefinitivos_N=203'!$B$4:$D$206,3,FALSE)</f>
        <v>Carrera 95 No 94- 10</v>
      </c>
      <c r="D84" s="53" t="s">
        <v>556</v>
      </c>
      <c r="E84" s="63">
        <v>3</v>
      </c>
      <c r="F84" s="58">
        <v>6</v>
      </c>
      <c r="G84" s="56">
        <v>8</v>
      </c>
      <c r="H84" s="54">
        <v>2.2000000000000002</v>
      </c>
      <c r="I84" s="19" t="str">
        <f t="shared" ref="I84:I126" si="2">HYPERLINK(J84,"Nodo "&amp;A84&amp;" a "&amp;A85)</f>
        <v>Nodo 125 a 42</v>
      </c>
      <c r="J84" s="41" t="s">
        <v>1340</v>
      </c>
      <c r="M84" s="11"/>
      <c r="N84" s="11"/>
      <c r="S84" s="11"/>
      <c r="T84" s="11"/>
    </row>
    <row r="85" spans="1:20" ht="15.75" customHeight="1">
      <c r="A85" s="51">
        <v>42</v>
      </c>
      <c r="B85" s="17" t="s">
        <v>1154</v>
      </c>
      <c r="C85" s="16" t="str">
        <f>+VLOOKUP(A85,'DatosDefinitivos_N=203'!$B$4:$D$206,3,FALSE)</f>
        <v>Calle 64 # 93 - 66</v>
      </c>
      <c r="D85" s="53" t="s">
        <v>472</v>
      </c>
      <c r="E85" s="63">
        <v>3</v>
      </c>
      <c r="F85" s="54">
        <v>6</v>
      </c>
      <c r="G85" s="57">
        <v>2</v>
      </c>
      <c r="H85" s="54">
        <v>0.5</v>
      </c>
      <c r="I85" s="19" t="str">
        <f t="shared" si="2"/>
        <v>Nodo 42 a 136</v>
      </c>
      <c r="J85" s="41" t="s">
        <v>1341</v>
      </c>
      <c r="M85" s="11"/>
      <c r="N85" s="11"/>
      <c r="S85" s="11"/>
      <c r="T85" s="11"/>
    </row>
    <row r="86" spans="1:20" ht="15.75" customHeight="1">
      <c r="A86" s="50">
        <v>136</v>
      </c>
      <c r="B86" s="17" t="s">
        <v>1061</v>
      </c>
      <c r="C86" s="16" t="str">
        <f>+VLOOKUP(A86,'DatosDefinitivos_N=203'!$B$4:$D$206,3,FALSE)</f>
        <v>CARRERA 90A No 64C-47</v>
      </c>
      <c r="D86" s="53" t="s">
        <v>568</v>
      </c>
      <c r="E86" s="63">
        <v>3</v>
      </c>
      <c r="F86" s="54">
        <v>6</v>
      </c>
      <c r="G86" s="57">
        <v>7</v>
      </c>
      <c r="H86" s="54">
        <v>2.1</v>
      </c>
      <c r="I86" s="19" t="str">
        <f t="shared" si="2"/>
        <v>Nodo 136 a 62</v>
      </c>
      <c r="J86" s="41" t="s">
        <v>1342</v>
      </c>
      <c r="M86" s="11"/>
      <c r="N86" s="11"/>
      <c r="S86" s="11"/>
      <c r="T86" s="11"/>
    </row>
    <row r="87" spans="1:20" ht="15.75" customHeight="1">
      <c r="A87" s="50">
        <v>62</v>
      </c>
      <c r="B87" s="20" t="s">
        <v>1075</v>
      </c>
      <c r="C87" s="16" t="str">
        <f>+VLOOKUP(A87,'DatosDefinitivos_N=203'!$B$4:$D$206,3,FALSE)</f>
        <v>Avenida Ciudad de Cali No 68- 21</v>
      </c>
      <c r="D87" s="53" t="s">
        <v>492</v>
      </c>
      <c r="E87" s="63">
        <v>3</v>
      </c>
      <c r="F87" s="54">
        <v>6</v>
      </c>
      <c r="G87" s="57">
        <v>4</v>
      </c>
      <c r="H87" s="54">
        <v>1.3</v>
      </c>
      <c r="I87" s="19" t="str">
        <f t="shared" si="2"/>
        <v>Nodo 62 a 162</v>
      </c>
      <c r="J87" s="41" t="s">
        <v>1343</v>
      </c>
      <c r="M87" s="11"/>
      <c r="N87" s="11"/>
      <c r="S87" s="11"/>
      <c r="T87" s="11"/>
    </row>
    <row r="88" spans="1:20" ht="15.75" customHeight="1">
      <c r="A88" s="51">
        <v>162</v>
      </c>
      <c r="B88" s="20" t="s">
        <v>1215</v>
      </c>
      <c r="C88" s="16" t="str">
        <f>+VLOOKUP(A88,'DatosDefinitivos_N=203'!$B$4:$D$206,3,FALSE)</f>
        <v>CLL 71 N° 74a-23</v>
      </c>
      <c r="D88" s="53" t="s">
        <v>595</v>
      </c>
      <c r="E88" s="63">
        <v>3</v>
      </c>
      <c r="F88" s="54">
        <v>6</v>
      </c>
      <c r="G88" s="57">
        <v>2</v>
      </c>
      <c r="H88" s="54">
        <v>0.5</v>
      </c>
      <c r="I88" s="19" t="str">
        <f t="shared" si="2"/>
        <v>Nodo 162 a 154</v>
      </c>
      <c r="J88" s="41" t="s">
        <v>1344</v>
      </c>
      <c r="M88" s="11"/>
      <c r="N88" s="11"/>
      <c r="S88" s="11"/>
      <c r="T88" s="11"/>
    </row>
    <row r="89" spans="1:20" ht="15.75" customHeight="1">
      <c r="A89" s="50">
        <v>154</v>
      </c>
      <c r="B89" s="17" t="s">
        <v>1163</v>
      </c>
      <c r="C89" s="16" t="str">
        <f>+VLOOKUP(A89,'DatosDefinitivos_N=203'!$B$4:$D$206,3,FALSE)</f>
        <v>Calle 69 A No. 77B-18</v>
      </c>
      <c r="D89" s="53" t="s">
        <v>587</v>
      </c>
      <c r="E89" s="63">
        <v>3</v>
      </c>
      <c r="F89" s="54">
        <v>6</v>
      </c>
      <c r="G89" s="57">
        <v>2</v>
      </c>
      <c r="H89" s="54">
        <v>0.3</v>
      </c>
      <c r="I89" s="19" t="str">
        <f t="shared" si="2"/>
        <v>Nodo 154 a 74</v>
      </c>
      <c r="J89" s="41" t="s">
        <v>1345</v>
      </c>
      <c r="M89" s="11"/>
      <c r="N89" s="11"/>
      <c r="S89" s="11"/>
      <c r="T89" s="11"/>
    </row>
    <row r="90" spans="1:20" ht="15.75" customHeight="1">
      <c r="A90" s="50">
        <v>74</v>
      </c>
      <c r="B90" s="17" t="s">
        <v>1067</v>
      </c>
      <c r="C90" s="16" t="str">
        <f>+VLOOKUP(A90,'DatosDefinitivos_N=203'!$B$4:$D$206,3,FALSE)</f>
        <v>Carrera 76 No 69A- 64</v>
      </c>
      <c r="D90" s="53" t="s">
        <v>505</v>
      </c>
      <c r="E90" s="63">
        <v>3</v>
      </c>
      <c r="F90" s="54">
        <v>6</v>
      </c>
      <c r="G90" s="57">
        <v>1</v>
      </c>
      <c r="H90" s="54">
        <v>0.2</v>
      </c>
      <c r="I90" s="19" t="str">
        <f t="shared" si="2"/>
        <v>Nodo 74 a 185</v>
      </c>
      <c r="J90" s="41" t="s">
        <v>1346</v>
      </c>
      <c r="M90" s="11"/>
      <c r="N90" s="11"/>
      <c r="S90" s="11"/>
      <c r="T90" s="11"/>
    </row>
    <row r="91" spans="1:20" ht="15.75" customHeight="1">
      <c r="A91" s="50">
        <v>185</v>
      </c>
      <c r="B91" s="17" t="s">
        <v>1144</v>
      </c>
      <c r="C91" s="16" t="str">
        <f>+VLOOKUP(A91,'DatosDefinitivos_N=203'!$B$4:$D$206,3,FALSE)</f>
        <v>CARRERA 75 # 69A - 53</v>
      </c>
      <c r="D91" s="53" t="s">
        <v>616</v>
      </c>
      <c r="E91" s="63">
        <v>3</v>
      </c>
      <c r="F91" s="54">
        <v>6</v>
      </c>
      <c r="G91" s="57">
        <v>1</v>
      </c>
      <c r="H91" s="54">
        <v>5.1999999999999998E-2</v>
      </c>
      <c r="I91" s="19" t="str">
        <f t="shared" si="2"/>
        <v>Nodo 185 a 24</v>
      </c>
      <c r="J91" s="41" t="s">
        <v>1347</v>
      </c>
      <c r="M91" s="11"/>
      <c r="N91" s="11"/>
      <c r="S91" s="11"/>
      <c r="T91" s="11"/>
    </row>
    <row r="92" spans="1:20" ht="15.75" customHeight="1">
      <c r="A92" s="51">
        <v>24</v>
      </c>
      <c r="B92" s="17" t="s">
        <v>1239</v>
      </c>
      <c r="C92" s="16" t="str">
        <f>+VLOOKUP(A92,'DatosDefinitivos_N=203'!$B$4:$D$206,3,FALSE)</f>
        <v>Carrera 75 No 70- 3</v>
      </c>
      <c r="D92" s="53" t="s">
        <v>453</v>
      </c>
      <c r="E92" s="63">
        <v>3</v>
      </c>
      <c r="F92" s="54">
        <v>6</v>
      </c>
      <c r="G92" s="57">
        <v>2</v>
      </c>
      <c r="H92" s="54">
        <v>0.5</v>
      </c>
      <c r="I92" s="19" t="str">
        <f t="shared" si="2"/>
        <v>Nodo 24 a 75</v>
      </c>
      <c r="J92" s="41" t="s">
        <v>1348</v>
      </c>
      <c r="M92" s="11"/>
      <c r="N92" s="11"/>
      <c r="S92" s="11"/>
      <c r="T92" s="11"/>
    </row>
    <row r="93" spans="1:20" ht="15.75" customHeight="1">
      <c r="A93" s="50">
        <v>75</v>
      </c>
      <c r="B93" s="20" t="s">
        <v>1064</v>
      </c>
      <c r="C93" s="16" t="str">
        <f>+VLOOKUP(A93,'DatosDefinitivos_N=203'!$B$4:$D$206,3,FALSE)</f>
        <v>Calle 70 No 75- 28</v>
      </c>
      <c r="D93" s="53" t="s">
        <v>506</v>
      </c>
      <c r="E93" s="63">
        <v>3</v>
      </c>
      <c r="F93" s="54">
        <v>6</v>
      </c>
      <c r="G93" s="57">
        <v>2</v>
      </c>
      <c r="H93" s="54">
        <v>0.5</v>
      </c>
      <c r="I93" s="19" t="str">
        <f t="shared" si="2"/>
        <v>Nodo 75 a 112</v>
      </c>
      <c r="J93" s="41" t="s">
        <v>1349</v>
      </c>
      <c r="M93" s="11"/>
      <c r="N93" s="11"/>
      <c r="S93" s="11"/>
      <c r="T93" s="11"/>
    </row>
    <row r="94" spans="1:20" ht="15.75" customHeight="1">
      <c r="A94" s="51">
        <v>112</v>
      </c>
      <c r="B94" s="17" t="s">
        <v>1091</v>
      </c>
      <c r="C94" s="16" t="str">
        <f>+VLOOKUP(A94,'DatosDefinitivos_N=203'!$B$4:$D$206,3,FALSE)</f>
        <v>Carrera 75 No 70- 35</v>
      </c>
      <c r="D94" s="53" t="s">
        <v>543</v>
      </c>
      <c r="E94" s="63">
        <v>3</v>
      </c>
      <c r="F94" s="54">
        <v>6</v>
      </c>
      <c r="G94" s="57">
        <v>2</v>
      </c>
      <c r="H94" s="54">
        <v>0.5</v>
      </c>
      <c r="I94" s="19" t="str">
        <f t="shared" si="2"/>
        <v>Nodo 112 a 78</v>
      </c>
      <c r="J94" s="41" t="s">
        <v>1350</v>
      </c>
      <c r="M94" s="11"/>
      <c r="N94" s="11"/>
      <c r="S94" s="11"/>
      <c r="T94" s="11"/>
    </row>
    <row r="95" spans="1:20" ht="15.75" customHeight="1">
      <c r="A95" s="51">
        <v>78</v>
      </c>
      <c r="B95" s="20" t="s">
        <v>1133</v>
      </c>
      <c r="C95" s="16" t="str">
        <f>+VLOOKUP(A95,'DatosDefinitivos_N=203'!$B$4:$D$206,3,FALSE)</f>
        <v>Carrera 75 No 70- 36</v>
      </c>
      <c r="D95" s="53" t="s">
        <v>509</v>
      </c>
      <c r="E95" s="63">
        <v>3</v>
      </c>
      <c r="F95" s="54">
        <v>6</v>
      </c>
      <c r="G95" s="57">
        <v>1</v>
      </c>
      <c r="H95" s="54">
        <v>0.3</v>
      </c>
      <c r="I95" s="19" t="str">
        <f t="shared" si="2"/>
        <v>Nodo 78 a 97</v>
      </c>
      <c r="J95" s="41" t="s">
        <v>1351</v>
      </c>
      <c r="M95" s="11"/>
      <c r="N95" s="11"/>
      <c r="S95" s="11"/>
      <c r="T95" s="11"/>
    </row>
    <row r="96" spans="1:20" ht="15.75" customHeight="1">
      <c r="A96" s="50">
        <v>97</v>
      </c>
      <c r="B96" s="20" t="s">
        <v>1211</v>
      </c>
      <c r="C96" s="16" t="str">
        <f>+VLOOKUP(A96,'DatosDefinitivos_N=203'!$B$4:$D$206,3,FALSE)</f>
        <v>Carrera 74A No 70- 25 Piso1</v>
      </c>
      <c r="D96" s="53" t="s">
        <v>528</v>
      </c>
      <c r="E96" s="63">
        <v>3</v>
      </c>
      <c r="F96" s="54">
        <v>6</v>
      </c>
      <c r="G96" s="57">
        <v>2</v>
      </c>
      <c r="H96" s="54">
        <v>0.4</v>
      </c>
      <c r="I96" s="19" t="str">
        <f t="shared" si="2"/>
        <v>Nodo 97 a 32</v>
      </c>
      <c r="J96" s="41" t="s">
        <v>1352</v>
      </c>
      <c r="M96" s="11"/>
      <c r="N96" s="11"/>
      <c r="S96" s="11"/>
      <c r="T96" s="11"/>
    </row>
    <row r="97" spans="1:20" ht="15.75" customHeight="1">
      <c r="A97" s="50">
        <v>32</v>
      </c>
      <c r="B97" s="17" t="s">
        <v>1114</v>
      </c>
      <c r="C97" s="16" t="str">
        <f>+VLOOKUP(A97,'DatosDefinitivos_N=203'!$B$4:$D$206,3,FALSE)</f>
        <v>Cr 74A #70-45</v>
      </c>
      <c r="D97" s="53" t="s">
        <v>462</v>
      </c>
      <c r="E97" s="63">
        <v>3</v>
      </c>
      <c r="F97" s="54">
        <v>6</v>
      </c>
      <c r="G97" s="57">
        <v>2</v>
      </c>
      <c r="H97" s="54">
        <v>0.4</v>
      </c>
      <c r="I97" s="19" t="str">
        <f t="shared" si="2"/>
        <v>Nodo 32 a 99</v>
      </c>
      <c r="J97" s="41" t="s">
        <v>1353</v>
      </c>
      <c r="M97" s="11"/>
      <c r="N97" s="11"/>
      <c r="S97" s="11"/>
      <c r="T97" s="11"/>
    </row>
    <row r="98" spans="1:20" ht="15.75" customHeight="1">
      <c r="A98" s="50">
        <v>99</v>
      </c>
      <c r="B98" s="17" t="s">
        <v>1093</v>
      </c>
      <c r="C98" s="16" t="str">
        <f>+VLOOKUP(A98,'DatosDefinitivos_N=203'!$B$4:$D$206,3,FALSE)</f>
        <v>Carrera 74A No 70- 61</v>
      </c>
      <c r="D98" s="53" t="s">
        <v>530</v>
      </c>
      <c r="E98" s="63">
        <v>3</v>
      </c>
      <c r="F98" s="54">
        <v>6</v>
      </c>
      <c r="G98" s="57">
        <v>2</v>
      </c>
      <c r="H98" s="54">
        <v>0.4</v>
      </c>
      <c r="I98" s="19" t="str">
        <f t="shared" si="2"/>
        <v>Nodo 99 a 126</v>
      </c>
      <c r="J98" s="41" t="s">
        <v>1354</v>
      </c>
      <c r="M98" s="11"/>
      <c r="N98" s="11"/>
      <c r="S98" s="11"/>
      <c r="T98" s="11"/>
    </row>
    <row r="99" spans="1:20" ht="15.75" customHeight="1">
      <c r="A99" s="50">
        <v>126</v>
      </c>
      <c r="B99" s="21" t="s">
        <v>1080</v>
      </c>
      <c r="C99" s="16" t="str">
        <f>+VLOOKUP(A99,'DatosDefinitivos_N=203'!$B$4:$D$206,3,FALSE)</f>
        <v>Carrera 74A No. 70-89</v>
      </c>
      <c r="D99" s="53" t="s">
        <v>557</v>
      </c>
      <c r="E99" s="63">
        <v>3</v>
      </c>
      <c r="F99" s="54">
        <v>6</v>
      </c>
      <c r="G99" s="57">
        <v>2</v>
      </c>
      <c r="H99" s="54">
        <v>0.4</v>
      </c>
      <c r="I99" s="19" t="str">
        <f t="shared" si="2"/>
        <v>Nodo 126 a 48</v>
      </c>
      <c r="J99" s="41" t="s">
        <v>1355</v>
      </c>
      <c r="M99" s="11"/>
      <c r="N99" s="11"/>
      <c r="S99" s="11"/>
      <c r="T99" s="11"/>
    </row>
    <row r="100" spans="1:20" ht="15.75" customHeight="1">
      <c r="A100" s="51">
        <v>48</v>
      </c>
      <c r="B100" s="17" t="s">
        <v>1062</v>
      </c>
      <c r="C100" s="16" t="str">
        <f>+VLOOKUP(A100,'DatosDefinitivos_N=203'!$B$4:$D$206,3,FALSE)</f>
        <v>Carrera 74A No 71- 5</v>
      </c>
      <c r="D100" s="53" t="s">
        <v>478</v>
      </c>
      <c r="E100" s="63">
        <v>3</v>
      </c>
      <c r="F100" s="54">
        <v>6</v>
      </c>
      <c r="G100" s="57">
        <v>2</v>
      </c>
      <c r="H100" s="54">
        <v>0.4</v>
      </c>
      <c r="I100" s="19" t="str">
        <f t="shared" si="2"/>
        <v>Nodo 48 a 179</v>
      </c>
      <c r="J100" s="41" t="s">
        <v>1356</v>
      </c>
      <c r="M100" s="11"/>
      <c r="N100" s="11"/>
      <c r="S100" s="11"/>
      <c r="T100" s="11"/>
    </row>
    <row r="101" spans="1:20" ht="15.75" customHeight="1">
      <c r="A101" s="50">
        <v>179</v>
      </c>
      <c r="B101" s="17" t="s">
        <v>1193</v>
      </c>
      <c r="C101" s="16" t="str">
        <f>+VLOOKUP(A101,'DatosDefinitivos_N=203'!$B$4:$D$206,3,FALSE)</f>
        <v>Carrera 74A No 71-35</v>
      </c>
      <c r="D101" s="53" t="s">
        <v>610</v>
      </c>
      <c r="E101" s="63">
        <v>3</v>
      </c>
      <c r="F101" s="54">
        <v>6</v>
      </c>
      <c r="G101" s="57">
        <v>2</v>
      </c>
      <c r="H101" s="54">
        <v>0.4</v>
      </c>
      <c r="I101" s="19" t="str">
        <f t="shared" si="2"/>
        <v>Nodo 179 a 144</v>
      </c>
      <c r="J101" s="41" t="s">
        <v>1357</v>
      </c>
      <c r="M101" s="11"/>
      <c r="N101" s="11"/>
      <c r="S101" s="11"/>
      <c r="T101" s="11"/>
    </row>
    <row r="102" spans="1:20" ht="15.75" customHeight="1">
      <c r="A102" s="50">
        <v>144</v>
      </c>
      <c r="B102" s="20" t="s">
        <v>1083</v>
      </c>
      <c r="C102" s="16" t="str">
        <f>+VLOOKUP(A102,'DatosDefinitivos_N=203'!$B$4:$D$206,3,FALSE)</f>
        <v>CARRERA 74A No 71-73</v>
      </c>
      <c r="D102" s="53" t="s">
        <v>576</v>
      </c>
      <c r="E102" s="63">
        <v>3</v>
      </c>
      <c r="F102" s="54">
        <v>6</v>
      </c>
      <c r="G102" s="57">
        <v>2</v>
      </c>
      <c r="H102" s="54">
        <v>0.5</v>
      </c>
      <c r="I102" s="19" t="str">
        <f t="shared" si="2"/>
        <v>Nodo 144 a 152</v>
      </c>
      <c r="J102" s="41" t="s">
        <v>1358</v>
      </c>
      <c r="M102" s="11"/>
      <c r="N102" s="11"/>
      <c r="S102" s="11"/>
      <c r="T102" s="11"/>
    </row>
    <row r="103" spans="1:20" ht="15.75" customHeight="1">
      <c r="A103" s="50">
        <v>152</v>
      </c>
      <c r="B103" s="17" t="s">
        <v>1153</v>
      </c>
      <c r="C103" s="16" t="str">
        <f>+VLOOKUP(A103,'DatosDefinitivos_N=203'!$B$4:$D$206,3,FALSE)</f>
        <v>Calle 71 A No. 74 A - 43</v>
      </c>
      <c r="D103" s="53" t="s">
        <v>585</v>
      </c>
      <c r="E103" s="63">
        <v>3</v>
      </c>
      <c r="F103" s="54">
        <v>6</v>
      </c>
      <c r="G103" s="57">
        <v>1</v>
      </c>
      <c r="H103" s="54">
        <v>9.0999999999999998E-2</v>
      </c>
      <c r="I103" s="19" t="str">
        <f t="shared" si="2"/>
        <v>Nodo 152 a 52</v>
      </c>
      <c r="J103" s="41" t="s">
        <v>1359</v>
      </c>
      <c r="M103" s="11"/>
      <c r="N103" s="11"/>
      <c r="S103" s="11"/>
      <c r="T103" s="11"/>
    </row>
    <row r="104" spans="1:20" ht="15.75" customHeight="1">
      <c r="A104" s="50">
        <v>52</v>
      </c>
      <c r="B104" s="17" t="s">
        <v>1188</v>
      </c>
      <c r="C104" s="16" t="str">
        <f>+VLOOKUP(A104,'DatosDefinitivos_N=203'!$B$4:$D$206,3,FALSE)</f>
        <v>Carrera 75 No 71A- 26</v>
      </c>
      <c r="D104" s="53" t="s">
        <v>482</v>
      </c>
      <c r="E104" s="63">
        <v>3</v>
      </c>
      <c r="F104" s="54">
        <v>6</v>
      </c>
      <c r="G104" s="57">
        <v>2</v>
      </c>
      <c r="H104" s="54">
        <v>0.4</v>
      </c>
      <c r="I104" s="19" t="str">
        <f t="shared" si="2"/>
        <v>Nodo 52 a 63</v>
      </c>
      <c r="J104" s="41" t="s">
        <v>1360</v>
      </c>
      <c r="M104" s="11"/>
      <c r="N104" s="11"/>
      <c r="S104" s="11"/>
      <c r="T104" s="11"/>
    </row>
    <row r="105" spans="1:20" ht="15.75" customHeight="1">
      <c r="A105" s="50">
        <v>63</v>
      </c>
      <c r="B105" s="20" t="s">
        <v>1054</v>
      </c>
      <c r="C105" s="16" t="str">
        <f>+VLOOKUP(A105,'DatosDefinitivos_N=203'!$B$4:$D$206,3,FALSE)</f>
        <v>Carrera 75 No 71A-07</v>
      </c>
      <c r="D105" s="53" t="s">
        <v>494</v>
      </c>
      <c r="E105" s="63">
        <v>3</v>
      </c>
      <c r="F105" s="54">
        <v>6</v>
      </c>
      <c r="G105" s="57">
        <v>1</v>
      </c>
      <c r="H105" s="54">
        <v>3.2000000000000001E-2</v>
      </c>
      <c r="I105" s="19" t="str">
        <f t="shared" si="2"/>
        <v>Nodo 63 a 170</v>
      </c>
      <c r="J105" s="41" t="s">
        <v>1361</v>
      </c>
      <c r="M105" s="11"/>
      <c r="N105" s="11"/>
      <c r="S105" s="11"/>
      <c r="T105" s="11"/>
    </row>
    <row r="106" spans="1:20" ht="15.75" customHeight="1">
      <c r="A106" s="50">
        <v>170</v>
      </c>
      <c r="B106" s="17" t="s">
        <v>1218</v>
      </c>
      <c r="C106" s="16" t="str">
        <f>+VLOOKUP(A106,'DatosDefinitivos_N=203'!$B$4:$D$206,3,FALSE)</f>
        <v>Calle 71A No. 75 - 37</v>
      </c>
      <c r="D106" s="53" t="s">
        <v>497</v>
      </c>
      <c r="E106" s="63">
        <v>3</v>
      </c>
      <c r="F106" s="54">
        <v>6</v>
      </c>
      <c r="G106" s="57">
        <v>1</v>
      </c>
      <c r="H106" s="54">
        <v>1E-3</v>
      </c>
      <c r="I106" s="19" t="str">
        <f t="shared" si="2"/>
        <v>Nodo 170 a 66</v>
      </c>
      <c r="J106" s="41" t="s">
        <v>1362</v>
      </c>
      <c r="M106" s="11"/>
      <c r="N106" s="11"/>
      <c r="S106" s="11"/>
      <c r="T106" s="11"/>
    </row>
    <row r="107" spans="1:20" ht="15.75" customHeight="1">
      <c r="A107" s="50">
        <v>66</v>
      </c>
      <c r="B107" s="20" t="s">
        <v>1243</v>
      </c>
      <c r="C107" s="16" t="str">
        <f>+VLOOKUP(A107,'DatosDefinitivos_N=203'!$B$4:$D$206,3,FALSE)</f>
        <v>Calle 71A No 75- 37</v>
      </c>
      <c r="D107" s="53" t="s">
        <v>497</v>
      </c>
      <c r="E107" s="63">
        <v>3</v>
      </c>
      <c r="F107" s="54">
        <v>6</v>
      </c>
      <c r="G107" s="57">
        <v>2</v>
      </c>
      <c r="H107" s="54">
        <v>0.3</v>
      </c>
      <c r="I107" s="19" t="str">
        <f t="shared" si="2"/>
        <v>Nodo 66 a 98</v>
      </c>
      <c r="J107" s="41" t="s">
        <v>1363</v>
      </c>
      <c r="M107" s="11"/>
      <c r="N107" s="11"/>
      <c r="S107" s="11"/>
      <c r="T107" s="11"/>
    </row>
    <row r="108" spans="1:20" ht="15.75" customHeight="1">
      <c r="A108" s="50">
        <v>98</v>
      </c>
      <c r="B108" s="17" t="s">
        <v>1159</v>
      </c>
      <c r="C108" s="16" t="str">
        <f>+VLOOKUP(A108,'DatosDefinitivos_N=203'!$B$4:$D$206,3,FALSE)</f>
        <v>Carrera 75 No 71- 45</v>
      </c>
      <c r="D108" s="53" t="s">
        <v>529</v>
      </c>
      <c r="E108" s="63">
        <v>3</v>
      </c>
      <c r="F108" s="54">
        <v>6</v>
      </c>
      <c r="G108" s="57">
        <v>1</v>
      </c>
      <c r="H108" s="54">
        <v>1E-3</v>
      </c>
      <c r="I108" s="19" t="str">
        <f t="shared" si="2"/>
        <v>Nodo 98 a 116</v>
      </c>
      <c r="J108" s="41" t="s">
        <v>1364</v>
      </c>
      <c r="M108" s="11"/>
      <c r="N108" s="11"/>
      <c r="S108" s="11"/>
      <c r="T108" s="11"/>
    </row>
    <row r="109" spans="1:20" ht="15.75" customHeight="1">
      <c r="A109" s="50">
        <v>116</v>
      </c>
      <c r="B109" s="17" t="s">
        <v>1158</v>
      </c>
      <c r="C109" s="16" t="str">
        <f>+VLOOKUP(A109,'DatosDefinitivos_N=203'!$B$4:$D$206,3,FALSE)</f>
        <v>Carrera 75 No 71- 38</v>
      </c>
      <c r="D109" s="53" t="s">
        <v>547</v>
      </c>
      <c r="E109" s="63">
        <v>3</v>
      </c>
      <c r="F109" s="54">
        <v>6</v>
      </c>
      <c r="G109" s="57">
        <v>2</v>
      </c>
      <c r="H109" s="54">
        <v>0.3</v>
      </c>
      <c r="I109" s="19" t="str">
        <f t="shared" si="2"/>
        <v>Nodo 116 a 147</v>
      </c>
      <c r="J109" s="41" t="s">
        <v>1365</v>
      </c>
      <c r="M109" s="11"/>
      <c r="N109" s="11"/>
      <c r="S109" s="11"/>
      <c r="T109" s="11"/>
    </row>
    <row r="110" spans="1:20" ht="15.75" customHeight="1">
      <c r="A110" s="50">
        <v>147</v>
      </c>
      <c r="B110" s="17" t="s">
        <v>1237</v>
      </c>
      <c r="C110" s="16" t="str">
        <f>+VLOOKUP(A110,'DatosDefinitivos_N=203'!$B$4:$D$206,3,FALSE)</f>
        <v>CARRERA 74A No 71A - 20</v>
      </c>
      <c r="D110" s="53" t="s">
        <v>579</v>
      </c>
      <c r="E110" s="63">
        <v>3</v>
      </c>
      <c r="F110" s="54">
        <v>6</v>
      </c>
      <c r="G110" s="57">
        <v>2</v>
      </c>
      <c r="H110" s="54">
        <v>0.4</v>
      </c>
      <c r="I110" s="19" t="str">
        <f t="shared" si="2"/>
        <v>Nodo 147 a 39</v>
      </c>
      <c r="J110" s="41" t="s">
        <v>1366</v>
      </c>
      <c r="M110" s="11"/>
      <c r="N110" s="11"/>
      <c r="S110" s="11"/>
      <c r="T110" s="11"/>
    </row>
    <row r="111" spans="1:20" ht="15.75" customHeight="1">
      <c r="A111" s="50">
        <v>39</v>
      </c>
      <c r="B111" s="17" t="s">
        <v>1240</v>
      </c>
      <c r="C111" s="16" t="str">
        <f>+VLOOKUP(A111,'DatosDefinitivos_N=203'!$B$4:$D$206,3,FALSE)</f>
        <v>Calle 71 A No. 73 A 43</v>
      </c>
      <c r="D111" s="53" t="s">
        <v>469</v>
      </c>
      <c r="E111" s="63">
        <v>3</v>
      </c>
      <c r="F111" s="54">
        <v>6</v>
      </c>
      <c r="G111" s="57">
        <v>1</v>
      </c>
      <c r="H111" s="54">
        <v>0.3</v>
      </c>
      <c r="I111" s="19" t="str">
        <f t="shared" si="2"/>
        <v>Nodo 39 a 89</v>
      </c>
      <c r="J111" s="41" t="s">
        <v>1367</v>
      </c>
      <c r="M111" s="11"/>
      <c r="N111" s="11"/>
      <c r="S111" s="11"/>
      <c r="T111" s="11"/>
    </row>
    <row r="112" spans="1:20" ht="15.75" customHeight="1">
      <c r="A112" s="50">
        <v>89</v>
      </c>
      <c r="B112" s="20" t="s">
        <v>1116</v>
      </c>
      <c r="C112" s="16" t="str">
        <f>+VLOOKUP(A112,'DatosDefinitivos_N=203'!$B$4:$D$206,3,FALSE)</f>
        <v>Carrera 73A No 71-52</v>
      </c>
      <c r="D112" s="53" t="s">
        <v>520</v>
      </c>
      <c r="E112" s="63">
        <v>3</v>
      </c>
      <c r="F112" s="54">
        <v>6</v>
      </c>
      <c r="G112" s="57">
        <v>2</v>
      </c>
      <c r="H112" s="54">
        <v>0.4</v>
      </c>
      <c r="I112" s="19" t="str">
        <f t="shared" si="2"/>
        <v>Nodo 89 a 187</v>
      </c>
      <c r="J112" s="41" t="s">
        <v>1368</v>
      </c>
      <c r="M112" s="11"/>
      <c r="N112" s="11"/>
      <c r="S112" s="11"/>
      <c r="T112" s="11"/>
    </row>
    <row r="113" spans="1:20" ht="15.75" customHeight="1">
      <c r="A113" s="50">
        <v>187</v>
      </c>
      <c r="B113" s="20" t="s">
        <v>1103</v>
      </c>
      <c r="C113" s="16" t="str">
        <f>+VLOOKUP(A113,'DatosDefinitivos_N=203'!$B$4:$D$206,3,FALSE)</f>
        <v>CR 73 A No. 71 - 25</v>
      </c>
      <c r="D113" s="53" t="s">
        <v>618</v>
      </c>
      <c r="E113" s="63">
        <v>3</v>
      </c>
      <c r="F113" s="54">
        <v>6</v>
      </c>
      <c r="G113" s="57">
        <v>3</v>
      </c>
      <c r="H113" s="54">
        <v>0.7</v>
      </c>
      <c r="I113" s="19" t="str">
        <f t="shared" si="2"/>
        <v>Nodo 187 a 27</v>
      </c>
      <c r="J113" s="41" t="s">
        <v>1369</v>
      </c>
      <c r="M113" s="11"/>
      <c r="N113" s="11"/>
      <c r="S113" s="11"/>
      <c r="T113" s="11"/>
    </row>
    <row r="114" spans="1:20" ht="15.75" customHeight="1">
      <c r="A114" s="50">
        <v>27</v>
      </c>
      <c r="B114" s="17" t="s">
        <v>1185</v>
      </c>
      <c r="C114" s="16" t="str">
        <f>+VLOOKUP(A114,'DatosDefinitivos_N=203'!$B$4:$D$206,3,FALSE)</f>
        <v>Calle 71A No 72A- 17</v>
      </c>
      <c r="D114" s="53" t="s">
        <v>456</v>
      </c>
      <c r="E114" s="63">
        <v>3</v>
      </c>
      <c r="F114" s="54">
        <v>6</v>
      </c>
      <c r="G114" s="57">
        <v>3</v>
      </c>
      <c r="H114" s="54">
        <v>0.6</v>
      </c>
      <c r="I114" s="19" t="str">
        <f t="shared" si="2"/>
        <v>Nodo 27 a 94</v>
      </c>
      <c r="J114" s="41" t="s">
        <v>1370</v>
      </c>
      <c r="M114" s="11"/>
      <c r="N114" s="11"/>
      <c r="S114" s="11"/>
      <c r="T114" s="11"/>
    </row>
    <row r="115" spans="1:20" ht="15.75" customHeight="1">
      <c r="A115" s="50">
        <v>94</v>
      </c>
      <c r="B115" s="17" t="s">
        <v>1063</v>
      </c>
      <c r="C115" s="16" t="str">
        <f>+VLOOKUP(A115,'DatosDefinitivos_N=203'!$B$4:$D$206,3,FALSE)</f>
        <v>Cra 72A No. 71-77</v>
      </c>
      <c r="D115" s="53" t="s">
        <v>525</v>
      </c>
      <c r="E115" s="63">
        <v>3</v>
      </c>
      <c r="F115" s="54">
        <v>6</v>
      </c>
      <c r="G115" s="57">
        <v>1</v>
      </c>
      <c r="H115" s="54">
        <v>3.0000000000000001E-3</v>
      </c>
      <c r="I115" s="19" t="str">
        <f t="shared" si="2"/>
        <v>Nodo 94 a 192</v>
      </c>
      <c r="J115" s="41" t="s">
        <v>1371</v>
      </c>
      <c r="M115" s="11"/>
      <c r="N115" s="11"/>
      <c r="S115" s="11"/>
      <c r="T115" s="11"/>
    </row>
    <row r="116" spans="1:20" ht="15.75" customHeight="1">
      <c r="A116" s="50">
        <v>192</v>
      </c>
      <c r="B116" s="20" t="s">
        <v>1102</v>
      </c>
      <c r="C116" s="16" t="str">
        <f>+VLOOKUP(A116,'DatosDefinitivos_N=203'!$B$4:$D$206,3,FALSE)</f>
        <v>CR 72 A No 71-A-48</v>
      </c>
      <c r="D116" s="53" t="s">
        <v>622</v>
      </c>
      <c r="E116" s="63">
        <v>3</v>
      </c>
      <c r="F116" s="54">
        <v>6</v>
      </c>
      <c r="G116" s="57">
        <v>1</v>
      </c>
      <c r="H116" s="54">
        <v>2.3E-2</v>
      </c>
      <c r="I116" s="19" t="str">
        <f t="shared" si="2"/>
        <v>Nodo 192 a 81</v>
      </c>
      <c r="J116" s="41" t="s">
        <v>1372</v>
      </c>
      <c r="M116" s="11"/>
      <c r="N116" s="11"/>
      <c r="S116" s="11"/>
      <c r="T116" s="11"/>
    </row>
    <row r="117" spans="1:20" ht="15.75" customHeight="1">
      <c r="A117" s="50">
        <v>81</v>
      </c>
      <c r="B117" s="17" t="s">
        <v>1090</v>
      </c>
      <c r="C117" s="16" t="str">
        <f>+VLOOKUP(A117,'DatosDefinitivos_N=203'!$B$4:$D$206,3,FALSE)</f>
        <v>Carrera 72A No 71- 61</v>
      </c>
      <c r="D117" s="53" t="s">
        <v>512</v>
      </c>
      <c r="E117" s="63">
        <v>3</v>
      </c>
      <c r="F117" s="54">
        <v>6</v>
      </c>
      <c r="G117" s="57">
        <v>1</v>
      </c>
      <c r="H117" s="54">
        <v>1.4999999999999999E-2</v>
      </c>
      <c r="I117" s="19" t="str">
        <f t="shared" si="2"/>
        <v>Nodo 81 a 166</v>
      </c>
      <c r="J117" s="41" t="s">
        <v>1373</v>
      </c>
      <c r="M117" s="11"/>
      <c r="N117" s="11"/>
      <c r="S117" s="11"/>
      <c r="T117" s="11"/>
    </row>
    <row r="118" spans="1:20" ht="15.75" customHeight="1">
      <c r="A118" s="50">
        <v>166</v>
      </c>
      <c r="B118" s="20" t="s">
        <v>1104</v>
      </c>
      <c r="C118" s="16" t="str">
        <f>+VLOOKUP(A118,'DatosDefinitivos_N=203'!$B$4:$D$206,3,FALSE)</f>
        <v>CR 72A No 71 - 40 PISO 2</v>
      </c>
      <c r="D118" s="53" t="s">
        <v>598</v>
      </c>
      <c r="E118" s="63">
        <v>3</v>
      </c>
      <c r="F118" s="54">
        <v>6</v>
      </c>
      <c r="G118" s="57">
        <v>1</v>
      </c>
      <c r="H118" s="54">
        <v>2.4E-2</v>
      </c>
      <c r="I118" s="19" t="str">
        <f t="shared" si="2"/>
        <v>Nodo 166 a 149</v>
      </c>
      <c r="J118" s="41" t="s">
        <v>1374</v>
      </c>
      <c r="M118" s="11"/>
      <c r="N118" s="11"/>
      <c r="S118" s="11"/>
      <c r="T118" s="11"/>
    </row>
    <row r="119" spans="1:20" ht="15.75" customHeight="1">
      <c r="A119" s="50">
        <v>149</v>
      </c>
      <c r="B119" s="17" t="s">
        <v>1145</v>
      </c>
      <c r="C119" s="16" t="str">
        <f>+VLOOKUP(A119,'DatosDefinitivos_N=203'!$B$4:$D$206,3,FALSE)</f>
        <v>Carrera 72A No. 71 -28</v>
      </c>
      <c r="D119" s="53" t="s">
        <v>581</v>
      </c>
      <c r="E119" s="63">
        <v>3</v>
      </c>
      <c r="F119" s="54">
        <v>6</v>
      </c>
      <c r="G119" s="57">
        <v>1</v>
      </c>
      <c r="H119" s="54">
        <v>8.3000000000000004E-2</v>
      </c>
      <c r="I119" s="19" t="str">
        <f t="shared" si="2"/>
        <v>Nodo 149 a 38</v>
      </c>
      <c r="J119" s="41" t="s">
        <v>1375</v>
      </c>
      <c r="M119" s="11"/>
      <c r="N119" s="11"/>
      <c r="S119" s="11"/>
      <c r="T119" s="11"/>
    </row>
    <row r="120" spans="1:20" ht="15.75" customHeight="1">
      <c r="A120" s="50">
        <v>38</v>
      </c>
      <c r="B120" s="17" t="s">
        <v>1087</v>
      </c>
      <c r="C120" s="16" t="str">
        <f>+VLOOKUP(A120,'DatosDefinitivos_N=203'!$B$4:$D$206,3,FALSE)</f>
        <v>Carrera 72A No 70- 43</v>
      </c>
      <c r="D120" s="53" t="s">
        <v>468</v>
      </c>
      <c r="E120" s="63">
        <v>3</v>
      </c>
      <c r="F120" s="54">
        <v>6</v>
      </c>
      <c r="G120" s="57">
        <v>1</v>
      </c>
      <c r="H120" s="54">
        <v>5.8000000000000003E-2</v>
      </c>
      <c r="I120" s="19" t="str">
        <f t="shared" si="2"/>
        <v>Nodo 38 a 119</v>
      </c>
      <c r="J120" s="41" t="s">
        <v>1376</v>
      </c>
      <c r="M120" s="11"/>
      <c r="N120" s="11"/>
      <c r="S120" s="11"/>
      <c r="T120" s="11"/>
    </row>
    <row r="121" spans="1:20" ht="15.75" customHeight="1">
      <c r="A121" s="50">
        <v>119</v>
      </c>
      <c r="B121" s="17" t="s">
        <v>1088</v>
      </c>
      <c r="C121" s="16" t="str">
        <f>+VLOOKUP(A121,'DatosDefinitivos_N=203'!$B$4:$D$206,3,FALSE)</f>
        <v>Calle 70 No. 72 - 49</v>
      </c>
      <c r="D121" s="53" t="s">
        <v>550</v>
      </c>
      <c r="E121" s="63">
        <v>3</v>
      </c>
      <c r="F121" s="54">
        <v>6</v>
      </c>
      <c r="G121" s="57">
        <v>4</v>
      </c>
      <c r="H121" s="54">
        <v>1</v>
      </c>
      <c r="I121" s="19" t="str">
        <f t="shared" si="2"/>
        <v>Nodo 119 a 43</v>
      </c>
      <c r="J121" s="41" t="s">
        <v>1377</v>
      </c>
      <c r="M121" s="11"/>
      <c r="N121" s="11"/>
      <c r="S121" s="11"/>
      <c r="T121" s="11"/>
    </row>
    <row r="122" spans="1:20" ht="15.75" customHeight="1">
      <c r="A122" s="50">
        <v>43</v>
      </c>
      <c r="B122" s="17" t="s">
        <v>1180</v>
      </c>
      <c r="C122" s="16" t="str">
        <f>+VLOOKUP(A122,'DatosDefinitivos_N=203'!$B$4:$D$206,3,FALSE)</f>
        <v>Carrera 73A No 69A 98</v>
      </c>
      <c r="D122" s="53" t="s">
        <v>473</v>
      </c>
      <c r="E122" s="63">
        <v>3</v>
      </c>
      <c r="F122" s="54">
        <v>6</v>
      </c>
      <c r="G122" s="57">
        <v>1</v>
      </c>
      <c r="H122" s="54">
        <v>1E-3</v>
      </c>
      <c r="I122" s="19" t="str">
        <f t="shared" si="2"/>
        <v>Nodo 43 a 163</v>
      </c>
      <c r="J122" s="41" t="s">
        <v>1378</v>
      </c>
      <c r="M122" s="11"/>
      <c r="N122" s="11"/>
      <c r="S122" s="11"/>
      <c r="T122" s="11"/>
    </row>
    <row r="123" spans="1:20" ht="15.75" customHeight="1">
      <c r="A123" s="50">
        <v>163</v>
      </c>
      <c r="B123" s="17" t="s">
        <v>1089</v>
      </c>
      <c r="C123" s="16" t="str">
        <f>+VLOOKUP(A123,'DatosDefinitivos_N=203'!$B$4:$D$206,3,FALSE)</f>
        <v>Carrera 73A No 69A-98</v>
      </c>
      <c r="D123" s="53" t="s">
        <v>473</v>
      </c>
      <c r="E123" s="63">
        <v>3</v>
      </c>
      <c r="F123" s="54">
        <v>6</v>
      </c>
      <c r="G123" s="57">
        <v>2</v>
      </c>
      <c r="H123" s="54">
        <v>0.4</v>
      </c>
      <c r="I123" s="19" t="str">
        <f t="shared" si="2"/>
        <v>Nodo 163 a 41</v>
      </c>
      <c r="J123" s="41" t="s">
        <v>1379</v>
      </c>
      <c r="M123" s="11"/>
      <c r="N123" s="11"/>
      <c r="S123" s="11"/>
      <c r="T123" s="11"/>
    </row>
    <row r="124" spans="1:20" ht="15.75" customHeight="1">
      <c r="A124" s="50">
        <v>41</v>
      </c>
      <c r="B124" s="17" t="s">
        <v>1164</v>
      </c>
      <c r="C124" s="16" t="str">
        <f>+VLOOKUP(A124,'DatosDefinitivos_N=203'!$B$4:$D$206,3,FALSE)</f>
        <v>Carrera 73A No 69A- 50</v>
      </c>
      <c r="D124" s="53" t="s">
        <v>471</v>
      </c>
      <c r="E124" s="63">
        <v>3</v>
      </c>
      <c r="F124" s="54">
        <v>6</v>
      </c>
      <c r="G124" s="57">
        <v>2</v>
      </c>
      <c r="H124" s="54">
        <v>0.4</v>
      </c>
      <c r="I124" s="19" t="str">
        <f t="shared" si="2"/>
        <v>Nodo 41 a 4</v>
      </c>
      <c r="J124" s="41" t="s">
        <v>1380</v>
      </c>
      <c r="M124" s="11"/>
      <c r="N124" s="11"/>
      <c r="S124" s="11"/>
      <c r="T124" s="11"/>
    </row>
    <row r="125" spans="1:20" ht="15.75" customHeight="1">
      <c r="A125" s="50">
        <v>4</v>
      </c>
      <c r="B125" s="17" t="s">
        <v>1169</v>
      </c>
      <c r="C125" s="16" t="str">
        <f>+VLOOKUP(A125,'DatosDefinitivos_N=203'!$B$4:$D$206,3,FALSE)</f>
        <v>Carrera 73A No 69A- 33</v>
      </c>
      <c r="D125" s="53" t="s">
        <v>432</v>
      </c>
      <c r="E125" s="63">
        <v>3</v>
      </c>
      <c r="F125" s="54">
        <v>6</v>
      </c>
      <c r="G125" s="57">
        <v>2</v>
      </c>
      <c r="H125" s="54">
        <v>0.4</v>
      </c>
      <c r="I125" s="19" t="str">
        <f t="shared" si="2"/>
        <v>Nodo 4 a 194</v>
      </c>
      <c r="J125" s="41" t="s">
        <v>1381</v>
      </c>
      <c r="M125" s="11"/>
      <c r="N125" s="11"/>
      <c r="S125" s="11"/>
      <c r="T125" s="11"/>
    </row>
    <row r="126" spans="1:20" ht="15.75" customHeight="1">
      <c r="A126" s="50">
        <v>194</v>
      </c>
      <c r="B126" s="17" t="s">
        <v>1202</v>
      </c>
      <c r="C126" s="16" t="str">
        <f>+VLOOKUP(A126,'DatosDefinitivos_N=203'!$B$4:$D$206,3,FALSE)</f>
        <v>CR 73 A No. 69 A - 15</v>
      </c>
      <c r="D126" s="53" t="s">
        <v>625</v>
      </c>
      <c r="E126" s="63">
        <v>3</v>
      </c>
      <c r="F126" s="54">
        <v>6</v>
      </c>
      <c r="G126" s="57">
        <v>2</v>
      </c>
      <c r="H126" s="54">
        <v>0.4</v>
      </c>
      <c r="I126" s="19" t="str">
        <f t="shared" si="2"/>
        <v>Nodo 194 a 158</v>
      </c>
      <c r="J126" s="41" t="s">
        <v>1382</v>
      </c>
      <c r="M126" s="11"/>
      <c r="N126" s="11"/>
      <c r="S126" s="11"/>
      <c r="T126" s="11"/>
    </row>
    <row r="127" spans="1:20" ht="15.75" customHeight="1" thickBot="1">
      <c r="A127" s="50">
        <v>158</v>
      </c>
      <c r="B127" s="17" t="s">
        <v>1146</v>
      </c>
      <c r="C127" s="16" t="str">
        <f>+VLOOKUP(A127,'DatosDefinitivos_N=203'!$B$4:$D$206,3,FALSE)</f>
        <v>Carrera 73 A No. 68B-87</v>
      </c>
      <c r="D127" s="53" t="s">
        <v>591</v>
      </c>
      <c r="E127" s="63">
        <v>3</v>
      </c>
      <c r="F127" s="59">
        <v>6</v>
      </c>
      <c r="G127" s="60"/>
      <c r="H127" s="61"/>
      <c r="I127" s="62"/>
      <c r="J127" s="41" t="s">
        <v>1383</v>
      </c>
      <c r="M127" s="11"/>
      <c r="N127" s="11"/>
      <c r="S127" s="11"/>
      <c r="T127" s="11"/>
    </row>
    <row r="128" spans="1:20" ht="15.75" customHeight="1">
      <c r="A128" s="50">
        <v>121</v>
      </c>
      <c r="B128" s="17" t="s">
        <v>1183</v>
      </c>
      <c r="C128" s="16" t="str">
        <f>+VLOOKUP(A128,'DatosDefinitivos_N=203'!$B$4:$D$206,3,FALSE)</f>
        <v>Carrera 73A No 68B- 41</v>
      </c>
      <c r="D128" s="53" t="s">
        <v>552</v>
      </c>
      <c r="E128" s="63">
        <v>4</v>
      </c>
      <c r="F128" s="58">
        <v>6</v>
      </c>
      <c r="G128" s="56">
        <v>3</v>
      </c>
      <c r="H128" s="54">
        <v>0.7</v>
      </c>
      <c r="I128" s="19" t="str">
        <f t="shared" ref="I128:I170" si="3">HYPERLINK(J128,"Nodo "&amp;A128&amp;" a "&amp;A129)</f>
        <v>Nodo 121 a 90</v>
      </c>
      <c r="J128" s="41" t="s">
        <v>1384</v>
      </c>
      <c r="M128" s="11"/>
      <c r="N128" s="11"/>
      <c r="S128" s="11"/>
      <c r="T128" s="11"/>
    </row>
    <row r="129" spans="1:20" ht="15.75" customHeight="1">
      <c r="A129" s="50">
        <v>90</v>
      </c>
      <c r="B129" s="20" t="s">
        <v>1209</v>
      </c>
      <c r="C129" s="16" t="str">
        <f>+VLOOKUP(A129,'DatosDefinitivos_N=203'!$B$4:$D$206,3,FALSE)</f>
        <v>Carrera 73A No 68B- 28</v>
      </c>
      <c r="D129" s="53" t="s">
        <v>521</v>
      </c>
      <c r="E129" s="63">
        <v>4</v>
      </c>
      <c r="F129" s="54">
        <v>6</v>
      </c>
      <c r="G129" s="57">
        <v>2</v>
      </c>
      <c r="H129" s="54">
        <v>0.5</v>
      </c>
      <c r="I129" s="19" t="str">
        <f t="shared" si="3"/>
        <v>Nodo 90 a 183</v>
      </c>
      <c r="J129" s="41" t="s">
        <v>1385</v>
      </c>
      <c r="M129" s="11"/>
      <c r="N129" s="11"/>
      <c r="S129" s="11"/>
      <c r="T129" s="11"/>
    </row>
    <row r="130" spans="1:20" ht="15.75" customHeight="1">
      <c r="A130" s="51">
        <v>183</v>
      </c>
      <c r="B130" s="17" t="s">
        <v>1115</v>
      </c>
      <c r="C130" s="16" t="str">
        <f>+VLOOKUP(A130,'DatosDefinitivos_N=203'!$B$4:$D$206,3,FALSE)</f>
        <v>Carrera 73 A No. 68 B - 75 /
KR 74 A 68 B 34</v>
      </c>
      <c r="D130" s="53" t="s">
        <v>614</v>
      </c>
      <c r="E130" s="63">
        <v>4</v>
      </c>
      <c r="F130" s="54">
        <v>6</v>
      </c>
      <c r="G130" s="57">
        <v>2</v>
      </c>
      <c r="H130" s="54">
        <v>0.4</v>
      </c>
      <c r="I130" s="19" t="str">
        <f t="shared" si="3"/>
        <v>Nodo 183 a 17</v>
      </c>
      <c r="J130" s="41" t="s">
        <v>1386</v>
      </c>
      <c r="M130" s="11"/>
      <c r="N130" s="11"/>
      <c r="S130" s="11"/>
      <c r="T130" s="11"/>
    </row>
    <row r="131" spans="1:20" ht="15.75" customHeight="1">
      <c r="A131" s="50">
        <v>17</v>
      </c>
      <c r="B131" s="17" t="s">
        <v>1175</v>
      </c>
      <c r="C131" s="16" t="str">
        <f>+VLOOKUP(A131,'DatosDefinitivos_N=203'!$B$4:$D$206,3,FALSE)</f>
        <v>Carrera 74A No 68B- 83</v>
      </c>
      <c r="D131" s="53" t="s">
        <v>433</v>
      </c>
      <c r="E131" s="63">
        <v>4</v>
      </c>
      <c r="F131" s="54">
        <v>6</v>
      </c>
      <c r="G131" s="57">
        <v>1</v>
      </c>
      <c r="H131" s="54">
        <v>1E-3</v>
      </c>
      <c r="I131" s="19" t="str">
        <f t="shared" si="3"/>
        <v>Nodo 17 a 5</v>
      </c>
      <c r="J131" s="41" t="s">
        <v>1387</v>
      </c>
      <c r="M131" s="11"/>
      <c r="N131" s="11"/>
      <c r="S131" s="11"/>
      <c r="T131" s="11"/>
    </row>
    <row r="132" spans="1:20" ht="15.75" customHeight="1">
      <c r="A132" s="50">
        <v>5</v>
      </c>
      <c r="B132" s="17" t="s">
        <v>1174</v>
      </c>
      <c r="C132" s="16" t="str">
        <f>+VLOOKUP(A132,'DatosDefinitivos_N=203'!$B$4:$D$206,3,FALSE)</f>
        <v>Carrera 74A no. 68B - 83</v>
      </c>
      <c r="D132" s="53" t="s">
        <v>433</v>
      </c>
      <c r="E132" s="63">
        <v>4</v>
      </c>
      <c r="F132" s="54">
        <v>6</v>
      </c>
      <c r="G132" s="57">
        <v>3</v>
      </c>
      <c r="H132" s="54">
        <v>0.6</v>
      </c>
      <c r="I132" s="19" t="str">
        <f t="shared" si="3"/>
        <v>Nodo 5 a 178</v>
      </c>
      <c r="J132" s="41" t="s">
        <v>1388</v>
      </c>
      <c r="M132" s="11"/>
      <c r="N132" s="11"/>
      <c r="S132" s="11"/>
      <c r="T132" s="11"/>
    </row>
    <row r="133" spans="1:20" ht="15.75" customHeight="1">
      <c r="A133" s="50">
        <v>178</v>
      </c>
      <c r="B133" s="17" t="s">
        <v>1207</v>
      </c>
      <c r="C133" s="16" t="str">
        <f>+VLOOKUP(A133,'DatosDefinitivos_N=203'!$B$4:$D$206,3,FALSE)</f>
        <v>Carrera 74A No 69A - 67</v>
      </c>
      <c r="D133" s="53" t="s">
        <v>609</v>
      </c>
      <c r="E133" s="63">
        <v>4</v>
      </c>
      <c r="F133" s="54">
        <v>6</v>
      </c>
      <c r="G133" s="57">
        <v>2</v>
      </c>
      <c r="H133" s="54">
        <v>0.4</v>
      </c>
      <c r="I133" s="19" t="str">
        <f t="shared" si="3"/>
        <v>Nodo 178 a 189</v>
      </c>
      <c r="J133" s="41" t="s">
        <v>1389</v>
      </c>
      <c r="M133" s="11"/>
      <c r="N133" s="11"/>
      <c r="S133" s="11"/>
      <c r="T133" s="11"/>
    </row>
    <row r="134" spans="1:20" ht="15.75" customHeight="1">
      <c r="A134" s="50">
        <v>189</v>
      </c>
      <c r="B134" s="17" t="s">
        <v>1173</v>
      </c>
      <c r="C134" s="16" t="str">
        <f>+VLOOKUP(A134,'DatosDefinitivos_N=203'!$B$4:$D$206,3,FALSE)</f>
        <v>CR 74 A No. 69 A - 91</v>
      </c>
      <c r="D134" s="53" t="s">
        <v>620</v>
      </c>
      <c r="E134" s="63">
        <v>4</v>
      </c>
      <c r="F134" s="54">
        <v>6</v>
      </c>
      <c r="G134" s="57">
        <v>2</v>
      </c>
      <c r="H134" s="54">
        <v>0.4</v>
      </c>
      <c r="I134" s="19" t="str">
        <f t="shared" si="3"/>
        <v>Nodo 189 a 138</v>
      </c>
      <c r="J134" s="41" t="s">
        <v>1390</v>
      </c>
      <c r="M134" s="11"/>
      <c r="N134" s="11"/>
      <c r="S134" s="11"/>
      <c r="T134" s="11"/>
    </row>
    <row r="135" spans="1:20" ht="15.75" customHeight="1">
      <c r="A135" s="52">
        <v>138</v>
      </c>
      <c r="B135" s="17" t="s">
        <v>1085</v>
      </c>
      <c r="C135" s="16" t="str">
        <f>+VLOOKUP(A135,'DatosDefinitivos_N=203'!$B$4:$D$206,3,FALSE)</f>
        <v>Carrera 74 A No. 69A-92</v>
      </c>
      <c r="D135" s="53" t="s">
        <v>570</v>
      </c>
      <c r="E135" s="63">
        <v>4</v>
      </c>
      <c r="F135" s="54">
        <v>6</v>
      </c>
      <c r="G135" s="57">
        <v>2</v>
      </c>
      <c r="H135" s="54">
        <v>0.4</v>
      </c>
      <c r="I135" s="19" t="str">
        <f t="shared" si="3"/>
        <v>Nodo 138 a 169</v>
      </c>
      <c r="J135" s="41" t="s">
        <v>1391</v>
      </c>
      <c r="M135" s="11"/>
      <c r="N135" s="11"/>
      <c r="S135" s="11"/>
      <c r="T135" s="11"/>
    </row>
    <row r="136" spans="1:20" ht="15.75" customHeight="1">
      <c r="A136" s="50">
        <v>169</v>
      </c>
      <c r="B136" s="17" t="s">
        <v>1167</v>
      </c>
      <c r="C136" s="16" t="str">
        <f>+VLOOKUP(A136,'DatosDefinitivos_N=203'!$B$4:$D$206,3,FALSE)</f>
        <v>Calle 70 No. 72 - 93</v>
      </c>
      <c r="D136" s="53" t="s">
        <v>601</v>
      </c>
      <c r="E136" s="63">
        <v>4</v>
      </c>
      <c r="F136" s="54">
        <v>6</v>
      </c>
      <c r="G136" s="57">
        <v>1</v>
      </c>
      <c r="H136" s="54">
        <v>0.01</v>
      </c>
      <c r="I136" s="19" t="str">
        <f t="shared" si="3"/>
        <v>Nodo 169 a 40</v>
      </c>
      <c r="J136" s="41" t="s">
        <v>1392</v>
      </c>
      <c r="M136" s="11"/>
      <c r="N136" s="11"/>
      <c r="S136" s="11"/>
      <c r="T136" s="11"/>
    </row>
    <row r="137" spans="1:20" ht="15.75" customHeight="1">
      <c r="A137" s="50">
        <v>40</v>
      </c>
      <c r="B137" s="20" t="s">
        <v>1072</v>
      </c>
      <c r="C137" s="16" t="str">
        <f>+VLOOKUP(A137,'DatosDefinitivos_N=203'!$B$4:$D$206,3,FALSE)</f>
        <v>Carrera 72A No 69A- 74</v>
      </c>
      <c r="D137" s="53" t="s">
        <v>470</v>
      </c>
      <c r="E137" s="63">
        <v>4</v>
      </c>
      <c r="F137" s="54">
        <v>6</v>
      </c>
      <c r="G137" s="57">
        <v>1</v>
      </c>
      <c r="H137" s="54">
        <v>1.4E-2</v>
      </c>
      <c r="I137" s="19" t="str">
        <f t="shared" si="3"/>
        <v>Nodo 40 a 92</v>
      </c>
      <c r="J137" s="41" t="s">
        <v>1393</v>
      </c>
      <c r="M137" s="11"/>
      <c r="N137" s="11"/>
      <c r="S137" s="11"/>
      <c r="T137" s="11"/>
    </row>
    <row r="138" spans="1:20" ht="15.75" customHeight="1">
      <c r="A138" s="50">
        <v>92</v>
      </c>
      <c r="B138" s="20" t="s">
        <v>1195</v>
      </c>
      <c r="C138" s="16" t="str">
        <f>+VLOOKUP(A138,'DatosDefinitivos_N=203'!$B$4:$D$206,3,FALSE)</f>
        <v>Carrera 72A No 69A- 25 Depósito</v>
      </c>
      <c r="D138" s="53" t="s">
        <v>523</v>
      </c>
      <c r="E138" s="63">
        <v>4</v>
      </c>
      <c r="F138" s="54">
        <v>6</v>
      </c>
      <c r="G138" s="57">
        <v>1</v>
      </c>
      <c r="H138" s="54">
        <v>0.4</v>
      </c>
      <c r="I138" s="19" t="str">
        <f t="shared" si="3"/>
        <v>Nodo 92 a 128</v>
      </c>
      <c r="J138" s="41" t="s">
        <v>1394</v>
      </c>
      <c r="M138" s="11"/>
      <c r="N138" s="11"/>
      <c r="S138" s="11"/>
      <c r="T138" s="11"/>
    </row>
    <row r="139" spans="1:20" ht="15.75" customHeight="1">
      <c r="A139" s="50">
        <v>128</v>
      </c>
      <c r="B139" s="17" t="s">
        <v>1073</v>
      </c>
      <c r="C139" s="16" t="str">
        <f>+VLOOKUP(A139,'DatosDefinitivos_N=203'!$B$4:$D$206,3,FALSE)</f>
        <v>Calle 70 No 72-42</v>
      </c>
      <c r="D139" s="53" t="s">
        <v>559</v>
      </c>
      <c r="E139" s="63">
        <v>4</v>
      </c>
      <c r="F139" s="54">
        <v>6</v>
      </c>
      <c r="G139" s="57">
        <v>9</v>
      </c>
      <c r="H139" s="54">
        <v>2.6</v>
      </c>
      <c r="I139" s="19" t="str">
        <f t="shared" si="3"/>
        <v>Nodo 128 a 117</v>
      </c>
      <c r="J139" s="41" t="s">
        <v>1395</v>
      </c>
      <c r="M139" s="11"/>
      <c r="N139" s="11"/>
      <c r="S139" s="11"/>
      <c r="T139" s="11"/>
    </row>
    <row r="140" spans="1:20" ht="15.75" customHeight="1">
      <c r="A140" s="50">
        <v>117</v>
      </c>
      <c r="B140" s="17" t="s">
        <v>1069</v>
      </c>
      <c r="C140" s="16" t="str">
        <f>+VLOOKUP(A140,'DatosDefinitivos_N=203'!$B$4:$D$206,3,FALSE)</f>
        <v>Calle 71A No 72A- 46</v>
      </c>
      <c r="D140" s="53" t="s">
        <v>548</v>
      </c>
      <c r="E140" s="63">
        <v>4</v>
      </c>
      <c r="F140" s="54">
        <v>6</v>
      </c>
      <c r="G140" s="57">
        <v>1</v>
      </c>
      <c r="H140" s="54">
        <v>0.1</v>
      </c>
      <c r="I140" s="19" t="str">
        <f t="shared" si="3"/>
        <v>Nodo 117 a 7</v>
      </c>
      <c r="J140" s="41" t="s">
        <v>1396</v>
      </c>
      <c r="M140" s="11"/>
      <c r="N140" s="11"/>
      <c r="S140" s="11"/>
      <c r="T140" s="11"/>
    </row>
    <row r="141" spans="1:20" ht="15.75" customHeight="1">
      <c r="A141" s="50">
        <v>7</v>
      </c>
      <c r="B141" s="17" t="s">
        <v>1184</v>
      </c>
      <c r="C141" s="16" t="str">
        <f>+VLOOKUP(A141,'DatosDefinitivos_N=203'!$B$4:$D$206,3,FALSE)</f>
        <v>Carrera 73A No. 71A - 22</v>
      </c>
      <c r="D141" s="53" t="s">
        <v>435</v>
      </c>
      <c r="E141" s="63">
        <v>4</v>
      </c>
      <c r="F141" s="54">
        <v>6</v>
      </c>
      <c r="G141" s="57">
        <v>1</v>
      </c>
      <c r="H141" s="54">
        <v>3.2000000000000001E-2</v>
      </c>
      <c r="I141" s="19" t="str">
        <f t="shared" si="3"/>
        <v>Nodo 7 a 25</v>
      </c>
      <c r="J141" s="41" t="s">
        <v>1397</v>
      </c>
      <c r="M141" s="11"/>
      <c r="N141" s="11"/>
      <c r="S141" s="11"/>
      <c r="T141" s="11"/>
    </row>
    <row r="142" spans="1:20" ht="15.75" customHeight="1">
      <c r="A142" s="50">
        <v>25</v>
      </c>
      <c r="B142" s="17" t="s">
        <v>1206</v>
      </c>
      <c r="C142" s="16" t="str">
        <f>+VLOOKUP(A142,'DatosDefinitivos_N=203'!$B$4:$D$206,3,FALSE)</f>
        <v>Avenida Carrera 73 A No.71 A- 72</v>
      </c>
      <c r="D142" s="53" t="s">
        <v>454</v>
      </c>
      <c r="E142" s="63">
        <v>4</v>
      </c>
      <c r="F142" s="54">
        <v>6</v>
      </c>
      <c r="G142" s="57">
        <v>4</v>
      </c>
      <c r="H142" s="54">
        <v>1.7</v>
      </c>
      <c r="I142" s="19" t="str">
        <f t="shared" si="3"/>
        <v>Nodo 25 a 118</v>
      </c>
      <c r="J142" s="41" t="s">
        <v>1398</v>
      </c>
      <c r="M142" s="11"/>
      <c r="N142" s="11"/>
      <c r="S142" s="11"/>
      <c r="T142" s="11"/>
    </row>
    <row r="143" spans="1:20" ht="15.75" customHeight="1">
      <c r="A143" s="50">
        <v>118</v>
      </c>
      <c r="B143" s="17" t="s">
        <v>1123</v>
      </c>
      <c r="C143" s="16" t="str">
        <f>+VLOOKUP(A143,'DatosDefinitivos_N=203'!$B$4:$D$206,3,FALSE)</f>
        <v>Calle 72 No 72A- 31</v>
      </c>
      <c r="D143" s="53" t="s">
        <v>549</v>
      </c>
      <c r="E143" s="63">
        <v>4</v>
      </c>
      <c r="F143" s="54">
        <v>6</v>
      </c>
      <c r="G143" s="57">
        <v>1</v>
      </c>
      <c r="H143" s="54">
        <v>0.1</v>
      </c>
      <c r="I143" s="19" t="str">
        <f t="shared" si="3"/>
        <v>Nodo 118 a 54</v>
      </c>
      <c r="J143" s="41" t="s">
        <v>1399</v>
      </c>
      <c r="M143" s="11"/>
      <c r="N143" s="11"/>
      <c r="S143" s="11"/>
      <c r="T143" s="11"/>
    </row>
    <row r="144" spans="1:20" ht="15.75" customHeight="1">
      <c r="A144" s="50">
        <v>54</v>
      </c>
      <c r="B144" s="17" t="s">
        <v>1189</v>
      </c>
      <c r="C144" s="16" t="str">
        <f>+VLOOKUP(A144,'DatosDefinitivos_N=203'!$B$4:$D$206,3,FALSE)</f>
        <v>Av Cl 72 No. 73 A - 55</v>
      </c>
      <c r="D144" s="53" t="s">
        <v>484</v>
      </c>
      <c r="E144" s="63">
        <v>4</v>
      </c>
      <c r="F144" s="54">
        <v>6</v>
      </c>
      <c r="G144" s="57">
        <v>1</v>
      </c>
      <c r="H144" s="54">
        <v>0.2</v>
      </c>
      <c r="I144" s="19" t="str">
        <f t="shared" si="3"/>
        <v>Nodo 54 a 49</v>
      </c>
      <c r="J144" s="41" t="s">
        <v>1400</v>
      </c>
      <c r="M144" s="11"/>
      <c r="N144" s="11"/>
      <c r="S144" s="11"/>
      <c r="T144" s="11"/>
    </row>
    <row r="145" spans="1:20" ht="15.75" customHeight="1">
      <c r="A145" s="51">
        <v>49</v>
      </c>
      <c r="B145" s="17" t="s">
        <v>1106</v>
      </c>
      <c r="C145" s="16" t="str">
        <f>+VLOOKUP(A145,'DatosDefinitivos_N=203'!$B$4:$D$206,3,FALSE)</f>
        <v>Avenida calle 72 No 74A- 70</v>
      </c>
      <c r="D145" s="53" t="s">
        <v>479</v>
      </c>
      <c r="E145" s="63">
        <v>4</v>
      </c>
      <c r="F145" s="54">
        <v>6</v>
      </c>
      <c r="G145" s="57">
        <v>1</v>
      </c>
      <c r="H145" s="54">
        <v>7.0000000000000007E-2</v>
      </c>
      <c r="I145" s="19" t="str">
        <f t="shared" si="3"/>
        <v>Nodo 49 a 51</v>
      </c>
      <c r="J145" s="41" t="s">
        <v>1401</v>
      </c>
      <c r="M145" s="11"/>
      <c r="N145" s="11"/>
      <c r="S145" s="11"/>
      <c r="T145" s="11"/>
    </row>
    <row r="146" spans="1:20" ht="15.75" customHeight="1">
      <c r="A146" s="50">
        <v>51</v>
      </c>
      <c r="B146" s="17" t="s">
        <v>1143</v>
      </c>
      <c r="C146" s="16" t="str">
        <f>+VLOOKUP(A146,'DatosDefinitivos_N=203'!$B$4:$D$206,3,FALSE)</f>
        <v>Calle 72A No 74A - 98</v>
      </c>
      <c r="D146" s="53" t="s">
        <v>481</v>
      </c>
      <c r="E146" s="63">
        <v>4</v>
      </c>
      <c r="F146" s="54">
        <v>6</v>
      </c>
      <c r="G146" s="57">
        <v>1</v>
      </c>
      <c r="H146" s="54">
        <v>0.1</v>
      </c>
      <c r="I146" s="19" t="str">
        <f t="shared" si="3"/>
        <v>Nodo 51 a 56</v>
      </c>
      <c r="J146" s="41" t="s">
        <v>1402</v>
      </c>
      <c r="M146" s="11"/>
      <c r="N146" s="11"/>
      <c r="S146" s="11"/>
      <c r="T146" s="11"/>
    </row>
    <row r="147" spans="1:20" ht="15.75" customHeight="1">
      <c r="A147" s="50">
        <v>56</v>
      </c>
      <c r="B147" s="17" t="s">
        <v>1210</v>
      </c>
      <c r="C147" s="16" t="str">
        <f>+VLOOKUP(A147,'DatosDefinitivos_N=203'!$B$4:$D$206,3,FALSE)</f>
        <v>Avenida calle 72 No 75- 52</v>
      </c>
      <c r="D147" s="53" t="s">
        <v>486</v>
      </c>
      <c r="E147" s="63">
        <v>4</v>
      </c>
      <c r="F147" s="54">
        <v>6</v>
      </c>
      <c r="G147" s="57">
        <v>3</v>
      </c>
      <c r="H147" s="54">
        <v>0.9</v>
      </c>
      <c r="I147" s="19" t="str">
        <f t="shared" si="3"/>
        <v>Nodo 56 a 57</v>
      </c>
      <c r="J147" s="41" t="s">
        <v>1403</v>
      </c>
      <c r="M147" s="11"/>
      <c r="N147" s="11"/>
      <c r="S147" s="11"/>
      <c r="T147" s="11"/>
    </row>
    <row r="148" spans="1:20" ht="15.75" customHeight="1">
      <c r="A148" s="50">
        <v>57</v>
      </c>
      <c r="B148" s="17" t="s">
        <v>1187</v>
      </c>
      <c r="C148" s="16" t="str">
        <f>+VLOOKUP(A148,'DatosDefinitivos_N=203'!$B$4:$D$206,3,FALSE)</f>
        <v>Carrera 73A No 75- 45</v>
      </c>
      <c r="D148" s="53" t="s">
        <v>487</v>
      </c>
      <c r="E148" s="63">
        <v>4</v>
      </c>
      <c r="F148" s="54">
        <v>6</v>
      </c>
      <c r="G148" s="57">
        <v>3</v>
      </c>
      <c r="H148" s="54">
        <v>0.9</v>
      </c>
      <c r="I148" s="19" t="str">
        <f t="shared" si="3"/>
        <v>Nodo 57 a 67</v>
      </c>
      <c r="J148" s="41" t="s">
        <v>1404</v>
      </c>
      <c r="M148" s="11"/>
      <c r="N148" s="11"/>
      <c r="S148" s="11"/>
      <c r="T148" s="11"/>
    </row>
    <row r="149" spans="1:20" ht="15.75" customHeight="1">
      <c r="A149" s="51">
        <v>67</v>
      </c>
      <c r="B149" s="20" t="s">
        <v>1148</v>
      </c>
      <c r="C149" s="16" t="str">
        <f>+VLOOKUP(A149,'DatosDefinitivos_N=203'!$B$4:$D$206,3,FALSE)</f>
        <v>Avenida Boyacá No 77A- 12</v>
      </c>
      <c r="D149" s="53" t="s">
        <v>498</v>
      </c>
      <c r="E149" s="63">
        <v>4</v>
      </c>
      <c r="F149" s="54">
        <v>6</v>
      </c>
      <c r="G149" s="57">
        <v>4</v>
      </c>
      <c r="H149" s="54">
        <v>1.4</v>
      </c>
      <c r="I149" s="19" t="str">
        <f t="shared" si="3"/>
        <v>Nodo 67 a 173</v>
      </c>
      <c r="J149" s="41" t="s">
        <v>1405</v>
      </c>
      <c r="M149" s="11"/>
      <c r="N149" s="11"/>
      <c r="S149" s="11"/>
      <c r="T149" s="11"/>
    </row>
    <row r="150" spans="1:20" ht="15.75" customHeight="1">
      <c r="A150" s="50">
        <v>173</v>
      </c>
      <c r="B150" s="20" t="s">
        <v>1071</v>
      </c>
      <c r="C150" s="16" t="str">
        <f>+VLOOKUP(A150,'DatosDefinitivos_N=203'!$B$4:$D$206,3,FALSE)</f>
        <v>Av Boyaca No. 79 A - 25</v>
      </c>
      <c r="D150" s="53" t="s">
        <v>604</v>
      </c>
      <c r="E150" s="63">
        <v>4</v>
      </c>
      <c r="F150" s="54">
        <v>6</v>
      </c>
      <c r="G150" s="57">
        <v>1</v>
      </c>
      <c r="H150" s="54">
        <v>0.03</v>
      </c>
      <c r="I150" s="19" t="str">
        <f t="shared" si="3"/>
        <v>Nodo 173 a 72</v>
      </c>
      <c r="J150" s="41" t="s">
        <v>1406</v>
      </c>
      <c r="M150" s="11"/>
      <c r="N150" s="11"/>
      <c r="S150" s="11"/>
      <c r="T150" s="11"/>
    </row>
    <row r="151" spans="1:20" ht="15.75" customHeight="1">
      <c r="A151" s="51">
        <v>72</v>
      </c>
      <c r="B151" s="17" t="s">
        <v>1232</v>
      </c>
      <c r="C151" s="16" t="str">
        <f>+VLOOKUP(A151,'DatosDefinitivos_N=203'!$B$4:$D$206,3,FALSE)</f>
        <v>Avenida Boyacá No 79A- 41</v>
      </c>
      <c r="D151" s="53" t="s">
        <v>503</v>
      </c>
      <c r="E151" s="63">
        <v>4</v>
      </c>
      <c r="F151" s="54">
        <v>6</v>
      </c>
      <c r="G151" s="57">
        <v>1</v>
      </c>
      <c r="H151" s="54">
        <v>1E-3</v>
      </c>
      <c r="I151" s="19" t="str">
        <f t="shared" si="3"/>
        <v>Nodo 72 a 199</v>
      </c>
      <c r="J151" s="41" t="s">
        <v>1407</v>
      </c>
      <c r="M151" s="11"/>
      <c r="N151" s="11"/>
      <c r="S151" s="11"/>
      <c r="T151" s="11"/>
    </row>
    <row r="152" spans="1:20" ht="15.75" customHeight="1">
      <c r="A152" s="50">
        <v>199</v>
      </c>
      <c r="B152" s="17" t="s">
        <v>1246</v>
      </c>
      <c r="C152" s="16" t="str">
        <f>+VLOOKUP(A152,'DatosDefinitivos_N=203'!$B$4:$D$206,3,FALSE)</f>
        <v>AV BOYACA No. 79 A - 41</v>
      </c>
      <c r="D152" s="53" t="s">
        <v>503</v>
      </c>
      <c r="E152" s="63">
        <v>4</v>
      </c>
      <c r="F152" s="54">
        <v>6</v>
      </c>
      <c r="G152" s="57">
        <v>1</v>
      </c>
      <c r="H152" s="54">
        <v>7.0999999999999994E-2</v>
      </c>
      <c r="I152" s="19" t="str">
        <f t="shared" si="3"/>
        <v>Nodo 199 a 88</v>
      </c>
      <c r="J152" s="41" t="s">
        <v>1408</v>
      </c>
      <c r="M152" s="11"/>
      <c r="N152" s="11"/>
      <c r="S152" s="11"/>
      <c r="T152" s="11"/>
    </row>
    <row r="153" spans="1:20" ht="15.75" customHeight="1">
      <c r="A153" s="50">
        <v>88</v>
      </c>
      <c r="B153" s="20" t="s">
        <v>1226</v>
      </c>
      <c r="C153" s="16" t="str">
        <f>+VLOOKUP(A153,'DatosDefinitivos_N=203'!$B$4:$D$206,3,FALSE)</f>
        <v>Avenida Boyacá No 79A- 79</v>
      </c>
      <c r="D153" s="53" t="s">
        <v>519</v>
      </c>
      <c r="E153" s="63">
        <v>4</v>
      </c>
      <c r="F153" s="54">
        <v>6</v>
      </c>
      <c r="G153" s="57">
        <v>5</v>
      </c>
      <c r="H153" s="54">
        <v>1.9</v>
      </c>
      <c r="I153" s="19" t="str">
        <f t="shared" si="3"/>
        <v>Nodo 88 a 190</v>
      </c>
      <c r="J153" s="41" t="s">
        <v>1409</v>
      </c>
      <c r="M153" s="11"/>
      <c r="N153" s="11"/>
      <c r="S153" s="11"/>
      <c r="T153" s="11"/>
    </row>
    <row r="154" spans="1:20" ht="15.75" customHeight="1">
      <c r="A154" s="50">
        <v>190</v>
      </c>
      <c r="B154" s="20" t="s">
        <v>1099</v>
      </c>
      <c r="C154" s="16" t="str">
        <f>+VLOOKUP(A154,'DatosDefinitivos_N=203'!$B$4:$D$206,3,FALSE)</f>
        <v>AC 80 No 92-50</v>
      </c>
      <c r="D154" s="53" t="s">
        <v>621</v>
      </c>
      <c r="E154" s="63">
        <v>4</v>
      </c>
      <c r="F154" s="54">
        <v>6</v>
      </c>
      <c r="G154" s="57">
        <v>4</v>
      </c>
      <c r="H154" s="54">
        <v>0.8</v>
      </c>
      <c r="I154" s="19" t="str">
        <f t="shared" si="3"/>
        <v>Nodo 190 a 21</v>
      </c>
      <c r="J154" s="41" t="s">
        <v>1410</v>
      </c>
      <c r="M154" s="11"/>
      <c r="N154" s="11"/>
      <c r="S154" s="11"/>
      <c r="T154" s="11"/>
    </row>
    <row r="155" spans="1:20" ht="15.75" customHeight="1">
      <c r="A155" s="50">
        <v>21</v>
      </c>
      <c r="B155" s="17" t="s">
        <v>1223</v>
      </c>
      <c r="C155" s="16" t="str">
        <f>+VLOOKUP(A155,'DatosDefinitivos_N=203'!$B$4:$D$206,3,FALSE)</f>
        <v>Carrera 69Q No 78- 39</v>
      </c>
      <c r="D155" s="53" t="s">
        <v>449</v>
      </c>
      <c r="E155" s="63">
        <v>4</v>
      </c>
      <c r="F155" s="54">
        <v>6</v>
      </c>
      <c r="G155" s="57">
        <v>1</v>
      </c>
      <c r="H155" s="54">
        <v>0.2</v>
      </c>
      <c r="I155" s="19" t="str">
        <f t="shared" si="3"/>
        <v>Nodo 21 a 100</v>
      </c>
      <c r="J155" s="41" t="s">
        <v>1411</v>
      </c>
      <c r="M155" s="11"/>
      <c r="N155" s="11"/>
      <c r="S155" s="11"/>
      <c r="T155" s="11"/>
    </row>
    <row r="156" spans="1:20" ht="15.75" customHeight="1">
      <c r="A156" s="50">
        <v>100</v>
      </c>
      <c r="B156" s="17" t="s">
        <v>1205</v>
      </c>
      <c r="C156" s="16" t="str">
        <f>+VLOOKUP(A156,'DatosDefinitivos_N=203'!$B$4:$D$206,3,FALSE)</f>
        <v>Carrera 69P No 78- 50</v>
      </c>
      <c r="D156" s="53" t="s">
        <v>531</v>
      </c>
      <c r="E156" s="63">
        <v>4</v>
      </c>
      <c r="F156" s="54">
        <v>6</v>
      </c>
      <c r="G156" s="57">
        <v>1</v>
      </c>
      <c r="H156" s="54">
        <v>7.0000000000000001E-3</v>
      </c>
      <c r="I156" s="19" t="str">
        <f t="shared" si="3"/>
        <v>Nodo 100 a 161</v>
      </c>
      <c r="J156" s="41" t="s">
        <v>1412</v>
      </c>
      <c r="M156" s="11"/>
      <c r="N156" s="11"/>
      <c r="S156" s="11"/>
      <c r="T156" s="11"/>
    </row>
    <row r="157" spans="1:20" ht="15.75" customHeight="1">
      <c r="A157" s="50">
        <v>161</v>
      </c>
      <c r="B157" s="17" t="s">
        <v>1082</v>
      </c>
      <c r="C157" s="16" t="str">
        <f>+VLOOKUP(A157,'DatosDefinitivos_N=203'!$B$4:$D$206,3,FALSE)</f>
        <v>CR 69P No 78-62</v>
      </c>
      <c r="D157" s="53" t="s">
        <v>594</v>
      </c>
      <c r="E157" s="63">
        <v>4</v>
      </c>
      <c r="F157" s="54">
        <v>6</v>
      </c>
      <c r="G157" s="57">
        <v>1</v>
      </c>
      <c r="H157" s="54">
        <v>0.2</v>
      </c>
      <c r="I157" s="19" t="str">
        <f t="shared" si="3"/>
        <v>Nodo 161 a 64</v>
      </c>
      <c r="J157" s="41" t="s">
        <v>1413</v>
      </c>
      <c r="M157" s="11"/>
      <c r="N157" s="11"/>
      <c r="S157" s="11"/>
      <c r="T157" s="11"/>
    </row>
    <row r="158" spans="1:20" ht="15.75" customHeight="1">
      <c r="A158" s="50">
        <v>64</v>
      </c>
      <c r="B158" s="17" t="s">
        <v>1100</v>
      </c>
      <c r="C158" s="16" t="str">
        <f>+VLOOKUP(A158,'DatosDefinitivos_N=203'!$B$4:$D$206,3,FALSE)</f>
        <v>Carrera 69K No 78- 71</v>
      </c>
      <c r="D158" s="53" t="s">
        <v>495</v>
      </c>
      <c r="E158" s="63">
        <v>4</v>
      </c>
      <c r="F158" s="54">
        <v>6</v>
      </c>
      <c r="G158" s="57">
        <v>1</v>
      </c>
      <c r="H158" s="54">
        <v>0.2</v>
      </c>
      <c r="I158" s="19" t="str">
        <f t="shared" si="3"/>
        <v>Nodo 64 a 200</v>
      </c>
      <c r="J158" s="41" t="s">
        <v>1414</v>
      </c>
      <c r="M158" s="11"/>
      <c r="N158" s="11"/>
      <c r="S158" s="11"/>
      <c r="T158" s="11"/>
    </row>
    <row r="159" spans="1:20" ht="15.75" customHeight="1">
      <c r="A159" s="50">
        <v>200</v>
      </c>
      <c r="B159" s="17" t="s">
        <v>1170</v>
      </c>
      <c r="C159" s="16" t="str">
        <f>+VLOOKUP(A159,'DatosDefinitivos_N=203'!$B$4:$D$206,3,FALSE)</f>
        <v>CR 69 H No. 78 - 53</v>
      </c>
      <c r="D159" s="53" t="s">
        <v>630</v>
      </c>
      <c r="E159" s="63">
        <v>4</v>
      </c>
      <c r="F159" s="54">
        <v>6</v>
      </c>
      <c r="G159" s="57">
        <v>4</v>
      </c>
      <c r="H159" s="54">
        <v>0.9</v>
      </c>
      <c r="I159" s="19" t="str">
        <f t="shared" si="3"/>
        <v>Nodo 200 a 188</v>
      </c>
      <c r="J159" s="41" t="s">
        <v>1415</v>
      </c>
      <c r="M159" s="11"/>
      <c r="N159" s="11"/>
      <c r="S159" s="11"/>
      <c r="T159" s="11"/>
    </row>
    <row r="160" spans="1:20" ht="15.75" customHeight="1">
      <c r="A160" s="50">
        <v>188</v>
      </c>
      <c r="B160" s="17" t="s">
        <v>1068</v>
      </c>
      <c r="C160" s="16" t="str">
        <f>+VLOOKUP(A160,'DatosDefinitivos_N=203'!$B$4:$D$206,3,FALSE)</f>
        <v>CR 69 H No. 77 - 54</v>
      </c>
      <c r="D160" s="53" t="s">
        <v>619</v>
      </c>
      <c r="E160" s="63">
        <v>4</v>
      </c>
      <c r="F160" s="54">
        <v>6</v>
      </c>
      <c r="G160" s="57">
        <v>1</v>
      </c>
      <c r="H160" s="54">
        <v>0.2</v>
      </c>
      <c r="I160" s="19" t="str">
        <f t="shared" si="3"/>
        <v>Nodo 188 a 69</v>
      </c>
      <c r="J160" s="41" t="s">
        <v>1416</v>
      </c>
      <c r="M160" s="11"/>
      <c r="N160" s="11"/>
      <c r="S160" s="11"/>
      <c r="T160" s="11"/>
    </row>
    <row r="161" spans="1:20" ht="15.75" customHeight="1">
      <c r="A161" s="50">
        <v>69</v>
      </c>
      <c r="B161" s="17" t="s">
        <v>1121</v>
      </c>
      <c r="C161" s="16" t="str">
        <f>+VLOOKUP(A161,'DatosDefinitivos_N=203'!$B$4:$D$206,3,FALSE)</f>
        <v>Carrera 69K No 77- 47</v>
      </c>
      <c r="D161" s="53" t="s">
        <v>500</v>
      </c>
      <c r="E161" s="63">
        <v>4</v>
      </c>
      <c r="F161" s="54">
        <v>6</v>
      </c>
      <c r="G161" s="57">
        <v>3</v>
      </c>
      <c r="H161" s="54">
        <v>0.5</v>
      </c>
      <c r="I161" s="19" t="str">
        <f t="shared" si="3"/>
        <v>Nodo 69 a 120</v>
      </c>
      <c r="J161" s="41" t="s">
        <v>1417</v>
      </c>
      <c r="M161" s="11"/>
      <c r="N161" s="11"/>
      <c r="S161" s="11"/>
      <c r="T161" s="11"/>
    </row>
    <row r="162" spans="1:20" ht="15.75" customHeight="1">
      <c r="A162" s="50">
        <v>120</v>
      </c>
      <c r="B162" s="17" t="s">
        <v>1152</v>
      </c>
      <c r="C162" s="16" t="str">
        <f>+VLOOKUP(A162,'DatosDefinitivos_N=203'!$B$4:$D$206,3,FALSE)</f>
        <v>CARRERA 69 P No. 75 - 60</v>
      </c>
      <c r="D162" s="53" t="s">
        <v>551</v>
      </c>
      <c r="E162" s="63">
        <v>4</v>
      </c>
      <c r="F162" s="54">
        <v>6</v>
      </c>
      <c r="G162" s="57">
        <v>2</v>
      </c>
      <c r="H162" s="54">
        <v>0.4</v>
      </c>
      <c r="I162" s="19" t="str">
        <f t="shared" si="3"/>
        <v>Nodo 120 a 86</v>
      </c>
      <c r="J162" s="41" t="s">
        <v>1418</v>
      </c>
      <c r="M162" s="11"/>
      <c r="N162" s="11"/>
      <c r="S162" s="11"/>
      <c r="T162" s="11"/>
    </row>
    <row r="163" spans="1:20" ht="15.75" customHeight="1">
      <c r="A163" s="50">
        <v>86</v>
      </c>
      <c r="B163" s="17" t="s">
        <v>1220</v>
      </c>
      <c r="C163" s="16" t="str">
        <f>+VLOOKUP(A163,'DatosDefinitivos_N=203'!$B$4:$D$206,3,FALSE)</f>
        <v>Carrera 69P No 75- 31</v>
      </c>
      <c r="D163" s="53" t="s">
        <v>517</v>
      </c>
      <c r="E163" s="63">
        <v>4</v>
      </c>
      <c r="F163" s="54">
        <v>6</v>
      </c>
      <c r="G163" s="57">
        <v>1</v>
      </c>
      <c r="H163" s="54">
        <v>0.2</v>
      </c>
      <c r="I163" s="19" t="str">
        <f t="shared" si="3"/>
        <v>Nodo 86 a 53</v>
      </c>
      <c r="J163" s="41" t="s">
        <v>1419</v>
      </c>
      <c r="M163" s="11"/>
      <c r="N163" s="11"/>
      <c r="S163" s="11"/>
      <c r="T163" s="11"/>
    </row>
    <row r="164" spans="1:20" ht="15.75" customHeight="1">
      <c r="A164" s="50">
        <v>53</v>
      </c>
      <c r="B164" s="20" t="s">
        <v>1076</v>
      </c>
      <c r="C164" s="16" t="str">
        <f>+VLOOKUP(A164,'DatosDefinitivos_N=203'!$B$4:$D$206,3,FALSE)</f>
        <v>Carrera 69Q No 75- 62</v>
      </c>
      <c r="D164" s="53" t="s">
        <v>483</v>
      </c>
      <c r="E164" s="63">
        <v>4</v>
      </c>
      <c r="F164" s="54">
        <v>6</v>
      </c>
      <c r="G164" s="57">
        <v>1</v>
      </c>
      <c r="H164" s="54">
        <v>0.1</v>
      </c>
      <c r="I164" s="19" t="str">
        <f t="shared" si="3"/>
        <v>Nodo 53 a 93</v>
      </c>
      <c r="J164" s="41" t="s">
        <v>1420</v>
      </c>
      <c r="M164" s="11"/>
      <c r="N164" s="11"/>
      <c r="S164" s="11"/>
      <c r="T164" s="11"/>
    </row>
    <row r="165" spans="1:20" ht="15.75" customHeight="1">
      <c r="A165" s="50">
        <v>93</v>
      </c>
      <c r="B165" s="17" t="s">
        <v>1155</v>
      </c>
      <c r="C165" s="16" t="str">
        <f>+VLOOKUP(A165,'DatosDefinitivos_N=203'!$B$4:$D$206,3,FALSE)</f>
        <v>Calle 75 No 69P- 47</v>
      </c>
      <c r="D165" s="53" t="s">
        <v>524</v>
      </c>
      <c r="E165" s="63">
        <v>4</v>
      </c>
      <c r="F165" s="54">
        <v>6</v>
      </c>
      <c r="G165" s="57">
        <v>2</v>
      </c>
      <c r="H165" s="54">
        <v>0.5</v>
      </c>
      <c r="I165" s="19" t="str">
        <f t="shared" si="3"/>
        <v>Nodo 93 a 14</v>
      </c>
      <c r="J165" s="41" t="s">
        <v>1421</v>
      </c>
      <c r="M165" s="11"/>
      <c r="N165" s="11"/>
      <c r="S165" s="11"/>
      <c r="T165" s="11"/>
    </row>
    <row r="166" spans="1:20" ht="15.75" customHeight="1">
      <c r="A166" s="50">
        <v>14</v>
      </c>
      <c r="B166" s="17" t="s">
        <v>1212</v>
      </c>
      <c r="C166" s="16" t="str">
        <f>+VLOOKUP(A166,'DatosDefinitivos_N=203'!$B$4:$D$206,3,FALSE)</f>
        <v>Calle 74B No 69Q- 12</v>
      </c>
      <c r="D166" s="53" t="s">
        <v>1258</v>
      </c>
      <c r="E166" s="63">
        <v>4</v>
      </c>
      <c r="F166" s="54">
        <v>6</v>
      </c>
      <c r="G166" s="57">
        <v>2</v>
      </c>
      <c r="H166" s="54">
        <v>0.3</v>
      </c>
      <c r="I166" s="19" t="str">
        <f t="shared" si="3"/>
        <v>Nodo 14 a 135</v>
      </c>
      <c r="J166" s="41" t="s">
        <v>1422</v>
      </c>
      <c r="M166" s="11"/>
      <c r="N166" s="11"/>
      <c r="S166" s="11"/>
      <c r="T166" s="11"/>
    </row>
    <row r="167" spans="1:20" ht="15.75" customHeight="1">
      <c r="A167" s="50">
        <v>135</v>
      </c>
      <c r="B167" s="17" t="s">
        <v>1050</v>
      </c>
      <c r="C167" s="16" t="str">
        <f>+VLOOKUP(A167,'DatosDefinitivos_N=203'!$B$4:$D$206,3,FALSE)</f>
        <v>CARRERA 69Q No 77 - 31 / 36</v>
      </c>
      <c r="D167" s="53" t="s">
        <v>567</v>
      </c>
      <c r="E167" s="63">
        <v>4</v>
      </c>
      <c r="F167" s="54">
        <v>6</v>
      </c>
      <c r="G167" s="57">
        <v>4</v>
      </c>
      <c r="H167" s="54">
        <v>1.1000000000000001</v>
      </c>
      <c r="I167" s="19" t="str">
        <f t="shared" si="3"/>
        <v>Nodo 135 a 172</v>
      </c>
      <c r="J167" s="41" t="s">
        <v>1423</v>
      </c>
      <c r="M167" s="11"/>
      <c r="N167" s="11"/>
      <c r="S167" s="11"/>
      <c r="T167" s="11"/>
    </row>
    <row r="168" spans="1:20" ht="15.75" customHeight="1">
      <c r="A168" s="50">
        <v>172</v>
      </c>
      <c r="B168" s="17" t="s">
        <v>1162</v>
      </c>
      <c r="C168" s="16" t="str">
        <f>+VLOOKUP(A168,'DatosDefinitivos_N=203'!$B$4:$D$206,3,FALSE)</f>
        <v>CR 69H 74B - 74</v>
      </c>
      <c r="D168" s="53" t="s">
        <v>603</v>
      </c>
      <c r="E168" s="63">
        <v>4</v>
      </c>
      <c r="F168" s="54">
        <v>6</v>
      </c>
      <c r="G168" s="57">
        <v>1</v>
      </c>
      <c r="H168" s="54">
        <v>0.3</v>
      </c>
      <c r="I168" s="19" t="str">
        <f t="shared" si="3"/>
        <v>Nodo 172 a 23</v>
      </c>
      <c r="J168" s="41" t="s">
        <v>1424</v>
      </c>
      <c r="M168" s="11"/>
      <c r="N168" s="11"/>
      <c r="S168" s="11"/>
      <c r="T168" s="11"/>
    </row>
    <row r="169" spans="1:20" ht="15.75" customHeight="1">
      <c r="A169" s="50">
        <v>23</v>
      </c>
      <c r="B169" s="20" t="s">
        <v>1245</v>
      </c>
      <c r="C169" s="16" t="str">
        <f>+VLOOKUP(A169,'DatosDefinitivos_N=203'!$B$4:$D$206,3,FALSE)</f>
        <v>Carrera 69 No 74B- 62</v>
      </c>
      <c r="D169" s="53" t="s">
        <v>452</v>
      </c>
      <c r="E169" s="63">
        <v>4</v>
      </c>
      <c r="F169" s="54">
        <v>6</v>
      </c>
      <c r="G169" s="57">
        <v>2</v>
      </c>
      <c r="H169" s="54">
        <v>0.6</v>
      </c>
      <c r="I169" s="19" t="str">
        <f t="shared" si="3"/>
        <v>Nodo 23 a 197</v>
      </c>
      <c r="J169" s="41" t="s">
        <v>1425</v>
      </c>
      <c r="M169" s="11"/>
      <c r="N169" s="11"/>
      <c r="S169" s="11"/>
      <c r="T169" s="11"/>
    </row>
    <row r="170" spans="1:20" ht="15.75" customHeight="1">
      <c r="A170" s="51">
        <v>197</v>
      </c>
      <c r="B170" s="17" t="s">
        <v>1109</v>
      </c>
      <c r="C170" s="16" t="str">
        <f>+VLOOKUP(A170,'DatosDefinitivos_N=203'!$B$4:$D$206,3,FALSE)</f>
        <v>CR 68 G No. 74 B - 55</v>
      </c>
      <c r="D170" s="53" t="s">
        <v>628</v>
      </c>
      <c r="E170" s="63">
        <v>4</v>
      </c>
      <c r="F170" s="54">
        <v>6</v>
      </c>
      <c r="G170" s="57">
        <v>1</v>
      </c>
      <c r="H170" s="54">
        <v>0.3</v>
      </c>
      <c r="I170" s="19" t="str">
        <f t="shared" si="3"/>
        <v>Nodo 197 a 73</v>
      </c>
      <c r="J170" s="41" t="s">
        <v>1426</v>
      </c>
      <c r="M170" s="11"/>
      <c r="N170" s="11"/>
      <c r="S170" s="11"/>
      <c r="T170" s="11"/>
    </row>
    <row r="171" spans="1:20" ht="15.75" customHeight="1">
      <c r="A171" s="50">
        <v>73</v>
      </c>
      <c r="B171" s="20" t="s">
        <v>1201</v>
      </c>
      <c r="C171" s="16" t="str">
        <f>+VLOOKUP(A171,'DatosDefinitivos_N=203'!$B$4:$D$206,3,FALSE)</f>
        <v>Carrera 68G No 77- 59</v>
      </c>
      <c r="D171" s="53" t="s">
        <v>504</v>
      </c>
      <c r="E171" s="63">
        <v>4</v>
      </c>
      <c r="F171" s="54">
        <v>6</v>
      </c>
      <c r="G171" s="57">
        <v>1</v>
      </c>
      <c r="H171" s="54">
        <v>0.2</v>
      </c>
      <c r="I171" s="19" t="str">
        <f>HYPERLINK(J171,"Nodo "&amp;A171&amp;" a "&amp;A172)</f>
        <v>Nodo 73 a 18</v>
      </c>
      <c r="J171" s="41" t="s">
        <v>1427</v>
      </c>
      <c r="M171" s="11"/>
      <c r="N171" s="11"/>
      <c r="S171" s="11"/>
      <c r="T171" s="11"/>
    </row>
    <row r="172" spans="1:20" ht="15.75" customHeight="1" thickBot="1">
      <c r="A172" s="50">
        <v>18</v>
      </c>
      <c r="B172" s="20" t="s">
        <v>1203</v>
      </c>
      <c r="C172" s="16" t="str">
        <f>+VLOOKUP(A172,'DatosDefinitivos_N=203'!$B$4:$D$206,3,FALSE)</f>
        <v>Calle 78 No 68H- 71</v>
      </c>
      <c r="D172" s="53" t="s">
        <v>445</v>
      </c>
      <c r="E172" s="63">
        <v>4</v>
      </c>
      <c r="F172" s="59">
        <v>6</v>
      </c>
      <c r="G172" s="60"/>
      <c r="H172" s="61"/>
      <c r="I172" s="62"/>
      <c r="J172" s="41" t="s">
        <v>1428</v>
      </c>
      <c r="M172" s="11"/>
      <c r="N172" s="11"/>
      <c r="S172" s="11"/>
      <c r="T172" s="11"/>
    </row>
    <row r="173" spans="1:20" ht="15.75" customHeight="1">
      <c r="A173" s="51">
        <v>96</v>
      </c>
      <c r="B173" s="17" t="s">
        <v>1181</v>
      </c>
      <c r="C173" s="16" t="str">
        <f>+VLOOKUP(A173,'DatosDefinitivos_N=203'!$B$4:$D$206,3,FALSE)</f>
        <v>CR 68 B NO. 78 - 76 U 22 INT
3</v>
      </c>
      <c r="D173" s="53" t="s">
        <v>527</v>
      </c>
      <c r="E173" s="63">
        <v>5</v>
      </c>
      <c r="F173" s="58">
        <v>6</v>
      </c>
      <c r="G173" s="56">
        <v>3</v>
      </c>
      <c r="H173" s="54">
        <v>1.2</v>
      </c>
      <c r="I173" s="19" t="str">
        <f t="shared" ref="I173:I203" si="4">HYPERLINK(J173,"Nodo "&amp;A173&amp;" a "&amp;A174)</f>
        <v>Nodo 96 a 36</v>
      </c>
      <c r="J173" s="41" t="s">
        <v>1429</v>
      </c>
      <c r="M173" s="11"/>
      <c r="N173" s="11"/>
      <c r="S173" s="11"/>
      <c r="T173" s="11"/>
    </row>
    <row r="174" spans="1:20" ht="15.75" customHeight="1">
      <c r="A174" s="50">
        <v>36</v>
      </c>
      <c r="B174" s="17" t="s">
        <v>1095</v>
      </c>
      <c r="C174" s="16" t="str">
        <f>+VLOOKUP(A174,'DatosDefinitivos_N=203'!$B$4:$D$206,3,FALSE)</f>
        <v>Carrera 68B No 71- 43</v>
      </c>
      <c r="D174" s="53" t="s">
        <v>466</v>
      </c>
      <c r="E174" s="63">
        <v>5</v>
      </c>
      <c r="F174" s="54">
        <v>6</v>
      </c>
      <c r="G174" s="57">
        <v>6</v>
      </c>
      <c r="H174" s="54">
        <v>1.3</v>
      </c>
      <c r="I174" s="19" t="str">
        <f t="shared" si="4"/>
        <v>Nodo 36 a 156</v>
      </c>
      <c r="J174" s="41" t="s">
        <v>1430</v>
      </c>
      <c r="M174" s="11"/>
      <c r="N174" s="11"/>
      <c r="S174" s="11"/>
      <c r="T174" s="11"/>
    </row>
    <row r="175" spans="1:20" ht="15.75" customHeight="1">
      <c r="A175" s="50">
        <v>156</v>
      </c>
      <c r="B175" s="17" t="s">
        <v>1244</v>
      </c>
      <c r="C175" s="16" t="str">
        <f>+VLOOKUP(A175,'DatosDefinitivos_N=203'!$B$4:$D$206,3,FALSE)</f>
        <v>Calle 69B No. 70-65</v>
      </c>
      <c r="D175" s="53" t="s">
        <v>589</v>
      </c>
      <c r="E175" s="63">
        <v>5</v>
      </c>
      <c r="F175" s="54">
        <v>6</v>
      </c>
      <c r="G175" s="57">
        <v>1</v>
      </c>
      <c r="H175" s="54">
        <v>3.9E-2</v>
      </c>
      <c r="I175" s="19" t="str">
        <f t="shared" si="4"/>
        <v>Nodo 156 a 159</v>
      </c>
      <c r="J175" s="41" t="s">
        <v>1431</v>
      </c>
      <c r="M175" s="11"/>
      <c r="N175" s="11"/>
      <c r="S175" s="11"/>
      <c r="T175" s="11"/>
    </row>
    <row r="176" spans="1:20" ht="15.75" customHeight="1">
      <c r="A176" s="50">
        <v>159</v>
      </c>
      <c r="B176" s="21" t="s">
        <v>1221</v>
      </c>
      <c r="C176" s="16" t="str">
        <f>+VLOOKUP(A176,'DatosDefinitivos_N=203'!$B$4:$D$206,3,FALSE)</f>
        <v>Calle 69 B No. 70 - 96</v>
      </c>
      <c r="D176" s="53" t="s">
        <v>592</v>
      </c>
      <c r="E176" s="63">
        <v>5</v>
      </c>
      <c r="F176" s="54">
        <v>6</v>
      </c>
      <c r="G176" s="57">
        <v>3</v>
      </c>
      <c r="H176" s="54">
        <v>0.9</v>
      </c>
      <c r="I176" s="19" t="str">
        <f t="shared" si="4"/>
        <v>Nodo 159 a 195</v>
      </c>
      <c r="J176" s="41" t="s">
        <v>1432</v>
      </c>
      <c r="M176" s="11"/>
      <c r="N176" s="11"/>
      <c r="S176" s="11"/>
      <c r="T176" s="11"/>
    </row>
    <row r="177" spans="1:20" ht="15.75" customHeight="1">
      <c r="A177" s="50">
        <v>195</v>
      </c>
      <c r="B177" s="17" t="s">
        <v>1177</v>
      </c>
      <c r="C177" s="16" t="str">
        <f>+VLOOKUP(A177,'DatosDefinitivos_N=203'!$B$4:$D$206,3,FALSE)</f>
        <v>CL 66 A No 70 F - 15</v>
      </c>
      <c r="D177" s="53" t="s">
        <v>626</v>
      </c>
      <c r="E177" s="63">
        <v>5</v>
      </c>
      <c r="F177" s="54">
        <v>6</v>
      </c>
      <c r="G177" s="57">
        <v>3</v>
      </c>
      <c r="H177" s="54">
        <v>0.7</v>
      </c>
      <c r="I177" s="19" t="str">
        <f t="shared" si="4"/>
        <v>Nodo 195 a 174</v>
      </c>
      <c r="J177" s="41" t="s">
        <v>1433</v>
      </c>
      <c r="M177" s="11"/>
      <c r="N177" s="11"/>
      <c r="S177" s="11"/>
      <c r="T177" s="11"/>
    </row>
    <row r="178" spans="1:20" ht="15.75" customHeight="1">
      <c r="A178" s="50">
        <v>174</v>
      </c>
      <c r="B178" s="17" t="s">
        <v>1229</v>
      </c>
      <c r="C178" s="16" t="str">
        <f>+VLOOKUP(A178,'DatosDefinitivos_N=203'!$B$4:$D$206,3,FALSE)</f>
        <v>CALLE 64 D No 70 - 66</v>
      </c>
      <c r="D178" s="53" t="s">
        <v>605</v>
      </c>
      <c r="E178" s="63">
        <v>5</v>
      </c>
      <c r="F178" s="54">
        <v>6</v>
      </c>
      <c r="G178" s="57">
        <v>2</v>
      </c>
      <c r="H178" s="54">
        <v>0.3</v>
      </c>
      <c r="I178" s="19" t="str">
        <f t="shared" si="4"/>
        <v>Nodo 174 a 164</v>
      </c>
      <c r="J178" s="41" t="s">
        <v>1434</v>
      </c>
      <c r="M178" s="11"/>
      <c r="N178" s="11"/>
      <c r="S178" s="11"/>
      <c r="T178" s="11"/>
    </row>
    <row r="179" spans="1:20" ht="15.75" customHeight="1">
      <c r="A179" s="50">
        <v>164</v>
      </c>
      <c r="B179" s="17" t="s">
        <v>1171</v>
      </c>
      <c r="C179" s="16" t="str">
        <f>+VLOOKUP(A179,'DatosDefinitivos_N=203'!$B$4:$D$206,3,FALSE)</f>
        <v>Carrera 70 B No. 63 D - 41</v>
      </c>
      <c r="D179" s="53" t="s">
        <v>596</v>
      </c>
      <c r="E179" s="63">
        <v>5</v>
      </c>
      <c r="F179" s="54">
        <v>6</v>
      </c>
      <c r="G179" s="57">
        <v>2</v>
      </c>
      <c r="H179" s="54">
        <v>0.3</v>
      </c>
      <c r="I179" s="19" t="str">
        <f t="shared" si="4"/>
        <v>Nodo 164 a 196</v>
      </c>
      <c r="J179" s="41" t="s">
        <v>1435</v>
      </c>
      <c r="M179" s="11"/>
      <c r="N179" s="11"/>
      <c r="S179" s="11"/>
      <c r="T179" s="11"/>
    </row>
    <row r="180" spans="1:20" ht="15.75" customHeight="1">
      <c r="A180" s="50">
        <v>196</v>
      </c>
      <c r="B180" s="17" t="s">
        <v>1196</v>
      </c>
      <c r="C180" s="16" t="str">
        <f>+VLOOKUP(A180,'DatosDefinitivos_N=203'!$B$4:$D$206,3,FALSE)</f>
        <v>Calle 63 C No.70-79</v>
      </c>
      <c r="D180" s="53" t="s">
        <v>627</v>
      </c>
      <c r="E180" s="63">
        <v>5</v>
      </c>
      <c r="F180" s="54">
        <v>6</v>
      </c>
      <c r="G180" s="57">
        <v>2</v>
      </c>
      <c r="H180" s="54">
        <v>0.4</v>
      </c>
      <c r="I180" s="19" t="str">
        <f t="shared" si="4"/>
        <v>Nodo 196 a 82</v>
      </c>
      <c r="J180" s="41" t="s">
        <v>1436</v>
      </c>
      <c r="M180" s="11"/>
      <c r="N180" s="11"/>
      <c r="S180" s="11"/>
      <c r="T180" s="11"/>
    </row>
    <row r="181" spans="1:20" ht="15.75" customHeight="1">
      <c r="A181" s="50">
        <v>82</v>
      </c>
      <c r="B181" s="20" t="s">
        <v>1138</v>
      </c>
      <c r="C181" s="16" t="str">
        <f>+VLOOKUP(A181,'DatosDefinitivos_N=203'!$B$4:$D$206,3,FALSE)</f>
        <v>Calle 63A No 71A- 18</v>
      </c>
      <c r="D181" s="53" t="s">
        <v>513</v>
      </c>
      <c r="E181" s="63">
        <v>5</v>
      </c>
      <c r="F181" s="54">
        <v>6</v>
      </c>
      <c r="G181" s="57">
        <v>1</v>
      </c>
      <c r="H181" s="54">
        <v>0.5</v>
      </c>
      <c r="I181" s="19" t="str">
        <f t="shared" si="4"/>
        <v>Nodo 82 a 153</v>
      </c>
      <c r="J181" s="41" t="s">
        <v>1437</v>
      </c>
      <c r="M181" s="11"/>
      <c r="N181" s="11"/>
      <c r="S181" s="11"/>
      <c r="T181" s="11"/>
    </row>
    <row r="182" spans="1:20" ht="15.75" customHeight="1">
      <c r="A182" s="52">
        <v>153</v>
      </c>
      <c r="B182" s="17" t="s">
        <v>1105</v>
      </c>
      <c r="C182" s="16" t="str">
        <f>+VLOOKUP(A182,'DatosDefinitivos_N=203'!$B$4:$D$206,3,FALSE)</f>
        <v>Carrera 71A Bis No. 63 D - 11</v>
      </c>
      <c r="D182" s="53" t="s">
        <v>586</v>
      </c>
      <c r="E182" s="63">
        <v>5</v>
      </c>
      <c r="F182" s="54">
        <v>6</v>
      </c>
      <c r="G182" s="57">
        <v>4</v>
      </c>
      <c r="H182" s="54">
        <v>1.4</v>
      </c>
      <c r="I182" s="19" t="str">
        <f t="shared" si="4"/>
        <v>Nodo 153 a 133</v>
      </c>
      <c r="J182" s="41" t="s">
        <v>1438</v>
      </c>
      <c r="M182" s="11"/>
      <c r="N182" s="11"/>
      <c r="S182" s="11"/>
      <c r="T182" s="11"/>
    </row>
    <row r="183" spans="1:20" ht="15.75" customHeight="1">
      <c r="A183" s="50">
        <v>133</v>
      </c>
      <c r="B183" s="17" t="s">
        <v>1124</v>
      </c>
      <c r="C183" s="16" t="str">
        <f>+VLOOKUP(A183,'DatosDefinitivos_N=203'!$B$4:$D$206,3,FALSE)</f>
        <v>Carrera 74A No. 40-41</v>
      </c>
      <c r="D183" s="53" t="s">
        <v>564</v>
      </c>
      <c r="E183" s="63">
        <v>5</v>
      </c>
      <c r="F183" s="54">
        <v>6</v>
      </c>
      <c r="G183" s="57">
        <v>3</v>
      </c>
      <c r="H183" s="54">
        <v>0.8</v>
      </c>
      <c r="I183" s="19" t="str">
        <f t="shared" si="4"/>
        <v>Nodo 133 a 20</v>
      </c>
      <c r="J183" s="41" t="s">
        <v>1439</v>
      </c>
      <c r="M183" s="11"/>
      <c r="N183" s="11"/>
      <c r="S183" s="11"/>
      <c r="T183" s="11"/>
    </row>
    <row r="184" spans="1:20" ht="15.75" customHeight="1">
      <c r="A184" s="50">
        <v>20</v>
      </c>
      <c r="B184" s="17" t="s">
        <v>1249</v>
      </c>
      <c r="C184" s="16" t="str">
        <f>+VLOOKUP(A184,'DatosDefinitivos_N=203'!$B$4:$D$206,3,FALSE)</f>
        <v>Calle 63 No 74B - 42 Bod 10</v>
      </c>
      <c r="D184" s="53" t="s">
        <v>448</v>
      </c>
      <c r="E184" s="63">
        <v>5</v>
      </c>
      <c r="F184" s="54">
        <v>6</v>
      </c>
      <c r="G184" s="57">
        <v>3</v>
      </c>
      <c r="H184" s="54">
        <v>0.7</v>
      </c>
      <c r="I184" s="19" t="str">
        <f t="shared" si="4"/>
        <v>Nodo 20 a 193</v>
      </c>
      <c r="J184" s="41" t="s">
        <v>1440</v>
      </c>
      <c r="M184" s="11"/>
      <c r="N184" s="11"/>
      <c r="S184" s="11"/>
      <c r="T184" s="11"/>
    </row>
    <row r="185" spans="1:20" ht="15.75" customHeight="1">
      <c r="A185" s="50">
        <v>193</v>
      </c>
      <c r="B185" s="17" t="s">
        <v>1156</v>
      </c>
      <c r="C185" s="16" t="str">
        <f>+VLOOKUP(A185,'DatosDefinitivos_N=203'!$B$4:$D$206,3,FALSE)</f>
        <v>CL 65 A No. 74 B - 35</v>
      </c>
      <c r="D185" s="53" t="s">
        <v>624</v>
      </c>
      <c r="E185" s="63">
        <v>5</v>
      </c>
      <c r="F185" s="54">
        <v>6</v>
      </c>
      <c r="G185" s="57">
        <v>1</v>
      </c>
      <c r="H185" s="54">
        <v>1E-3</v>
      </c>
      <c r="I185" s="19" t="str">
        <f t="shared" si="4"/>
        <v>Nodo 193 a 44</v>
      </c>
      <c r="J185" s="41" t="s">
        <v>1441</v>
      </c>
      <c r="M185" s="11"/>
      <c r="N185" s="11"/>
      <c r="S185" s="11"/>
      <c r="T185" s="11"/>
    </row>
    <row r="186" spans="1:20" ht="15.75" customHeight="1">
      <c r="A186" s="50">
        <v>44</v>
      </c>
      <c r="B186" s="17" t="s">
        <v>1168</v>
      </c>
      <c r="C186" s="16" t="str">
        <f>+VLOOKUP(A186,'DatosDefinitivos_N=203'!$B$4:$D$206,3,FALSE)</f>
        <v>CL 65 A No. 74 B - 40</v>
      </c>
      <c r="D186" s="53" t="s">
        <v>474</v>
      </c>
      <c r="E186" s="63">
        <v>5</v>
      </c>
      <c r="F186" s="54">
        <v>6</v>
      </c>
      <c r="G186" s="57">
        <v>1</v>
      </c>
      <c r="H186" s="54">
        <v>9.0999999999999998E-2</v>
      </c>
      <c r="I186" s="19" t="str">
        <f t="shared" si="4"/>
        <v>Nodo 44 a 140</v>
      </c>
      <c r="J186" s="41" t="s">
        <v>1442</v>
      </c>
      <c r="M186" s="11"/>
      <c r="N186" s="11"/>
      <c r="S186" s="11"/>
      <c r="T186" s="11"/>
    </row>
    <row r="187" spans="1:20" ht="15.75" customHeight="1">
      <c r="A187" s="50">
        <v>140</v>
      </c>
      <c r="B187" s="20" t="s">
        <v>1213</v>
      </c>
      <c r="C187" s="16" t="str">
        <f>+VLOOKUP(A187,'DatosDefinitivos_N=203'!$B$4:$D$206,3,FALSE)</f>
        <v>Calle 65 A No. 74-64</v>
      </c>
      <c r="D187" s="53" t="s">
        <v>572</v>
      </c>
      <c r="E187" s="63">
        <v>5</v>
      </c>
      <c r="F187" s="54">
        <v>6</v>
      </c>
      <c r="G187" s="57">
        <v>1</v>
      </c>
      <c r="H187" s="54">
        <v>0.1</v>
      </c>
      <c r="I187" s="19" t="str">
        <f t="shared" si="4"/>
        <v>Nodo 140 a 84</v>
      </c>
      <c r="J187" s="41" t="s">
        <v>1443</v>
      </c>
      <c r="M187" s="11"/>
      <c r="N187" s="11"/>
      <c r="S187" s="11"/>
      <c r="T187" s="11"/>
    </row>
    <row r="188" spans="1:20" ht="15.75" customHeight="1">
      <c r="A188" s="50">
        <v>84</v>
      </c>
      <c r="B188" s="21" t="s">
        <v>1057</v>
      </c>
      <c r="C188" s="16" t="str">
        <f>+VLOOKUP(A188,'DatosDefinitivos_N=203'!$B$4:$D$206,3,FALSE)</f>
        <v>Carrera 74 No 65A-27</v>
      </c>
      <c r="D188" s="53" t="s">
        <v>515</v>
      </c>
      <c r="E188" s="63">
        <v>5</v>
      </c>
      <c r="F188" s="54">
        <v>6</v>
      </c>
      <c r="G188" s="57">
        <v>1</v>
      </c>
      <c r="H188" s="54">
        <v>4.4999999999999998E-2</v>
      </c>
      <c r="I188" s="19" t="str">
        <f t="shared" si="4"/>
        <v>Nodo 84 a 202</v>
      </c>
      <c r="J188" s="41" t="s">
        <v>1444</v>
      </c>
      <c r="M188" s="11"/>
      <c r="N188" s="11"/>
      <c r="S188" s="11"/>
      <c r="T188" s="11"/>
    </row>
    <row r="189" spans="1:20" ht="15.75" customHeight="1">
      <c r="A189" s="50">
        <v>202</v>
      </c>
      <c r="B189" s="17" t="s">
        <v>1219</v>
      </c>
      <c r="C189" s="16" t="str">
        <f>+VLOOKUP(A189,'DatosDefinitivos_N=203'!$B$4:$D$206,3,FALSE)</f>
        <v>CARRERA 74 # 65A-08</v>
      </c>
      <c r="D189" s="53" t="s">
        <v>632</v>
      </c>
      <c r="E189" s="63">
        <v>5</v>
      </c>
      <c r="F189" s="54">
        <v>6</v>
      </c>
      <c r="G189" s="57">
        <v>1</v>
      </c>
      <c r="H189" s="54">
        <v>9.1999999999999998E-2</v>
      </c>
      <c r="I189" s="19" t="str">
        <f t="shared" si="4"/>
        <v>Nodo 202 a 31</v>
      </c>
      <c r="J189" s="41" t="s">
        <v>1445</v>
      </c>
      <c r="M189" s="11"/>
      <c r="N189" s="11"/>
      <c r="S189" s="11"/>
      <c r="T189" s="11"/>
    </row>
    <row r="190" spans="1:20" ht="15.75" customHeight="1">
      <c r="A190" s="50">
        <v>31</v>
      </c>
      <c r="B190" s="20" t="s">
        <v>1078</v>
      </c>
      <c r="C190" s="16" t="str">
        <f>+VLOOKUP(A190,'DatosDefinitivos_N=203'!$B$4:$D$206,3,FALSE)</f>
        <v>Carrera 74 No 65A- 57</v>
      </c>
      <c r="D190" s="53" t="s">
        <v>461</v>
      </c>
      <c r="E190" s="63">
        <v>5</v>
      </c>
      <c r="F190" s="54">
        <v>6</v>
      </c>
      <c r="G190" s="57">
        <v>1</v>
      </c>
      <c r="H190" s="54">
        <v>8.7999999999999995E-2</v>
      </c>
      <c r="I190" s="19" t="str">
        <f t="shared" si="4"/>
        <v>Nodo 31 a 168</v>
      </c>
      <c r="J190" s="41" t="s">
        <v>1446</v>
      </c>
      <c r="M190" s="11"/>
      <c r="N190" s="11"/>
      <c r="S190" s="11"/>
      <c r="T190" s="11"/>
    </row>
    <row r="191" spans="1:20" ht="15.75" customHeight="1">
      <c r="A191" s="50">
        <v>168</v>
      </c>
      <c r="B191" s="20" t="s">
        <v>1131</v>
      </c>
      <c r="C191" s="16" t="str">
        <f>+VLOOKUP(A191,'DatosDefinitivos_N=203'!$B$4:$D$206,3,FALSE)</f>
        <v>CL 66 # 74-55</v>
      </c>
      <c r="D191" s="53" t="s">
        <v>600</v>
      </c>
      <c r="E191" s="63">
        <v>5</v>
      </c>
      <c r="F191" s="54">
        <v>6</v>
      </c>
      <c r="G191" s="57">
        <v>1</v>
      </c>
      <c r="H191" s="54">
        <v>8.9999999999999993E-3</v>
      </c>
      <c r="I191" s="19" t="str">
        <f t="shared" si="4"/>
        <v>Nodo 168 a 3</v>
      </c>
      <c r="J191" s="41" t="s">
        <v>1447</v>
      </c>
      <c r="M191" s="11"/>
      <c r="N191" s="11"/>
      <c r="S191" s="11"/>
      <c r="T191" s="11"/>
    </row>
    <row r="192" spans="1:20" ht="15.75" customHeight="1">
      <c r="A192" s="51">
        <v>3</v>
      </c>
      <c r="B192" s="17" t="s">
        <v>1230</v>
      </c>
      <c r="C192" s="16" t="str">
        <f>+VLOOKUP(A192,'DatosDefinitivos_N=203'!$B$4:$D$206,3,FALSE)</f>
        <v>Calle 66 No 74- 59</v>
      </c>
      <c r="D192" s="53" t="s">
        <v>431</v>
      </c>
      <c r="E192" s="63">
        <v>5</v>
      </c>
      <c r="F192" s="54">
        <v>6</v>
      </c>
      <c r="G192" s="57">
        <v>1</v>
      </c>
      <c r="H192" s="54">
        <v>0.1</v>
      </c>
      <c r="I192" s="19" t="str">
        <f t="shared" si="4"/>
        <v>Nodo 3 a 102</v>
      </c>
      <c r="J192" s="41" t="s">
        <v>1448</v>
      </c>
      <c r="M192" s="11"/>
      <c r="N192" s="11"/>
      <c r="S192" s="11"/>
      <c r="T192" s="11"/>
    </row>
    <row r="193" spans="1:20" ht="15.75" customHeight="1">
      <c r="A193" s="50">
        <v>102</v>
      </c>
      <c r="B193" s="17" t="s">
        <v>1151</v>
      </c>
      <c r="C193" s="16" t="str">
        <f>+VLOOKUP(A193,'DatosDefinitivos_N=203'!$B$4:$D$206,3,FALSE)</f>
        <v>Carrera 75 No 66A- 10</v>
      </c>
      <c r="D193" s="53" t="s">
        <v>533</v>
      </c>
      <c r="E193" s="63">
        <v>5</v>
      </c>
      <c r="F193" s="54">
        <v>6</v>
      </c>
      <c r="G193" s="57">
        <v>2</v>
      </c>
      <c r="H193" s="54">
        <v>0.4</v>
      </c>
      <c r="I193" s="19" t="str">
        <f t="shared" si="4"/>
        <v>Nodo 102 a 68</v>
      </c>
      <c r="J193" s="41" t="s">
        <v>1449</v>
      </c>
      <c r="M193" s="11"/>
      <c r="N193" s="11"/>
      <c r="S193" s="11"/>
      <c r="T193" s="11"/>
    </row>
    <row r="194" spans="1:20" ht="15.75" customHeight="1">
      <c r="A194" s="50">
        <v>68</v>
      </c>
      <c r="B194" s="17" t="s">
        <v>1200</v>
      </c>
      <c r="C194" s="16" t="str">
        <f>+VLOOKUP(A194,'DatosDefinitivos_N=203'!$B$4:$D$206,3,FALSE)</f>
        <v>Carrera 74A No 66A- 49</v>
      </c>
      <c r="D194" s="53" t="s">
        <v>1259</v>
      </c>
      <c r="E194" s="63">
        <v>5</v>
      </c>
      <c r="F194" s="54">
        <v>6</v>
      </c>
      <c r="G194" s="57">
        <v>11</v>
      </c>
      <c r="H194" s="54">
        <v>2.6</v>
      </c>
      <c r="I194" s="19" t="str">
        <f t="shared" si="4"/>
        <v>Nodo 68 a 55</v>
      </c>
      <c r="J194" s="41" t="s">
        <v>1450</v>
      </c>
      <c r="M194" s="11"/>
      <c r="N194" s="11"/>
      <c r="S194" s="11"/>
      <c r="T194" s="11"/>
    </row>
    <row r="195" spans="1:20" ht="15.75" customHeight="1">
      <c r="A195" s="51">
        <v>55</v>
      </c>
      <c r="B195" s="17" t="s">
        <v>1147</v>
      </c>
      <c r="C195" s="16" t="str">
        <f>+VLOOKUP(A195,'DatosDefinitivos_N=203'!$B$4:$D$206,3,FALSE)</f>
        <v>Carrera 77 No 76- 06</v>
      </c>
      <c r="D195" s="53" t="s">
        <v>485</v>
      </c>
      <c r="E195" s="63">
        <v>5</v>
      </c>
      <c r="F195" s="54">
        <v>6</v>
      </c>
      <c r="G195" s="57">
        <v>2</v>
      </c>
      <c r="H195" s="54">
        <v>0.4</v>
      </c>
      <c r="I195" s="19" t="str">
        <f t="shared" si="4"/>
        <v>Nodo 55 a 151</v>
      </c>
      <c r="J195" s="41" t="s">
        <v>1451</v>
      </c>
      <c r="M195" s="11"/>
      <c r="N195" s="11"/>
      <c r="S195" s="11"/>
      <c r="T195" s="11"/>
    </row>
    <row r="196" spans="1:20" ht="15.75" customHeight="1">
      <c r="A196" s="50">
        <v>151</v>
      </c>
      <c r="B196" s="17" t="s">
        <v>1118</v>
      </c>
      <c r="C196" s="16" t="str">
        <f>+VLOOKUP(A196,'DatosDefinitivos_N=203'!$B$4:$D$206,3,FALSE)</f>
        <v>Carrera 77 No. 76 - 57</v>
      </c>
      <c r="D196" s="53" t="s">
        <v>584</v>
      </c>
      <c r="E196" s="63">
        <v>5</v>
      </c>
      <c r="F196" s="54">
        <v>6</v>
      </c>
      <c r="G196" s="57">
        <v>4</v>
      </c>
      <c r="H196" s="54">
        <v>1.1000000000000001</v>
      </c>
      <c r="I196" s="19" t="str">
        <f t="shared" si="4"/>
        <v>Nodo 151 a 70</v>
      </c>
      <c r="J196" s="41" t="s">
        <v>1452</v>
      </c>
      <c r="M196" s="11"/>
      <c r="N196" s="11"/>
      <c r="S196" s="11"/>
      <c r="T196" s="11"/>
    </row>
    <row r="197" spans="1:20" ht="15.75" customHeight="1">
      <c r="A197" s="51">
        <v>70</v>
      </c>
      <c r="B197" s="17" t="s">
        <v>1149</v>
      </c>
      <c r="C197" s="16" t="str">
        <f>+VLOOKUP(A197,'DatosDefinitivos_N=203'!$B$4:$D$206,3,FALSE)</f>
        <v>Calle 75BIS No 84- 9</v>
      </c>
      <c r="D197" s="53" t="s">
        <v>501</v>
      </c>
      <c r="E197" s="63">
        <v>5</v>
      </c>
      <c r="F197" s="54">
        <v>6</v>
      </c>
      <c r="G197" s="57">
        <v>4</v>
      </c>
      <c r="H197" s="54">
        <v>1.6</v>
      </c>
      <c r="I197" s="19" t="str">
        <f t="shared" si="4"/>
        <v>Nodo 70 a 19</v>
      </c>
      <c r="J197" s="41" t="s">
        <v>1453</v>
      </c>
      <c r="M197" s="11"/>
      <c r="N197" s="11"/>
      <c r="S197" s="11"/>
      <c r="T197" s="11"/>
    </row>
    <row r="198" spans="1:20" ht="15.75" customHeight="1">
      <c r="A198" s="50">
        <v>19</v>
      </c>
      <c r="B198" s="17" t="s">
        <v>1235</v>
      </c>
      <c r="C198" s="16" t="str">
        <f>+VLOOKUP(A198,'DatosDefinitivos_N=203'!$B$4:$D$206,3,FALSE)</f>
        <v>DG 83 No. 76 C - 37</v>
      </c>
      <c r="D198" s="53" t="s">
        <v>446</v>
      </c>
      <c r="E198" s="63">
        <v>5</v>
      </c>
      <c r="F198" s="54">
        <v>6</v>
      </c>
      <c r="G198" s="57">
        <v>2</v>
      </c>
      <c r="H198" s="54">
        <v>0.5</v>
      </c>
      <c r="I198" s="19" t="str">
        <f t="shared" si="4"/>
        <v>Nodo 19 a 201</v>
      </c>
      <c r="J198" s="41" t="s">
        <v>1454</v>
      </c>
      <c r="M198" s="11"/>
      <c r="N198" s="11"/>
      <c r="S198" s="11"/>
      <c r="T198" s="11"/>
    </row>
    <row r="199" spans="1:20" ht="15.75" customHeight="1">
      <c r="A199" s="50">
        <v>201</v>
      </c>
      <c r="B199" s="17" t="s">
        <v>1216</v>
      </c>
      <c r="C199" s="16" t="str">
        <f>+VLOOKUP(A199,'DatosDefinitivos_N=203'!$B$4:$D$206,3,FALSE)</f>
        <v>DG 85 No. 76 - 63</v>
      </c>
      <c r="D199" s="53" t="s">
        <v>631</v>
      </c>
      <c r="E199" s="63">
        <v>5</v>
      </c>
      <c r="F199" s="54">
        <v>6</v>
      </c>
      <c r="G199" s="57">
        <v>5</v>
      </c>
      <c r="H199" s="54">
        <v>1.1000000000000001</v>
      </c>
      <c r="I199" s="19" t="str">
        <f t="shared" si="4"/>
        <v>Nodo 201 a 106</v>
      </c>
      <c r="J199" s="41" t="s">
        <v>1455</v>
      </c>
      <c r="M199" s="11"/>
      <c r="N199" s="11"/>
      <c r="S199" s="11"/>
      <c r="T199" s="11"/>
    </row>
    <row r="200" spans="1:20" ht="15.75" customHeight="1">
      <c r="A200" s="50">
        <v>106</v>
      </c>
      <c r="B200" s="17" t="s">
        <v>1231</v>
      </c>
      <c r="C200" s="16" t="str">
        <f>+VLOOKUP(A200,'DatosDefinitivos_N=203'!$B$4:$D$206,3,FALSE)</f>
        <v>Calle 91 No 87B- 23</v>
      </c>
      <c r="D200" s="53" t="s">
        <v>537</v>
      </c>
      <c r="E200" s="63">
        <v>5</v>
      </c>
      <c r="F200" s="54">
        <v>6</v>
      </c>
      <c r="G200" s="57">
        <v>3</v>
      </c>
      <c r="H200" s="54">
        <v>0.5</v>
      </c>
      <c r="I200" s="19" t="str">
        <f t="shared" si="4"/>
        <v>Nodo 106 a 142</v>
      </c>
      <c r="J200" s="41" t="s">
        <v>1456</v>
      </c>
      <c r="M200" s="11"/>
      <c r="N200" s="11"/>
      <c r="S200" s="11"/>
      <c r="T200" s="11"/>
    </row>
    <row r="201" spans="1:20" ht="15.75" customHeight="1">
      <c r="A201" s="50">
        <v>142</v>
      </c>
      <c r="B201" s="17" t="s">
        <v>1111</v>
      </c>
      <c r="C201" s="16" t="str">
        <f>+VLOOKUP(A201,'DatosDefinitivos_N=203'!$B$4:$D$206,3,FALSE)</f>
        <v>Calle 97 No 92-38</v>
      </c>
      <c r="D201" s="53" t="s">
        <v>574</v>
      </c>
      <c r="E201" s="63">
        <v>5</v>
      </c>
      <c r="F201" s="54">
        <v>6</v>
      </c>
      <c r="G201" s="57">
        <v>1</v>
      </c>
      <c r="H201" s="54">
        <v>0.1</v>
      </c>
      <c r="I201" s="19" t="str">
        <f t="shared" si="4"/>
        <v>Nodo 142 a 143</v>
      </c>
      <c r="J201" s="41" t="s">
        <v>1457</v>
      </c>
      <c r="M201" s="11"/>
      <c r="N201" s="11"/>
      <c r="S201" s="11"/>
      <c r="T201" s="11"/>
    </row>
    <row r="202" spans="1:20" ht="15.75" customHeight="1">
      <c r="A202" s="50">
        <v>143</v>
      </c>
      <c r="B202" s="20" t="s">
        <v>1178</v>
      </c>
      <c r="C202" s="16" t="str">
        <f>+VLOOKUP(A202,'DatosDefinitivos_N=203'!$B$4:$D$206,3,FALSE)</f>
        <v>CARRERA 94G No 97-16</v>
      </c>
      <c r="D202" s="53" t="s">
        <v>575</v>
      </c>
      <c r="E202" s="63">
        <v>5</v>
      </c>
      <c r="F202" s="54">
        <v>6</v>
      </c>
      <c r="G202" s="57">
        <v>1</v>
      </c>
      <c r="H202" s="54">
        <v>0.1</v>
      </c>
      <c r="I202" s="19" t="str">
        <f t="shared" si="4"/>
        <v>Nodo 143 a 22</v>
      </c>
      <c r="J202" s="41" t="s">
        <v>1458</v>
      </c>
      <c r="M202" s="11"/>
      <c r="N202" s="11"/>
      <c r="S202" s="11"/>
      <c r="T202" s="11"/>
    </row>
    <row r="203" spans="1:20" ht="15.75" customHeight="1">
      <c r="A203" s="50">
        <v>22</v>
      </c>
      <c r="B203" s="17" t="s">
        <v>1197</v>
      </c>
      <c r="C203" s="16" t="str">
        <f>+VLOOKUP(A203,'DatosDefinitivos_N=203'!$B$4:$D$206,3,FALSE)</f>
        <v>Calle 97 No 94M - 05</v>
      </c>
      <c r="D203" s="53" t="s">
        <v>451</v>
      </c>
      <c r="E203" s="63">
        <v>5</v>
      </c>
      <c r="F203" s="54">
        <v>6</v>
      </c>
      <c r="G203" s="57">
        <v>19</v>
      </c>
      <c r="H203" s="54">
        <v>5.9</v>
      </c>
      <c r="I203" s="19" t="str">
        <f t="shared" si="4"/>
        <v>Nodo 22 a 13</v>
      </c>
      <c r="J203" s="41" t="s">
        <v>1459</v>
      </c>
      <c r="M203" s="11"/>
      <c r="N203" s="11"/>
      <c r="S203" s="11"/>
      <c r="T203" s="11"/>
    </row>
    <row r="204" spans="1:20" ht="15.75" customHeight="1">
      <c r="A204" s="50">
        <v>13</v>
      </c>
      <c r="B204" s="17" t="s">
        <v>1242</v>
      </c>
      <c r="C204" s="16" t="str">
        <f>+VLOOKUP(A204,'DatosDefinitivos_N=203'!$B$4:$D$206,3,FALSE)</f>
        <v>Transversal 77C No. 47-20</v>
      </c>
      <c r="D204" s="53" t="s">
        <v>441</v>
      </c>
      <c r="E204" s="63">
        <v>5</v>
      </c>
      <c r="F204" s="54">
        <v>6</v>
      </c>
      <c r="G204" s="57">
        <v>2</v>
      </c>
      <c r="H204" s="54">
        <v>0.6</v>
      </c>
      <c r="I204" s="19" t="str">
        <f>HYPERLINK(J204,"Nodo "&amp;A204&amp;" a "&amp;A205)</f>
        <v>Nodo 13 a 15</v>
      </c>
      <c r="J204" s="41" t="s">
        <v>1460</v>
      </c>
      <c r="M204" s="11"/>
      <c r="N204" s="11"/>
      <c r="S204" s="11"/>
      <c r="T204" s="11"/>
    </row>
    <row r="205" spans="1:20" ht="15.75" customHeight="1">
      <c r="A205" s="50">
        <v>15</v>
      </c>
      <c r="B205" s="17" t="s">
        <v>1241</v>
      </c>
      <c r="C205" s="16" t="str">
        <f>+VLOOKUP(A205,'DatosDefinitivos_N=203'!$B$4:$D$206,3,FALSE)</f>
        <v>Calle 51 No 74A- 54</v>
      </c>
      <c r="D205" s="53" t="s">
        <v>443</v>
      </c>
      <c r="E205" s="63">
        <v>5</v>
      </c>
      <c r="F205" s="54">
        <v>6</v>
      </c>
      <c r="G205" s="57">
        <v>16</v>
      </c>
      <c r="H205" s="54">
        <v>3.9</v>
      </c>
      <c r="I205" s="19" t="str">
        <f>HYPERLINK(J205,"Nodo "&amp;A205&amp;" a "&amp;A206)</f>
        <v>Nodo 15 a 203</v>
      </c>
      <c r="J205" s="41" t="s">
        <v>1461</v>
      </c>
      <c r="M205" s="11"/>
      <c r="N205" s="11"/>
      <c r="S205" s="11"/>
      <c r="T205" s="11"/>
    </row>
    <row r="206" spans="1:20" ht="15.6" customHeight="1" thickBot="1">
      <c r="A206" s="50">
        <v>203</v>
      </c>
      <c r="B206" s="17" t="s">
        <v>1250</v>
      </c>
      <c r="C206" s="16" t="str">
        <f>+VLOOKUP(A206,'DatosDefinitivos_N=203'!$B$4:$D$206,3,FALSE)</f>
        <v>CL 77A No 77B-63</v>
      </c>
      <c r="D206" s="79" t="s">
        <v>633</v>
      </c>
      <c r="E206" s="63">
        <v>5</v>
      </c>
      <c r="F206" s="59">
        <v>6</v>
      </c>
      <c r="G206" s="69"/>
      <c r="H206" s="70"/>
      <c r="I206" s="82"/>
      <c r="M206" s="11"/>
      <c r="N206" s="11"/>
    </row>
    <row r="207" spans="1:20" ht="15" thickBot="1">
      <c r="D207" s="81" t="s">
        <v>1469</v>
      </c>
      <c r="F207" s="71">
        <f>+SUM(F4:F206)</f>
        <v>1218</v>
      </c>
      <c r="G207" s="71">
        <f>+SUM(G4:G206)</f>
        <v>511</v>
      </c>
      <c r="H207" s="72">
        <f>+SUM(H4:H206)</f>
        <v>118.34200000000003</v>
      </c>
      <c r="I207" s="81" t="s">
        <v>1469</v>
      </c>
    </row>
    <row r="208" spans="1:20">
      <c r="A208" s="66" t="s">
        <v>1463</v>
      </c>
      <c r="B208" s="67" t="s">
        <v>1464</v>
      </c>
      <c r="C208" s="68" t="s">
        <v>1465</v>
      </c>
      <c r="D208" s="80" t="s">
        <v>1466</v>
      </c>
      <c r="E208" s="42"/>
      <c r="F208" s="73" t="s">
        <v>1252</v>
      </c>
      <c r="G208" s="73" t="s">
        <v>1252</v>
      </c>
      <c r="H208" s="74" t="s">
        <v>1253</v>
      </c>
      <c r="I208" s="80" t="s">
        <v>1466</v>
      </c>
    </row>
    <row r="209" spans="1:9" ht="15" customHeight="1">
      <c r="A209" s="88">
        <v>1</v>
      </c>
      <c r="B209" s="88">
        <f>+COUNTIF($E$4:$E$206,A209)</f>
        <v>43</v>
      </c>
      <c r="C209" s="83" t="str">
        <f>+_xlfn.TEXTJOIN(",",,A4:A46)</f>
        <v>1,8,131,16,101,87,60,11,2,80,105,111,47,132,45,110,71,9,107,198,182,113,12,167,37,124,150,59,50,6,108,141,122,10,155,139,26,134,34,35,115,157,77</v>
      </c>
      <c r="D209" s="64" t="s">
        <v>1468</v>
      </c>
      <c r="E209" s="43"/>
      <c r="F209" s="75">
        <f>+F207/60</f>
        <v>20.3</v>
      </c>
      <c r="G209" s="75">
        <f>+G207/60</f>
        <v>8.5166666666666675</v>
      </c>
      <c r="H209" s="76">
        <f>+H207/(SUM(G4:G206)/60)</f>
        <v>13.895342465753426</v>
      </c>
      <c r="I209" s="64" t="s">
        <v>1467</v>
      </c>
    </row>
    <row r="210" spans="1:9" ht="15" thickBot="1">
      <c r="A210" s="88"/>
      <c r="B210" s="88"/>
      <c r="C210" s="83"/>
      <c r="F210" s="77" t="s">
        <v>1254</v>
      </c>
      <c r="G210" s="77" t="s">
        <v>1254</v>
      </c>
      <c r="H210" s="78" t="s">
        <v>1255</v>
      </c>
    </row>
    <row r="211" spans="1:9">
      <c r="A211" s="88"/>
      <c r="B211" s="88"/>
      <c r="C211" s="83"/>
      <c r="D211" s="68" t="s">
        <v>1470</v>
      </c>
      <c r="H211" s="24" t="s">
        <v>1256</v>
      </c>
    </row>
    <row r="212" spans="1:9">
      <c r="A212" s="88"/>
      <c r="B212" s="88"/>
      <c r="C212" s="84"/>
      <c r="D212" s="65">
        <f>+SUM(F4:G46)</f>
        <v>355</v>
      </c>
      <c r="H212" s="24"/>
    </row>
    <row r="213" spans="1:9" ht="15" customHeight="1">
      <c r="A213" s="88">
        <v>2</v>
      </c>
      <c r="B213" s="88">
        <f>+COUNTIF($E$4:$E$206,A213)</f>
        <v>37</v>
      </c>
      <c r="C213" s="83" t="str">
        <f>+_xlfn.TEXTJOIN(",",,A47:A83)</f>
        <v>109,91,95,76,33,145,30,123,184,61,103,186,181,160,148,46,104,28,83,191,165,137,175,176,29,177,85,180,146,171,58,65,79,114,129,130,127</v>
      </c>
      <c r="D213" s="83"/>
      <c r="E213" s="83"/>
      <c r="F213" s="83"/>
      <c r="G213" s="83"/>
      <c r="H213" s="85" t="s">
        <v>1471</v>
      </c>
      <c r="I213" s="85"/>
    </row>
    <row r="214" spans="1:9" ht="15" customHeight="1">
      <c r="A214" s="88"/>
      <c r="B214" s="88"/>
      <c r="C214" s="83"/>
      <c r="D214" s="83"/>
      <c r="E214" s="83"/>
      <c r="F214" s="83"/>
      <c r="G214" s="83"/>
      <c r="H214" s="86">
        <f>+SUM(F47:G83)</f>
        <v>345</v>
      </c>
      <c r="I214" s="87"/>
    </row>
    <row r="215" spans="1:9" ht="15" customHeight="1">
      <c r="A215" s="88">
        <v>3</v>
      </c>
      <c r="B215" s="88">
        <f>+COUNTIF($E$4:$E$206,A215)</f>
        <v>44</v>
      </c>
      <c r="C215" s="83" t="str">
        <f>+_xlfn.TEXTJOIN(",",,A84:A127)</f>
        <v>125,42,136,62,162,154,74,185,24,75,112,78,97,32,99,126,48,179,144,152,52,63,170,66,98,116,147,39,89,187,27,94,192,81,166,149,38,119,43,163,41,4,194,158</v>
      </c>
      <c r="D215" s="83"/>
      <c r="E215" s="83"/>
      <c r="F215" s="83"/>
      <c r="G215" s="83"/>
      <c r="H215" s="85" t="s">
        <v>1472</v>
      </c>
      <c r="I215" s="85"/>
    </row>
    <row r="216" spans="1:9">
      <c r="A216" s="88"/>
      <c r="B216" s="88"/>
      <c r="C216" s="83"/>
      <c r="D216" s="83"/>
      <c r="E216" s="83"/>
      <c r="F216" s="83"/>
      <c r="G216" s="83"/>
      <c r="H216" s="86">
        <f>+SUM(F84:G127)</f>
        <v>352</v>
      </c>
      <c r="I216" s="87"/>
    </row>
    <row r="217" spans="1:9" ht="15" customHeight="1">
      <c r="A217" s="88">
        <v>4</v>
      </c>
      <c r="B217" s="88">
        <f>+COUNTIF($E$4:$E$206,A217)</f>
        <v>45</v>
      </c>
      <c r="C217" s="83" t="str">
        <f>+_xlfn.TEXTJOIN(",",,A128:A172)</f>
        <v>121,90,183,17,5,178,189,138,169,40,92,128,117,7,25,118,54,49,51,56,57,67,173,72,199,88,190,21,100,161,64,200,188,69,120,86,53,93,14,135,172,23,197,73,18</v>
      </c>
      <c r="D217" s="83"/>
      <c r="E217" s="83"/>
      <c r="F217" s="83"/>
      <c r="G217" s="83"/>
      <c r="H217" s="85" t="s">
        <v>1473</v>
      </c>
      <c r="I217" s="85"/>
    </row>
    <row r="218" spans="1:9">
      <c r="A218" s="88"/>
      <c r="B218" s="88"/>
      <c r="C218" s="83"/>
      <c r="D218" s="83"/>
      <c r="E218" s="83"/>
      <c r="F218" s="83"/>
      <c r="G218" s="83"/>
      <c r="H218" s="86">
        <f>+SUM(F128:G172)</f>
        <v>360</v>
      </c>
      <c r="I218" s="87"/>
    </row>
    <row r="219" spans="1:9" ht="15" customHeight="1">
      <c r="A219" s="88">
        <v>5</v>
      </c>
      <c r="B219" s="88">
        <f>+COUNTIF($E$4:$E$206,A219)</f>
        <v>34</v>
      </c>
      <c r="C219" s="83" t="str">
        <f>+_xlfn.TEXTJOIN(",",,A173:A207)</f>
        <v>96,36,156,159,195,174,164,196,82,153,133,20,193,44,140,84,202,31,168,3,102,68,55,151,70,19,201,106,142,143,22,13,15,203</v>
      </c>
      <c r="D219" s="83"/>
      <c r="E219" s="83"/>
      <c r="F219" s="83"/>
      <c r="G219" s="83"/>
      <c r="H219" s="85" t="s">
        <v>1474</v>
      </c>
      <c r="I219" s="85"/>
    </row>
    <row r="220" spans="1:9">
      <c r="A220" s="88"/>
      <c r="B220" s="88"/>
      <c r="C220" s="83"/>
      <c r="D220" s="83"/>
      <c r="E220" s="83"/>
      <c r="F220" s="83"/>
      <c r="G220" s="83"/>
      <c r="H220" s="86">
        <f>+SUM(F173:G206)</f>
        <v>317</v>
      </c>
      <c r="I220" s="87"/>
    </row>
  </sheetData>
  <mergeCells count="24">
    <mergeCell ref="A217:A218"/>
    <mergeCell ref="B217:B218"/>
    <mergeCell ref="B1:I2"/>
    <mergeCell ref="A219:A220"/>
    <mergeCell ref="B219:B220"/>
    <mergeCell ref="C219:G220"/>
    <mergeCell ref="H219:I219"/>
    <mergeCell ref="H220:I220"/>
    <mergeCell ref="A213:A214"/>
    <mergeCell ref="A209:A212"/>
    <mergeCell ref="B209:B212"/>
    <mergeCell ref="A215:A216"/>
    <mergeCell ref="B215:B216"/>
    <mergeCell ref="B213:B214"/>
    <mergeCell ref="C209:C212"/>
    <mergeCell ref="C213:G214"/>
    <mergeCell ref="C215:G216"/>
    <mergeCell ref="C217:G218"/>
    <mergeCell ref="H213:I213"/>
    <mergeCell ref="H214:I214"/>
    <mergeCell ref="H215:I215"/>
    <mergeCell ref="H216:I216"/>
    <mergeCell ref="H217:I217"/>
    <mergeCell ref="H218:I218"/>
  </mergeCells>
  <phoneticPr fontId="8" type="noConversion"/>
  <conditionalFormatting sqref="A221:A1048576 A3:A208">
    <cfRule type="duplicateValues" dxfId="15" priority="41"/>
  </conditionalFormatting>
  <conditionalFormatting sqref="H4:H206">
    <cfRule type="cellIs" dxfId="14" priority="2" operator="lessThan">
      <formula>#REF!</formula>
    </cfRule>
    <cfRule type="cellIs" dxfId="13" priority="3" operator="greaterThan">
      <formula>#REF!</formula>
    </cfRule>
  </conditionalFormatting>
  <pageMargins left="0.23622047244094491" right="0.23622047244094491" top="0.74803149606299213" bottom="0.74803149606299213" header="0.31496062992125984" footer="0.31496062992125984"/>
  <pageSetup scale="65" orientation="landscape" r:id="rId1"/>
  <headerFooter>
    <oddHeader>&amp;C Algoritmo del Vecino Más Cercano o NN (Nearest Neighbor) - Simulated annealing (SA)</oddHeader>
  </headerFooter>
  <rowBreaks count="4" manualBreakCount="4">
    <brk id="46" max="16383" man="1"/>
    <brk id="83" max="16383" man="1"/>
    <brk id="127" max="16383" man="1"/>
    <brk id="1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2951-D931-4D90-AF55-695AE01AE43A}">
  <sheetPr>
    <tabColor theme="7" tint="0.39997558519241921"/>
  </sheetPr>
  <dimension ref="A1:S209"/>
  <sheetViews>
    <sheetView showGridLines="0" view="pageBreakPreview" zoomScale="90" zoomScaleNormal="78" zoomScaleSheetLayoutView="90" workbookViewId="0">
      <pane ySplit="1" topLeftCell="A177" activePane="bottomLeft" state="frozen"/>
      <selection pane="bottomLeft" activeCell="C207" sqref="C207"/>
    </sheetView>
  </sheetViews>
  <sheetFormatPr baseColWidth="10" defaultRowHeight="14.4"/>
  <cols>
    <col min="1" max="1" width="4.5546875" style="10" bestFit="1" customWidth="1"/>
    <col min="2" max="2" width="41.88671875" style="49" customWidth="1"/>
    <col min="3" max="3" width="38.109375" bestFit="1" customWidth="1"/>
    <col min="4" max="4" width="30.5546875" customWidth="1"/>
    <col min="5" max="5" width="13" bestFit="1" customWidth="1"/>
    <col min="6" max="6" width="11.44140625" customWidth="1"/>
    <col min="7" max="7" width="16.5546875" bestFit="1" customWidth="1"/>
    <col min="8" max="8" width="19.109375" bestFit="1" customWidth="1"/>
    <col min="9" max="9" width="145.44140625" hidden="1" customWidth="1"/>
  </cols>
  <sheetData>
    <row r="1" spans="1:19">
      <c r="A1" s="26" t="s">
        <v>1043</v>
      </c>
      <c r="B1" s="26" t="s">
        <v>0</v>
      </c>
      <c r="C1" s="26" t="s">
        <v>1257</v>
      </c>
      <c r="D1" s="27" t="s">
        <v>1044</v>
      </c>
      <c r="E1" s="55" t="s">
        <v>1462</v>
      </c>
      <c r="F1" s="55" t="s">
        <v>1045</v>
      </c>
      <c r="G1" s="27" t="s">
        <v>1046</v>
      </c>
      <c r="H1" s="27" t="s">
        <v>1047</v>
      </c>
    </row>
    <row r="2" spans="1:19" ht="15.75" customHeight="1">
      <c r="A2" s="50">
        <v>1</v>
      </c>
      <c r="B2" s="17" t="s">
        <v>1048</v>
      </c>
      <c r="C2" s="16" t="str">
        <f>+VLOOKUP(A2,'DatosDefinitivos_N=203'!$B$4:$D$206,3,FALSE)</f>
        <v>Calle 77A No 80A- 57</v>
      </c>
      <c r="D2" s="53" t="s">
        <v>429</v>
      </c>
      <c r="E2" s="16">
        <v>15</v>
      </c>
      <c r="F2" s="16">
        <v>1</v>
      </c>
      <c r="G2" s="54">
        <v>4.1000000000000002E-2</v>
      </c>
      <c r="H2" s="19" t="str">
        <f t="shared" ref="H2:H65" si="0">HYPERLINK(I2,"Nodo "&amp;A2&amp;" a "&amp;A3)</f>
        <v>Nodo 1 a 8</v>
      </c>
      <c r="I2" s="41" t="s">
        <v>1260</v>
      </c>
      <c r="L2" s="11"/>
      <c r="M2" s="11"/>
      <c r="R2" s="11"/>
      <c r="S2" s="11"/>
    </row>
    <row r="3" spans="1:19" ht="15.75" customHeight="1">
      <c r="A3" s="50">
        <v>8</v>
      </c>
      <c r="B3" s="17" t="s">
        <v>1049</v>
      </c>
      <c r="C3" s="16" t="str">
        <f>+VLOOKUP(A3,'DatosDefinitivos_N=203'!$B$4:$D$206,3,FALSE)</f>
        <v>Calle 77 A No. 80 A - 44</v>
      </c>
      <c r="D3" s="53" t="s">
        <v>436</v>
      </c>
      <c r="E3" s="16">
        <v>15</v>
      </c>
      <c r="F3" s="16">
        <v>1</v>
      </c>
      <c r="G3" s="54">
        <v>8.3000000000000004E-2</v>
      </c>
      <c r="H3" s="19" t="str">
        <f t="shared" si="0"/>
        <v>Nodo 8 a 131</v>
      </c>
      <c r="I3" s="41" t="s">
        <v>1261</v>
      </c>
      <c r="L3" s="11"/>
      <c r="M3" s="11"/>
      <c r="R3" s="11"/>
      <c r="S3" s="11"/>
    </row>
    <row r="4" spans="1:19" ht="15.75" customHeight="1">
      <c r="A4" s="50">
        <v>131</v>
      </c>
      <c r="B4" s="17" t="s">
        <v>1126</v>
      </c>
      <c r="C4" s="16" t="str">
        <f>+VLOOKUP(A4,'DatosDefinitivos_N=203'!$B$4:$D$206,3,FALSE)</f>
        <v>Carrera 80A No 76-77</v>
      </c>
      <c r="D4" s="53" t="s">
        <v>562</v>
      </c>
      <c r="E4" s="16">
        <v>15</v>
      </c>
      <c r="F4" s="16">
        <v>1</v>
      </c>
      <c r="G4" s="54">
        <v>0.3</v>
      </c>
      <c r="H4" s="19" t="str">
        <f t="shared" si="0"/>
        <v>Nodo 131 a 16</v>
      </c>
      <c r="I4" s="41" t="s">
        <v>1262</v>
      </c>
      <c r="L4" s="11"/>
      <c r="M4" s="11"/>
      <c r="R4" s="11"/>
      <c r="S4" s="11"/>
    </row>
    <row r="5" spans="1:19" ht="15.75" customHeight="1">
      <c r="A5" s="50">
        <v>16</v>
      </c>
      <c r="B5" s="48" t="s">
        <v>1051</v>
      </c>
      <c r="C5" s="16" t="str">
        <f>+VLOOKUP(A5,'DatosDefinitivos_N=203'!$B$4:$D$206,3,FALSE)</f>
        <v>Calle 77 No 81- 25/31</v>
      </c>
      <c r="D5" s="53" t="s">
        <v>444</v>
      </c>
      <c r="E5" s="16">
        <v>15</v>
      </c>
      <c r="F5" s="16">
        <v>1</v>
      </c>
      <c r="G5" s="54">
        <v>0.2</v>
      </c>
      <c r="H5" s="19" t="str">
        <f t="shared" si="0"/>
        <v>Nodo 16 a 101</v>
      </c>
      <c r="I5" s="41" t="s">
        <v>1263</v>
      </c>
      <c r="L5" s="11"/>
      <c r="M5" s="11"/>
      <c r="R5" s="11"/>
      <c r="S5" s="11"/>
    </row>
    <row r="6" spans="1:19" ht="15.75" customHeight="1">
      <c r="A6" s="50">
        <v>101</v>
      </c>
      <c r="B6" s="17" t="s">
        <v>1139</v>
      </c>
      <c r="C6" s="16" t="str">
        <f>+VLOOKUP(A6,'DatosDefinitivos_N=203'!$B$4:$D$206,3,FALSE)</f>
        <v>Carrera 82 No 77A- 23</v>
      </c>
      <c r="D6" s="53" t="s">
        <v>532</v>
      </c>
      <c r="E6" s="16">
        <v>15</v>
      </c>
      <c r="F6" s="16">
        <v>1</v>
      </c>
      <c r="G6" s="54">
        <v>6.4000000000000001E-2</v>
      </c>
      <c r="H6" s="19" t="str">
        <f t="shared" si="0"/>
        <v>Nodo 101 a 87</v>
      </c>
      <c r="I6" s="41" t="s">
        <v>1264</v>
      </c>
      <c r="L6" s="11"/>
      <c r="M6" s="11"/>
      <c r="R6" s="11"/>
      <c r="S6" s="11"/>
    </row>
    <row r="7" spans="1:19" ht="15.75" customHeight="1">
      <c r="A7" s="50">
        <v>87</v>
      </c>
      <c r="B7" s="20" t="s">
        <v>1108</v>
      </c>
      <c r="C7" s="16" t="str">
        <f>+VLOOKUP(A7,'DatosDefinitivos_N=203'!$B$4:$D$206,3,FALSE)</f>
        <v>Calle 77A No 82- 82</v>
      </c>
      <c r="D7" s="53" t="s">
        <v>518</v>
      </c>
      <c r="E7" s="16">
        <v>15</v>
      </c>
      <c r="F7" s="16">
        <v>1</v>
      </c>
      <c r="G7" s="54">
        <v>4.8000000000000001E-2</v>
      </c>
      <c r="H7" s="19" t="str">
        <f t="shared" si="0"/>
        <v>Nodo 87 a 60</v>
      </c>
      <c r="I7" s="41" t="s">
        <v>1265</v>
      </c>
      <c r="L7" s="11"/>
      <c r="M7" s="11"/>
      <c r="R7" s="11"/>
      <c r="S7" s="11"/>
    </row>
    <row r="8" spans="1:19" ht="15.75" customHeight="1">
      <c r="A8" s="50">
        <v>60</v>
      </c>
      <c r="B8" s="17" t="s">
        <v>1191</v>
      </c>
      <c r="C8" s="16" t="str">
        <f>+VLOOKUP(A8,'DatosDefinitivos_N=203'!$B$4:$D$206,3,FALSE)</f>
        <v>CARRERA 83 No 77A - 24</v>
      </c>
      <c r="D8" s="53" t="s">
        <v>490</v>
      </c>
      <c r="E8" s="16">
        <v>15</v>
      </c>
      <c r="F8" s="16">
        <v>3</v>
      </c>
      <c r="G8" s="54">
        <v>0.5</v>
      </c>
      <c r="H8" s="19" t="str">
        <f t="shared" si="0"/>
        <v>Nodo 60 a 11</v>
      </c>
      <c r="I8" s="41" t="s">
        <v>1266</v>
      </c>
      <c r="L8" s="11"/>
      <c r="M8" s="11"/>
      <c r="R8" s="11"/>
      <c r="S8" s="11"/>
    </row>
    <row r="9" spans="1:19" ht="15.75" customHeight="1">
      <c r="A9" s="50">
        <v>11</v>
      </c>
      <c r="B9" s="20" t="s">
        <v>1055</v>
      </c>
      <c r="C9" s="16" t="str">
        <f>+VLOOKUP(A9,'DatosDefinitivos_N=203'!$B$4:$D$206,3,FALSE)</f>
        <v>Calle 77 No 82- 61</v>
      </c>
      <c r="D9" s="53" t="s">
        <v>439</v>
      </c>
      <c r="E9" s="16">
        <v>15</v>
      </c>
      <c r="F9" s="16">
        <v>2</v>
      </c>
      <c r="G9" s="54">
        <v>0.4</v>
      </c>
      <c r="H9" s="19" t="str">
        <f t="shared" si="0"/>
        <v>Nodo 11 a 2</v>
      </c>
      <c r="I9" s="41" t="s">
        <v>1267</v>
      </c>
      <c r="L9" s="11"/>
      <c r="M9" s="11"/>
      <c r="R9" s="11"/>
      <c r="S9" s="11"/>
    </row>
    <row r="10" spans="1:19" ht="15.75" customHeight="1">
      <c r="A10" s="50">
        <v>2</v>
      </c>
      <c r="B10" s="17" t="s">
        <v>1056</v>
      </c>
      <c r="C10" s="16" t="str">
        <f>+VLOOKUP(A10,'DatosDefinitivos_N=203'!$B$4:$D$206,3,FALSE)</f>
        <v>Calle 78 No 81- 47</v>
      </c>
      <c r="D10" s="53" t="s">
        <v>430</v>
      </c>
      <c r="E10" s="16">
        <v>15</v>
      </c>
      <c r="F10" s="16">
        <v>2</v>
      </c>
      <c r="G10" s="54">
        <v>0.5</v>
      </c>
      <c r="H10" s="19" t="str">
        <f t="shared" si="0"/>
        <v>Nodo 2 a 80</v>
      </c>
      <c r="I10" s="41" t="s">
        <v>1268</v>
      </c>
      <c r="L10" s="11"/>
      <c r="M10" s="11"/>
      <c r="R10" s="11"/>
      <c r="S10" s="11"/>
    </row>
    <row r="11" spans="1:19" ht="15.75" customHeight="1">
      <c r="A11" s="50">
        <v>80</v>
      </c>
      <c r="B11" s="17" t="s">
        <v>1094</v>
      </c>
      <c r="C11" s="16" t="str">
        <f>+VLOOKUP(A11,'DatosDefinitivos_N=203'!$B$4:$D$206,3,FALSE)</f>
        <v>Calle 77A No 85- 25</v>
      </c>
      <c r="D11" s="53" t="s">
        <v>511</v>
      </c>
      <c r="E11" s="16">
        <v>15</v>
      </c>
      <c r="F11" s="16">
        <v>1</v>
      </c>
      <c r="G11" s="54">
        <v>0.2</v>
      </c>
      <c r="H11" s="19" t="str">
        <f t="shared" si="0"/>
        <v>Nodo 80 a 105</v>
      </c>
      <c r="I11" s="41" t="s">
        <v>1269</v>
      </c>
      <c r="L11" s="11"/>
      <c r="M11" s="11"/>
      <c r="R11" s="11"/>
      <c r="S11" s="11"/>
    </row>
    <row r="12" spans="1:19" ht="15.75" customHeight="1">
      <c r="A12" s="51">
        <v>105</v>
      </c>
      <c r="B12" s="17" t="s">
        <v>1052</v>
      </c>
      <c r="C12" s="16" t="str">
        <f>+VLOOKUP(A12,'DatosDefinitivos_N=203'!$B$4:$D$206,3,FALSE)</f>
        <v>Calle 78 No 85A- 37</v>
      </c>
      <c r="D12" s="53" t="s">
        <v>536</v>
      </c>
      <c r="E12" s="16">
        <v>15</v>
      </c>
      <c r="F12" s="16">
        <v>6</v>
      </c>
      <c r="G12" s="54">
        <v>1.5</v>
      </c>
      <c r="H12" s="19" t="str">
        <f t="shared" si="0"/>
        <v>Nodo 105 a 111</v>
      </c>
      <c r="I12" s="41" t="s">
        <v>1270</v>
      </c>
      <c r="L12" s="11"/>
      <c r="M12" s="11"/>
      <c r="R12" s="11"/>
      <c r="S12" s="11"/>
    </row>
    <row r="13" spans="1:19" ht="15.75" customHeight="1">
      <c r="A13" s="50">
        <v>111</v>
      </c>
      <c r="B13" s="17" t="s">
        <v>1066</v>
      </c>
      <c r="C13" s="16" t="str">
        <f>+VLOOKUP(A13,'DatosDefinitivos_N=203'!$B$4:$D$206,3,FALSE)</f>
        <v>CL 76A # 87A - 40</v>
      </c>
      <c r="D13" s="53" t="s">
        <v>542</v>
      </c>
      <c r="E13" s="16">
        <v>15</v>
      </c>
      <c r="F13" s="16">
        <v>7</v>
      </c>
      <c r="G13" s="54">
        <v>2</v>
      </c>
      <c r="H13" s="19" t="str">
        <f t="shared" si="0"/>
        <v>Nodo 111 a 47</v>
      </c>
      <c r="I13" s="41" t="s">
        <v>1271</v>
      </c>
      <c r="L13" s="11"/>
      <c r="M13" s="11"/>
      <c r="R13" s="11"/>
      <c r="S13" s="11"/>
    </row>
    <row r="14" spans="1:19" ht="15.75" customHeight="1">
      <c r="A14" s="50">
        <v>47</v>
      </c>
      <c r="B14" s="20" t="s">
        <v>1224</v>
      </c>
      <c r="C14" s="16" t="str">
        <f>+VLOOKUP(A14,'DatosDefinitivos_N=203'!$B$4:$D$206,3,FALSE)</f>
        <v>CALLE 80 No 89- 23</v>
      </c>
      <c r="D14" s="53" t="s">
        <v>477</v>
      </c>
      <c r="E14" s="16">
        <v>15</v>
      </c>
      <c r="F14" s="16">
        <v>6</v>
      </c>
      <c r="G14" s="54">
        <v>2.2999999999999998</v>
      </c>
      <c r="H14" s="19" t="str">
        <f t="shared" si="0"/>
        <v>Nodo 47 a 132</v>
      </c>
      <c r="I14" s="41" t="s">
        <v>1272</v>
      </c>
      <c r="L14" s="11"/>
      <c r="M14" s="11"/>
      <c r="R14" s="11"/>
      <c r="S14" s="11"/>
    </row>
    <row r="15" spans="1:19" ht="15.75" customHeight="1">
      <c r="A15" s="50">
        <v>132</v>
      </c>
      <c r="B15" s="17" t="s">
        <v>1182</v>
      </c>
      <c r="C15" s="16" t="str">
        <f>+VLOOKUP(A15,'DatosDefinitivos_N=203'!$B$4:$D$206,3,FALSE)</f>
        <v>Carrera 89 No 80-74</v>
      </c>
      <c r="D15" s="53" t="s">
        <v>563</v>
      </c>
      <c r="E15" s="16">
        <v>15</v>
      </c>
      <c r="F15" s="16">
        <v>7</v>
      </c>
      <c r="G15" s="54">
        <v>2</v>
      </c>
      <c r="H15" s="19" t="str">
        <f t="shared" si="0"/>
        <v>Nodo 132 a 45</v>
      </c>
      <c r="I15" s="41" t="s">
        <v>1273</v>
      </c>
      <c r="L15" s="11"/>
      <c r="M15" s="11"/>
      <c r="R15" s="11"/>
      <c r="S15" s="11"/>
    </row>
    <row r="16" spans="1:19" ht="15.75" customHeight="1">
      <c r="A16" s="50">
        <v>45</v>
      </c>
      <c r="B16" s="17" t="s">
        <v>1128</v>
      </c>
      <c r="C16" s="16" t="str">
        <f>+VLOOKUP(A16,'DatosDefinitivos_N=203'!$B$4:$D$206,3,FALSE)</f>
        <v>Calle 80 No 89A- 65</v>
      </c>
      <c r="D16" s="53" t="s">
        <v>475</v>
      </c>
      <c r="E16" s="16">
        <v>15</v>
      </c>
      <c r="F16" s="16">
        <v>5</v>
      </c>
      <c r="G16" s="54">
        <v>2</v>
      </c>
      <c r="H16" s="19" t="str">
        <f t="shared" si="0"/>
        <v>Nodo 45 a 110</v>
      </c>
      <c r="I16" s="41" t="s">
        <v>1274</v>
      </c>
      <c r="L16" s="11"/>
      <c r="M16" s="11"/>
      <c r="R16" s="11"/>
      <c r="S16" s="11"/>
    </row>
    <row r="17" spans="1:19" ht="15.75" customHeight="1">
      <c r="A17" s="50">
        <v>110</v>
      </c>
      <c r="B17" s="17" t="s">
        <v>1236</v>
      </c>
      <c r="C17" s="16" t="str">
        <f>+VLOOKUP(A17,'DatosDefinitivos_N=203'!$B$4:$D$206,3,FALSE)</f>
        <v>Transversal 89 No 80- 70</v>
      </c>
      <c r="D17" s="53" t="s">
        <v>541</v>
      </c>
      <c r="E17" s="16">
        <v>15</v>
      </c>
      <c r="F17" s="16">
        <v>4</v>
      </c>
      <c r="G17" s="54">
        <v>1.2</v>
      </c>
      <c r="H17" s="19" t="str">
        <f t="shared" si="0"/>
        <v>Nodo 110 a 71</v>
      </c>
      <c r="I17" s="41" t="s">
        <v>1275</v>
      </c>
      <c r="L17" s="11"/>
      <c r="M17" s="11"/>
      <c r="R17" s="11"/>
      <c r="S17" s="11"/>
    </row>
    <row r="18" spans="1:19" ht="15.75" customHeight="1">
      <c r="A18" s="50">
        <v>71</v>
      </c>
      <c r="B18" s="20" t="s">
        <v>1192</v>
      </c>
      <c r="C18" s="16" t="str">
        <f>+VLOOKUP(A18,'DatosDefinitivos_N=203'!$B$4:$D$206,3,FALSE)</f>
        <v>Transversal 88C No 81- 25</v>
      </c>
      <c r="D18" s="53" t="s">
        <v>502</v>
      </c>
      <c r="E18" s="16">
        <v>15</v>
      </c>
      <c r="F18" s="16">
        <v>5</v>
      </c>
      <c r="G18" s="54">
        <v>1.6</v>
      </c>
      <c r="H18" s="19" t="str">
        <f t="shared" si="0"/>
        <v>Nodo 71 a 9</v>
      </c>
      <c r="I18" s="41" t="s">
        <v>1276</v>
      </c>
      <c r="L18" s="11"/>
      <c r="M18" s="11"/>
      <c r="R18" s="11"/>
      <c r="S18" s="11"/>
    </row>
    <row r="19" spans="1:19" ht="15.75" customHeight="1">
      <c r="A19" s="50">
        <v>9</v>
      </c>
      <c r="B19" s="17" t="s">
        <v>1065</v>
      </c>
      <c r="C19" s="16" t="str">
        <f>+VLOOKUP(A19,'DatosDefinitivos_N=203'!$B$4:$D$206,3,FALSE)</f>
        <v>Calle 81 No 92- 23</v>
      </c>
      <c r="D19" s="53" t="s">
        <v>437</v>
      </c>
      <c r="E19" s="16">
        <v>15</v>
      </c>
      <c r="F19" s="16">
        <v>7</v>
      </c>
      <c r="G19" s="54">
        <v>2</v>
      </c>
      <c r="H19" s="19" t="str">
        <f t="shared" si="0"/>
        <v>Nodo 9 a 107</v>
      </c>
      <c r="I19" s="41" t="s">
        <v>1277</v>
      </c>
      <c r="L19" s="11"/>
      <c r="M19" s="11"/>
      <c r="R19" s="11"/>
      <c r="S19" s="11"/>
    </row>
    <row r="20" spans="1:19" ht="15.75" customHeight="1">
      <c r="A20" s="50">
        <v>107</v>
      </c>
      <c r="B20" s="17" t="s">
        <v>1101</v>
      </c>
      <c r="C20" s="16" t="str">
        <f>+VLOOKUP(A20,'DatosDefinitivos_N=203'!$B$4:$D$206,3,FALSE)</f>
        <v>Avenida calle 80 No 92- 50</v>
      </c>
      <c r="D20" s="53" t="s">
        <v>538</v>
      </c>
      <c r="E20" s="16">
        <v>15</v>
      </c>
      <c r="F20" s="16">
        <v>5</v>
      </c>
      <c r="G20" s="54">
        <v>1.4</v>
      </c>
      <c r="H20" s="19" t="str">
        <f t="shared" si="0"/>
        <v>Nodo 107 a 198</v>
      </c>
      <c r="I20" s="41" t="s">
        <v>1278</v>
      </c>
      <c r="L20" s="11"/>
      <c r="M20" s="11"/>
      <c r="R20" s="11"/>
      <c r="S20" s="11"/>
    </row>
    <row r="21" spans="1:19" ht="15.75" customHeight="1">
      <c r="A21" s="50">
        <v>198</v>
      </c>
      <c r="B21" s="17" t="s">
        <v>1160</v>
      </c>
      <c r="C21" s="16" t="str">
        <f>+VLOOKUP(A21,'DatosDefinitivos_N=203'!$B$4:$D$206,3,FALSE)</f>
        <v>CL 73 No 87 - 57</v>
      </c>
      <c r="D21" s="53" t="s">
        <v>629</v>
      </c>
      <c r="E21" s="16">
        <v>15</v>
      </c>
      <c r="F21" s="16">
        <v>3</v>
      </c>
      <c r="G21" s="54">
        <v>0.6</v>
      </c>
      <c r="H21" s="19" t="str">
        <f t="shared" si="0"/>
        <v>Nodo 198 a 182</v>
      </c>
      <c r="I21" s="41" t="s">
        <v>1279</v>
      </c>
      <c r="L21" s="11"/>
      <c r="M21" s="11"/>
      <c r="R21" s="11"/>
      <c r="S21" s="11"/>
    </row>
    <row r="22" spans="1:19" ht="15.75" customHeight="1">
      <c r="A22" s="50">
        <v>182</v>
      </c>
      <c r="B22" s="17" t="s">
        <v>1113</v>
      </c>
      <c r="C22" s="16" t="str">
        <f>+VLOOKUP(A22,'DatosDefinitivos_N=203'!$B$4:$D$206,3,FALSE)</f>
        <v>CL 71 BIS No 86A - 38</v>
      </c>
      <c r="D22" s="53" t="s">
        <v>613</v>
      </c>
      <c r="E22" s="16">
        <v>15</v>
      </c>
      <c r="F22" s="16">
        <v>1</v>
      </c>
      <c r="G22" s="54">
        <v>3.7999999999999999E-2</v>
      </c>
      <c r="H22" s="19" t="str">
        <f t="shared" si="0"/>
        <v>Nodo 182 a 113</v>
      </c>
      <c r="I22" s="41" t="s">
        <v>1280</v>
      </c>
      <c r="L22" s="11"/>
      <c r="M22" s="11"/>
      <c r="R22" s="11"/>
      <c r="S22" s="11"/>
    </row>
    <row r="23" spans="1:19" ht="15.75" customHeight="1">
      <c r="A23" s="50">
        <v>113</v>
      </c>
      <c r="B23" s="17" t="s">
        <v>1059</v>
      </c>
      <c r="C23" s="16" t="str">
        <f>+VLOOKUP(A23,'DatosDefinitivos_N=203'!$B$4:$D$206,3,FALSE)</f>
        <v>Calle 71BIS No 86A- 30</v>
      </c>
      <c r="D23" s="53" t="s">
        <v>544</v>
      </c>
      <c r="E23" s="16">
        <v>15</v>
      </c>
      <c r="F23" s="16">
        <v>1</v>
      </c>
      <c r="G23" s="54">
        <v>0.1</v>
      </c>
      <c r="H23" s="19" t="str">
        <f t="shared" si="0"/>
        <v>Nodo 113 a 12</v>
      </c>
      <c r="I23" s="41" t="s">
        <v>1281</v>
      </c>
      <c r="L23" s="11"/>
      <c r="M23" s="11"/>
      <c r="R23" s="11"/>
      <c r="S23" s="11"/>
    </row>
    <row r="24" spans="1:19" ht="15.75" customHeight="1">
      <c r="A24" s="50">
        <v>12</v>
      </c>
      <c r="B24" s="17" t="s">
        <v>1070</v>
      </c>
      <c r="C24" s="16" t="str">
        <f>+VLOOKUP(A24,'DatosDefinitivos_N=203'!$B$4:$D$206,3,FALSE)</f>
        <v>Carrera 87 No 70A- 30</v>
      </c>
      <c r="D24" s="53" t="s">
        <v>440</v>
      </c>
      <c r="E24" s="16">
        <v>15</v>
      </c>
      <c r="F24" s="16">
        <v>1</v>
      </c>
      <c r="G24" s="54">
        <v>9.4E-2</v>
      </c>
      <c r="H24" s="19" t="str">
        <f t="shared" si="0"/>
        <v>Nodo 12 a 167</v>
      </c>
      <c r="I24" s="41" t="s">
        <v>1282</v>
      </c>
      <c r="L24" s="11"/>
      <c r="M24" s="11"/>
      <c r="R24" s="11"/>
      <c r="S24" s="11"/>
    </row>
    <row r="25" spans="1:19" ht="15.75" customHeight="1">
      <c r="A25" s="50">
        <v>167</v>
      </c>
      <c r="B25" s="17" t="s">
        <v>1199</v>
      </c>
      <c r="C25" s="16" t="str">
        <f>+VLOOKUP(A25,'DatosDefinitivos_N=203'!$B$4:$D$206,3,FALSE)</f>
        <v>Carrera 86B No. 69B - 40</v>
      </c>
      <c r="D25" s="53" t="s">
        <v>599</v>
      </c>
      <c r="E25" s="16">
        <v>15</v>
      </c>
      <c r="F25" s="16">
        <v>1</v>
      </c>
      <c r="G25" s="54">
        <v>0.1</v>
      </c>
      <c r="H25" s="19" t="str">
        <f t="shared" si="0"/>
        <v>Nodo 167 a 37</v>
      </c>
      <c r="I25" s="41" t="s">
        <v>1283</v>
      </c>
      <c r="L25" s="11"/>
      <c r="M25" s="11"/>
      <c r="R25" s="11"/>
      <c r="S25" s="11"/>
    </row>
    <row r="26" spans="1:19" ht="15.75" customHeight="1">
      <c r="A26" s="50">
        <v>37</v>
      </c>
      <c r="B26" s="20" t="s">
        <v>1086</v>
      </c>
      <c r="C26" s="16" t="str">
        <f>+VLOOKUP(A26,'DatosDefinitivos_N=203'!$B$4:$D$206,3,FALSE)</f>
        <v>Carrera 86 No. 69B -59</v>
      </c>
      <c r="D26" s="53" t="s">
        <v>467</v>
      </c>
      <c r="E26" s="16">
        <v>15</v>
      </c>
      <c r="F26" s="16">
        <v>1</v>
      </c>
      <c r="G26" s="54">
        <v>0.3</v>
      </c>
      <c r="H26" s="19" t="str">
        <f t="shared" si="0"/>
        <v>Nodo 37 a 124</v>
      </c>
      <c r="I26" s="41" t="s">
        <v>1284</v>
      </c>
      <c r="L26" s="11"/>
      <c r="M26" s="11"/>
      <c r="R26" s="11"/>
      <c r="S26" s="11"/>
    </row>
    <row r="27" spans="1:19" ht="15.75" customHeight="1">
      <c r="A27" s="50">
        <v>124</v>
      </c>
      <c r="B27" s="17" t="s">
        <v>1208</v>
      </c>
      <c r="C27" s="16" t="str">
        <f>+VLOOKUP(A27,'DatosDefinitivos_N=203'!$B$4:$D$206,3,FALSE)</f>
        <v>Carrera 87 No 68A- 58</v>
      </c>
      <c r="D27" s="53" t="s">
        <v>555</v>
      </c>
      <c r="E27" s="16">
        <v>15</v>
      </c>
      <c r="F27" s="16">
        <v>1</v>
      </c>
      <c r="G27" s="54">
        <v>1.4E-2</v>
      </c>
      <c r="H27" s="19" t="str">
        <f t="shared" si="0"/>
        <v>Nodo 124 a 150</v>
      </c>
      <c r="I27" s="41" t="s">
        <v>1285</v>
      </c>
      <c r="L27" s="11"/>
      <c r="M27" s="11"/>
      <c r="R27" s="11"/>
      <c r="S27" s="11"/>
    </row>
    <row r="28" spans="1:19" ht="15.75" customHeight="1">
      <c r="A28" s="50">
        <v>150</v>
      </c>
      <c r="B28" s="17" t="s">
        <v>1096</v>
      </c>
      <c r="C28" s="16" t="str">
        <f>+VLOOKUP(A28,'DatosDefinitivos_N=203'!$B$4:$D$206,3,FALSE)</f>
        <v>Carrera 87 No. 68A-47</v>
      </c>
      <c r="D28" s="53" t="s">
        <v>582</v>
      </c>
      <c r="E28" s="16">
        <v>15</v>
      </c>
      <c r="F28" s="16">
        <v>2</v>
      </c>
      <c r="G28" s="54">
        <v>0.3</v>
      </c>
      <c r="H28" s="19" t="str">
        <f t="shared" si="0"/>
        <v>Nodo 150 a 59</v>
      </c>
      <c r="I28" s="41" t="s">
        <v>1286</v>
      </c>
      <c r="L28" s="11"/>
      <c r="M28" s="11"/>
      <c r="R28" s="11"/>
      <c r="S28" s="11"/>
    </row>
    <row r="29" spans="1:19" ht="15.75" customHeight="1">
      <c r="A29" s="50">
        <v>59</v>
      </c>
      <c r="B29" s="17" t="s">
        <v>1190</v>
      </c>
      <c r="C29" s="16" t="str">
        <f>+VLOOKUP(A29,'DatosDefinitivos_N=203'!$B$4:$D$206,3,FALSE)</f>
        <v>Calle 68 No 87- 40</v>
      </c>
      <c r="D29" s="53" t="s">
        <v>489</v>
      </c>
      <c r="E29" s="16">
        <v>15</v>
      </c>
      <c r="F29" s="16">
        <v>2</v>
      </c>
      <c r="G29" s="54">
        <v>0.5</v>
      </c>
      <c r="H29" s="19" t="str">
        <f t="shared" si="0"/>
        <v>Nodo 59 a 50</v>
      </c>
      <c r="I29" s="41" t="s">
        <v>1287</v>
      </c>
      <c r="L29" s="11"/>
      <c r="M29" s="11"/>
      <c r="R29" s="11"/>
      <c r="S29" s="11"/>
    </row>
    <row r="30" spans="1:19" ht="15.75" customHeight="1">
      <c r="A30" s="50">
        <v>50</v>
      </c>
      <c r="B30" s="20" t="s">
        <v>1060</v>
      </c>
      <c r="C30" s="16" t="str">
        <f>+VLOOKUP(A30,'DatosDefinitivos_N=203'!$B$4:$D$206,3,FALSE)</f>
        <v>Calle 68 No 88- 28</v>
      </c>
      <c r="D30" s="53" t="s">
        <v>480</v>
      </c>
      <c r="E30" s="16">
        <v>15</v>
      </c>
      <c r="F30" s="16">
        <v>2</v>
      </c>
      <c r="G30" s="54">
        <v>0.3</v>
      </c>
      <c r="H30" s="19" t="str">
        <f t="shared" si="0"/>
        <v>Nodo 50 a 6</v>
      </c>
      <c r="I30" s="41" t="s">
        <v>1288</v>
      </c>
      <c r="L30" s="11"/>
      <c r="M30" s="11"/>
      <c r="R30" s="11"/>
      <c r="S30" s="11"/>
    </row>
    <row r="31" spans="1:19" ht="15.75" customHeight="1">
      <c r="A31" s="50">
        <v>6</v>
      </c>
      <c r="B31" s="17" t="s">
        <v>1077</v>
      </c>
      <c r="C31" s="16" t="str">
        <f>+VLOOKUP(A31,'DatosDefinitivos_N=203'!$B$4:$D$206,3,FALSE)</f>
        <v>Carrera 89 No 68- 15</v>
      </c>
      <c r="D31" s="53" t="s">
        <v>434</v>
      </c>
      <c r="E31" s="16">
        <v>15</v>
      </c>
      <c r="F31" s="16">
        <v>1</v>
      </c>
      <c r="G31" s="54">
        <v>0.2</v>
      </c>
      <c r="H31" s="19" t="str">
        <f t="shared" si="0"/>
        <v>Nodo 6 a 108</v>
      </c>
      <c r="I31" s="41" t="s">
        <v>1289</v>
      </c>
      <c r="L31" s="11"/>
      <c r="M31" s="11"/>
      <c r="R31" s="11"/>
      <c r="S31" s="11"/>
    </row>
    <row r="32" spans="1:19" ht="15.75" customHeight="1">
      <c r="A32" s="51">
        <v>108</v>
      </c>
      <c r="B32" s="20" t="s">
        <v>1107</v>
      </c>
      <c r="C32" s="16" t="str">
        <f>+VLOOKUP(A32,'DatosDefinitivos_N=203'!$B$4:$D$206,3,FALSE)</f>
        <v>Carrera 90 No 67B- 2</v>
      </c>
      <c r="D32" s="53" t="s">
        <v>539</v>
      </c>
      <c r="E32" s="16">
        <v>15</v>
      </c>
      <c r="F32" s="16">
        <v>1</v>
      </c>
      <c r="G32" s="54">
        <v>4.5999999999999999E-2</v>
      </c>
      <c r="H32" s="19" t="str">
        <f t="shared" si="0"/>
        <v>Nodo 108 a 141</v>
      </c>
      <c r="I32" s="41" t="s">
        <v>1290</v>
      </c>
      <c r="L32" s="11"/>
      <c r="M32" s="11"/>
      <c r="R32" s="11"/>
      <c r="S32" s="11"/>
    </row>
    <row r="33" spans="1:19" ht="15.75" customHeight="1">
      <c r="A33" s="50">
        <v>141</v>
      </c>
      <c r="B33" s="20" t="s">
        <v>1129</v>
      </c>
      <c r="C33" s="16" t="str">
        <f>+VLOOKUP(A33,'DatosDefinitivos_N=203'!$B$4:$D$206,3,FALSE)</f>
        <v>Carrera 90 No. 66A-08</v>
      </c>
      <c r="D33" s="53" t="s">
        <v>573</v>
      </c>
      <c r="E33" s="16">
        <v>15</v>
      </c>
      <c r="F33" s="16">
        <v>1</v>
      </c>
      <c r="G33" s="54">
        <v>0.2</v>
      </c>
      <c r="H33" s="19" t="str">
        <f t="shared" si="0"/>
        <v>Nodo 141 a 122</v>
      </c>
      <c r="I33" s="41" t="s">
        <v>1291</v>
      </c>
      <c r="L33" s="11"/>
      <c r="M33" s="11"/>
      <c r="R33" s="11"/>
      <c r="S33" s="11"/>
    </row>
    <row r="34" spans="1:19" ht="15.75" customHeight="1">
      <c r="A34" s="50">
        <v>122</v>
      </c>
      <c r="B34" s="17" t="s">
        <v>1186</v>
      </c>
      <c r="C34" s="16" t="str">
        <f>+VLOOKUP(A34,'DatosDefinitivos_N=203'!$B$4:$D$206,3,FALSE)</f>
        <v>Calle 68 No 90- 40</v>
      </c>
      <c r="D34" s="53" t="s">
        <v>553</v>
      </c>
      <c r="E34" s="16">
        <v>15</v>
      </c>
      <c r="F34" s="16">
        <v>2</v>
      </c>
      <c r="G34" s="54">
        <v>0.4</v>
      </c>
      <c r="H34" s="19" t="str">
        <f t="shared" si="0"/>
        <v>Nodo 122 a 10</v>
      </c>
      <c r="I34" s="41" t="s">
        <v>1292</v>
      </c>
      <c r="L34" s="11"/>
      <c r="M34" s="11"/>
      <c r="R34" s="11"/>
      <c r="S34" s="11"/>
    </row>
    <row r="35" spans="1:19" ht="15.75" customHeight="1">
      <c r="A35" s="50">
        <v>10</v>
      </c>
      <c r="B35" s="17" t="s">
        <v>1081</v>
      </c>
      <c r="C35" s="16" t="str">
        <f>+VLOOKUP(A35,'DatosDefinitivos_N=203'!$B$4:$D$206,3,FALSE)</f>
        <v>Calle 68 No 90A- 20</v>
      </c>
      <c r="D35" s="53" t="s">
        <v>438</v>
      </c>
      <c r="E35" s="16">
        <v>15</v>
      </c>
      <c r="F35" s="16">
        <v>2</v>
      </c>
      <c r="G35" s="54">
        <v>0.4</v>
      </c>
      <c r="H35" s="19" t="str">
        <f t="shared" si="0"/>
        <v>Nodo 10 a 155</v>
      </c>
      <c r="I35" s="41" t="s">
        <v>1293</v>
      </c>
      <c r="L35" s="11"/>
      <c r="M35" s="11"/>
      <c r="R35" s="11"/>
      <c r="S35" s="11"/>
    </row>
    <row r="36" spans="1:19" ht="15.75" customHeight="1">
      <c r="A36" s="50">
        <v>155</v>
      </c>
      <c r="B36" s="17" t="s">
        <v>1074</v>
      </c>
      <c r="C36" s="16" t="str">
        <f>+VLOOKUP(A36,'DatosDefinitivos_N=203'!$B$4:$D$206,3,FALSE)</f>
        <v>Calle 68 NO. 90A - 70</v>
      </c>
      <c r="D36" s="53" t="s">
        <v>588</v>
      </c>
      <c r="E36" s="16">
        <v>15</v>
      </c>
      <c r="F36" s="16">
        <v>2</v>
      </c>
      <c r="G36" s="54">
        <v>0.4</v>
      </c>
      <c r="H36" s="19" t="str">
        <f t="shared" si="0"/>
        <v>Nodo 155 a 139</v>
      </c>
      <c r="I36" s="41" t="s">
        <v>1294</v>
      </c>
      <c r="L36" s="11"/>
      <c r="M36" s="11"/>
      <c r="R36" s="11"/>
      <c r="S36" s="11"/>
    </row>
    <row r="37" spans="1:19" ht="15.75" customHeight="1">
      <c r="A37" s="50">
        <v>139</v>
      </c>
      <c r="B37" s="20" t="s">
        <v>1248</v>
      </c>
      <c r="C37" s="16" t="str">
        <f>+VLOOKUP(A37,'DatosDefinitivos_N=203'!$B$4:$D$206,3,FALSE)</f>
        <v>Carrera 91 No. 68 - 33</v>
      </c>
      <c r="D37" s="53" t="s">
        <v>571</v>
      </c>
      <c r="E37" s="16">
        <v>15</v>
      </c>
      <c r="F37" s="16">
        <v>1</v>
      </c>
      <c r="G37" s="54">
        <v>8.5000000000000006E-2</v>
      </c>
      <c r="H37" s="19" t="str">
        <f t="shared" si="0"/>
        <v>Nodo 139 a 26</v>
      </c>
      <c r="I37" s="41" t="s">
        <v>1295</v>
      </c>
      <c r="L37" s="11"/>
      <c r="M37" s="11"/>
      <c r="R37" s="11"/>
      <c r="S37" s="11"/>
    </row>
    <row r="38" spans="1:19" ht="15.75" customHeight="1">
      <c r="A38" s="50">
        <v>26</v>
      </c>
      <c r="B38" s="17" t="s">
        <v>1135</v>
      </c>
      <c r="C38" s="16" t="str">
        <f>+VLOOKUP(A38,'DatosDefinitivos_N=203'!$B$4:$D$206,3,FALSE)</f>
        <v>Carrera 91 No 66A- 59</v>
      </c>
      <c r="D38" s="53" t="s">
        <v>455</v>
      </c>
      <c r="E38" s="16">
        <v>15</v>
      </c>
      <c r="F38" s="16">
        <v>1</v>
      </c>
      <c r="G38" s="54">
        <v>6.7000000000000004E-2</v>
      </c>
      <c r="H38" s="19" t="str">
        <f t="shared" si="0"/>
        <v>Nodo 26 a 134</v>
      </c>
      <c r="I38" s="41" t="s">
        <v>1296</v>
      </c>
      <c r="L38" s="11"/>
      <c r="M38" s="11"/>
      <c r="R38" s="11"/>
      <c r="S38" s="11"/>
    </row>
    <row r="39" spans="1:19" ht="15.75" customHeight="1">
      <c r="A39" s="50">
        <v>134</v>
      </c>
      <c r="B39" s="17" t="s">
        <v>1125</v>
      </c>
      <c r="C39" s="16" t="str">
        <f>+VLOOKUP(A39,'DatosDefinitivos_N=203'!$B$4:$D$206,3,FALSE)</f>
        <v>Carrera 91 N° 66 A 60</v>
      </c>
      <c r="D39" s="53" t="s">
        <v>565</v>
      </c>
      <c r="E39" s="16">
        <v>15</v>
      </c>
      <c r="F39" s="16">
        <v>1</v>
      </c>
      <c r="G39" s="54">
        <v>0.3</v>
      </c>
      <c r="H39" s="19" t="str">
        <f t="shared" si="0"/>
        <v>Nodo 134 a 34</v>
      </c>
      <c r="I39" s="41" t="s">
        <v>1297</v>
      </c>
      <c r="L39" s="11"/>
      <c r="M39" s="11"/>
      <c r="R39" s="11"/>
      <c r="S39" s="11"/>
    </row>
    <row r="40" spans="1:19" ht="15.75" customHeight="1">
      <c r="A40" s="50">
        <v>34</v>
      </c>
      <c r="B40" s="17" t="s">
        <v>1227</v>
      </c>
      <c r="C40" s="16" t="str">
        <f>+VLOOKUP(A40,'DatosDefinitivos_N=203'!$B$4:$D$206,3,FALSE)</f>
        <v>Carrera 92 No 66A- 89</v>
      </c>
      <c r="D40" s="53" t="s">
        <v>464</v>
      </c>
      <c r="E40" s="16">
        <v>15</v>
      </c>
      <c r="F40" s="16">
        <v>1</v>
      </c>
      <c r="G40" s="54">
        <v>0.1</v>
      </c>
      <c r="H40" s="19" t="str">
        <f t="shared" si="0"/>
        <v>Nodo 34 a 35</v>
      </c>
      <c r="I40" s="41" t="s">
        <v>1298</v>
      </c>
      <c r="L40" s="11"/>
      <c r="M40" s="11"/>
      <c r="R40" s="11"/>
      <c r="S40" s="11"/>
    </row>
    <row r="41" spans="1:19" ht="15.75" customHeight="1">
      <c r="A41" s="51">
        <v>35</v>
      </c>
      <c r="B41" s="17" t="s">
        <v>1140</v>
      </c>
      <c r="C41" s="16" t="str">
        <f>+VLOOKUP(A41,'DatosDefinitivos_N=203'!$B$4:$D$206,3,FALSE)</f>
        <v>Calle 68A No 92- 22</v>
      </c>
      <c r="D41" s="53" t="s">
        <v>465</v>
      </c>
      <c r="E41" s="16">
        <v>15</v>
      </c>
      <c r="F41" s="16">
        <v>1</v>
      </c>
      <c r="G41" s="54">
        <v>0.1</v>
      </c>
      <c r="H41" s="19" t="str">
        <f t="shared" si="0"/>
        <v>Nodo 35 a 115</v>
      </c>
      <c r="I41" s="41" t="s">
        <v>1299</v>
      </c>
      <c r="L41" s="11"/>
      <c r="M41" s="11"/>
      <c r="R41" s="11"/>
      <c r="S41" s="11"/>
    </row>
    <row r="42" spans="1:19" ht="15.75" customHeight="1">
      <c r="A42" s="50">
        <v>115</v>
      </c>
      <c r="B42" s="17" t="s">
        <v>1137</v>
      </c>
      <c r="C42" s="16" t="str">
        <f>+VLOOKUP(A42,'DatosDefinitivos_N=203'!$B$4:$D$206,3,FALSE)</f>
        <v>Carrera 93 No 68A- 36</v>
      </c>
      <c r="D42" s="53" t="s">
        <v>546</v>
      </c>
      <c r="E42" s="16">
        <v>15</v>
      </c>
      <c r="F42" s="16">
        <v>1</v>
      </c>
      <c r="G42" s="54">
        <v>2E-3</v>
      </c>
      <c r="H42" s="19" t="str">
        <f t="shared" si="0"/>
        <v>Nodo 115 a 157</v>
      </c>
      <c r="I42" s="41" t="s">
        <v>1300</v>
      </c>
      <c r="L42" s="11"/>
      <c r="M42" s="11"/>
      <c r="R42" s="11"/>
      <c r="S42" s="11"/>
    </row>
    <row r="43" spans="1:19" ht="15.75" customHeight="1">
      <c r="A43" s="50">
        <v>157</v>
      </c>
      <c r="B43" s="17" t="s">
        <v>1234</v>
      </c>
      <c r="C43" s="16" t="str">
        <f>+VLOOKUP(A43,'DatosDefinitivos_N=203'!$B$4:$D$206,3,FALSE)</f>
        <v>CARRERA 93 NO. 68 A -38</v>
      </c>
      <c r="D43" s="53" t="s">
        <v>590</v>
      </c>
      <c r="E43" s="16">
        <v>15</v>
      </c>
      <c r="F43" s="16">
        <v>1</v>
      </c>
      <c r="G43" s="54">
        <v>0.2</v>
      </c>
      <c r="H43" s="19" t="str">
        <f t="shared" si="0"/>
        <v>Nodo 157 a 77</v>
      </c>
      <c r="I43" s="41" t="s">
        <v>1301</v>
      </c>
      <c r="L43" s="11"/>
      <c r="M43" s="11"/>
      <c r="R43" s="11"/>
      <c r="S43" s="11"/>
    </row>
    <row r="44" spans="1:19" ht="15.75" customHeight="1">
      <c r="A44" s="50">
        <v>77</v>
      </c>
      <c r="B44" s="17" t="s">
        <v>1204</v>
      </c>
      <c r="C44" s="16" t="str">
        <f>+VLOOKUP(A44,'DatosDefinitivos_N=203'!$B$4:$D$206,3,FALSE)</f>
        <v>Carrera 94 No 68- 59</v>
      </c>
      <c r="D44" s="53" t="s">
        <v>508</v>
      </c>
      <c r="E44" s="16">
        <v>15</v>
      </c>
      <c r="F44" s="16">
        <v>1</v>
      </c>
      <c r="G44" s="54">
        <v>9.4E-2</v>
      </c>
      <c r="H44" s="19" t="str">
        <f t="shared" si="0"/>
        <v>Nodo 77 a 109</v>
      </c>
      <c r="I44" s="41" t="s">
        <v>1302</v>
      </c>
      <c r="L44" s="11"/>
      <c r="M44" s="11"/>
      <c r="R44" s="11"/>
      <c r="S44" s="11"/>
    </row>
    <row r="45" spans="1:19" ht="15.75" customHeight="1">
      <c r="A45" s="50">
        <v>109</v>
      </c>
      <c r="B45" s="17" t="s">
        <v>1058</v>
      </c>
      <c r="C45" s="16" t="str">
        <f>+VLOOKUP(A45,'DatosDefinitivos_N=203'!$B$4:$D$206,3,FALSE)</f>
        <v>Calle 68A No 94- 45</v>
      </c>
      <c r="D45" s="53" t="s">
        <v>540</v>
      </c>
      <c r="E45" s="16">
        <v>15</v>
      </c>
      <c r="F45" s="16">
        <v>5</v>
      </c>
      <c r="G45" s="54">
        <v>1.7</v>
      </c>
      <c r="H45" s="19" t="str">
        <f t="shared" si="0"/>
        <v>Nodo 109 a 91</v>
      </c>
      <c r="I45" s="41" t="s">
        <v>1303</v>
      </c>
      <c r="L45" s="11"/>
      <c r="M45" s="11"/>
      <c r="R45" s="11"/>
      <c r="S45" s="11"/>
    </row>
    <row r="46" spans="1:19" ht="15.75" customHeight="1">
      <c r="A46" s="50">
        <v>91</v>
      </c>
      <c r="B46" s="20" t="s">
        <v>1053</v>
      </c>
      <c r="C46" s="16" t="str">
        <f>+VLOOKUP(A46,'DatosDefinitivos_N=203'!$B$4:$D$206,3,FALSE)</f>
        <v>CR 96A No 65-66</v>
      </c>
      <c r="D46" s="53" t="s">
        <v>522</v>
      </c>
      <c r="E46" s="16">
        <v>15</v>
      </c>
      <c r="F46" s="16">
        <v>2</v>
      </c>
      <c r="G46" s="54">
        <v>0.5</v>
      </c>
      <c r="H46" s="19" t="str">
        <f t="shared" si="0"/>
        <v>Nodo 91 a 95</v>
      </c>
      <c r="I46" s="41" t="s">
        <v>1304</v>
      </c>
      <c r="L46" s="11"/>
      <c r="M46" s="11"/>
      <c r="R46" s="11"/>
      <c r="S46" s="11"/>
    </row>
    <row r="47" spans="1:19" ht="15.75" customHeight="1">
      <c r="A47" s="50">
        <v>95</v>
      </c>
      <c r="B47" s="17" t="s">
        <v>1092</v>
      </c>
      <c r="C47" s="16" t="str">
        <f>+VLOOKUP(A47,'DatosDefinitivos_N=203'!$B$4:$D$206,3,FALSE)</f>
        <v>Carrera 99 No 66A- 8</v>
      </c>
      <c r="D47" s="53" t="s">
        <v>526</v>
      </c>
      <c r="E47" s="16">
        <v>15</v>
      </c>
      <c r="F47" s="16">
        <v>4</v>
      </c>
      <c r="G47" s="54">
        <v>1.1000000000000001</v>
      </c>
      <c r="H47" s="19" t="str">
        <f t="shared" si="0"/>
        <v>Nodo 95 a 76</v>
      </c>
      <c r="I47" s="41" t="s">
        <v>1305</v>
      </c>
      <c r="L47" s="11"/>
      <c r="M47" s="11"/>
      <c r="R47" s="11"/>
      <c r="S47" s="11"/>
    </row>
    <row r="48" spans="1:19" ht="15.75" customHeight="1">
      <c r="A48" s="50">
        <v>76</v>
      </c>
      <c r="B48" s="17" t="s">
        <v>1194</v>
      </c>
      <c r="C48" s="16" t="str">
        <f>+VLOOKUP(A48,'DatosDefinitivos_N=203'!$B$4:$D$206,3,FALSE)</f>
        <v>Carrera 104 No 65- 6</v>
      </c>
      <c r="D48" s="53" t="s">
        <v>507</v>
      </c>
      <c r="E48" s="16">
        <v>15</v>
      </c>
      <c r="F48" s="16">
        <v>2</v>
      </c>
      <c r="G48" s="54">
        <v>0.4</v>
      </c>
      <c r="H48" s="19" t="str">
        <f t="shared" si="0"/>
        <v>Nodo 76 a 33</v>
      </c>
      <c r="I48" s="41" t="s">
        <v>1306</v>
      </c>
      <c r="L48" s="11"/>
      <c r="M48" s="11"/>
      <c r="R48" s="11"/>
      <c r="S48" s="11"/>
    </row>
    <row r="49" spans="1:19" ht="15.75" customHeight="1">
      <c r="A49" s="50">
        <v>33</v>
      </c>
      <c r="B49" s="17" t="s">
        <v>1097</v>
      </c>
      <c r="C49" s="16" t="str">
        <f>+VLOOKUP(A49,'DatosDefinitivos_N=203'!$B$4:$D$206,3,FALSE)</f>
        <v>Calle 64A No 103A- 45</v>
      </c>
      <c r="D49" s="53" t="s">
        <v>463</v>
      </c>
      <c r="E49" s="16">
        <v>15</v>
      </c>
      <c r="F49" s="16">
        <v>4</v>
      </c>
      <c r="G49" s="54">
        <v>0.9</v>
      </c>
      <c r="H49" s="19" t="str">
        <f t="shared" si="0"/>
        <v>Nodo 33 a 145</v>
      </c>
      <c r="I49" s="41" t="s">
        <v>1307</v>
      </c>
      <c r="L49" s="11"/>
      <c r="M49" s="11"/>
      <c r="R49" s="11"/>
      <c r="S49" s="11"/>
    </row>
    <row r="50" spans="1:19" ht="15.75" customHeight="1">
      <c r="A50" s="50">
        <v>145</v>
      </c>
      <c r="B50" s="17" t="s">
        <v>1225</v>
      </c>
      <c r="C50" s="16" t="str">
        <f>+VLOOKUP(A50,'DatosDefinitivos_N=203'!$B$4:$D$206,3,FALSE)</f>
        <v>CALLE 68 No 105G - 31</v>
      </c>
      <c r="D50" s="53" t="s">
        <v>577</v>
      </c>
      <c r="E50" s="16">
        <v>15</v>
      </c>
      <c r="F50" s="16">
        <v>4</v>
      </c>
      <c r="G50" s="54">
        <v>1</v>
      </c>
      <c r="H50" s="19" t="str">
        <f t="shared" si="0"/>
        <v>Nodo 145 a 30</v>
      </c>
      <c r="I50" s="41" t="s">
        <v>1308</v>
      </c>
      <c r="L50" s="11"/>
      <c r="M50" s="11"/>
      <c r="R50" s="11"/>
      <c r="S50" s="11"/>
    </row>
    <row r="51" spans="1:19" ht="15.75" customHeight="1">
      <c r="A51" s="51">
        <v>30</v>
      </c>
      <c r="B51" s="17" t="s">
        <v>1247</v>
      </c>
      <c r="C51" s="16" t="str">
        <f>+VLOOKUP(A51,'DatosDefinitivos_N=203'!$B$4:$D$206,3,FALSE)</f>
        <v>Calle 70B No 107C- 13</v>
      </c>
      <c r="D51" s="53" t="s">
        <v>460</v>
      </c>
      <c r="E51" s="16">
        <v>15</v>
      </c>
      <c r="F51" s="16">
        <v>3</v>
      </c>
      <c r="G51" s="54">
        <v>0.4</v>
      </c>
      <c r="H51" s="19" t="str">
        <f t="shared" si="0"/>
        <v>Nodo 30 a 123</v>
      </c>
      <c r="I51" s="41" t="s">
        <v>1309</v>
      </c>
      <c r="L51" s="11"/>
      <c r="M51" s="11"/>
      <c r="R51" s="11"/>
      <c r="S51" s="11"/>
    </row>
    <row r="52" spans="1:19" ht="15.75" customHeight="1">
      <c r="A52" s="50">
        <v>123</v>
      </c>
      <c r="B52" s="17" t="s">
        <v>1165</v>
      </c>
      <c r="C52" s="16" t="str">
        <f>+VLOOKUP(A52,'DatosDefinitivos_N=203'!$B$4:$D$206,3,FALSE)</f>
        <v>Carrera 110 No 70B- 11</v>
      </c>
      <c r="D52" s="53" t="s">
        <v>554</v>
      </c>
      <c r="E52" s="16">
        <v>15</v>
      </c>
      <c r="F52" s="16">
        <v>1</v>
      </c>
      <c r="G52" s="54">
        <v>0.1</v>
      </c>
      <c r="H52" s="19" t="str">
        <f t="shared" si="0"/>
        <v>Nodo 123 a 184</v>
      </c>
      <c r="I52" s="41" t="s">
        <v>1310</v>
      </c>
      <c r="L52" s="11"/>
      <c r="M52" s="11"/>
      <c r="R52" s="11"/>
      <c r="S52" s="11"/>
    </row>
    <row r="53" spans="1:19" ht="15.75" customHeight="1">
      <c r="A53" s="50">
        <v>184</v>
      </c>
      <c r="B53" s="20" t="s">
        <v>1176</v>
      </c>
      <c r="C53" s="16" t="str">
        <f>+VLOOKUP(A53,'DatosDefinitivos_N=203'!$B$4:$D$206,3,FALSE)</f>
        <v>Carrera 110 No 70D-38</v>
      </c>
      <c r="D53" s="53" t="s">
        <v>615</v>
      </c>
      <c r="E53" s="16">
        <v>15</v>
      </c>
      <c r="F53" s="16">
        <v>1</v>
      </c>
      <c r="G53" s="54">
        <v>5.2999999999999999E-2</v>
      </c>
      <c r="H53" s="19" t="str">
        <f t="shared" si="0"/>
        <v>Nodo 184 a 61</v>
      </c>
      <c r="I53" s="41" t="s">
        <v>1311</v>
      </c>
      <c r="L53" s="11"/>
      <c r="M53" s="11"/>
      <c r="R53" s="11"/>
      <c r="S53" s="11"/>
    </row>
    <row r="54" spans="1:19" ht="15.75" customHeight="1">
      <c r="A54" s="51">
        <v>61</v>
      </c>
      <c r="B54" s="17" t="s">
        <v>1120</v>
      </c>
      <c r="C54" s="16" t="str">
        <f>+VLOOKUP(A54,'DatosDefinitivos_N=203'!$B$4:$D$206,3,FALSE)</f>
        <v>Calle 70F No 108A- 71</v>
      </c>
      <c r="D54" s="53" t="s">
        <v>491</v>
      </c>
      <c r="E54" s="16">
        <v>15</v>
      </c>
      <c r="F54" s="16">
        <v>5</v>
      </c>
      <c r="G54" s="54">
        <v>1</v>
      </c>
      <c r="H54" s="19" t="str">
        <f t="shared" si="0"/>
        <v>Nodo 61 a 103</v>
      </c>
      <c r="I54" s="41" t="s">
        <v>1312</v>
      </c>
      <c r="L54" s="11"/>
      <c r="M54" s="11"/>
      <c r="R54" s="11"/>
      <c r="S54" s="11"/>
    </row>
    <row r="55" spans="1:19" ht="15.75" customHeight="1">
      <c r="A55" s="50">
        <v>103</v>
      </c>
      <c r="B55" s="17" t="s">
        <v>1141</v>
      </c>
      <c r="C55" s="16" t="str">
        <f>+VLOOKUP(A55,'DatosDefinitivos_N=203'!$B$4:$D$206,3,FALSE)</f>
        <v>CR 111 C NO. 70 D 53</v>
      </c>
      <c r="D55" s="53" t="s">
        <v>534</v>
      </c>
      <c r="E55" s="16">
        <v>15</v>
      </c>
      <c r="F55" s="16">
        <v>2</v>
      </c>
      <c r="G55" s="54">
        <v>0.5</v>
      </c>
      <c r="H55" s="19" t="str">
        <f t="shared" si="0"/>
        <v>Nodo 103 a 186</v>
      </c>
      <c r="I55" s="41" t="s">
        <v>1313</v>
      </c>
      <c r="L55" s="11"/>
      <c r="M55" s="11"/>
      <c r="R55" s="11"/>
      <c r="S55" s="11"/>
    </row>
    <row r="56" spans="1:19" ht="15.75" customHeight="1">
      <c r="A56" s="50">
        <v>186</v>
      </c>
      <c r="B56" s="20" t="s">
        <v>1117</v>
      </c>
      <c r="C56" s="16" t="str">
        <f>+VLOOKUP(A56,'DatosDefinitivos_N=203'!$B$4:$D$206,3,FALSE)</f>
        <v>Calle 68A No 111C - 35</v>
      </c>
      <c r="D56" s="53" t="s">
        <v>617</v>
      </c>
      <c r="E56" s="16">
        <v>15</v>
      </c>
      <c r="F56" s="16">
        <v>2</v>
      </c>
      <c r="G56" s="54">
        <v>0.4</v>
      </c>
      <c r="H56" s="19" t="str">
        <f t="shared" si="0"/>
        <v>Nodo 186 a 181</v>
      </c>
      <c r="I56" s="41" t="s">
        <v>1314</v>
      </c>
      <c r="L56" s="11"/>
      <c r="M56" s="11"/>
      <c r="R56" s="11"/>
      <c r="S56" s="11"/>
    </row>
    <row r="57" spans="1:19" ht="15.75" customHeight="1">
      <c r="A57" s="50">
        <v>181</v>
      </c>
      <c r="B57" s="20" t="s">
        <v>1112</v>
      </c>
      <c r="C57" s="16" t="str">
        <f>+VLOOKUP(A57,'DatosDefinitivos_N=203'!$B$4:$D$206,3,FALSE)</f>
        <v>Calle 66 No 110 D - 05</v>
      </c>
      <c r="D57" s="53" t="s">
        <v>612</v>
      </c>
      <c r="E57" s="16">
        <v>15</v>
      </c>
      <c r="F57" s="16">
        <v>1</v>
      </c>
      <c r="G57" s="54">
        <v>0.2</v>
      </c>
      <c r="H57" s="19" t="str">
        <f t="shared" si="0"/>
        <v>Nodo 181 a 160</v>
      </c>
      <c r="I57" s="41" t="s">
        <v>1315</v>
      </c>
      <c r="L57" s="11"/>
      <c r="M57" s="11"/>
      <c r="R57" s="11"/>
      <c r="S57" s="11"/>
    </row>
    <row r="58" spans="1:19" ht="15.75" customHeight="1">
      <c r="A58" s="50">
        <v>160</v>
      </c>
      <c r="B58" s="17" t="s">
        <v>1132</v>
      </c>
      <c r="C58" s="16" t="str">
        <f>+VLOOKUP(A58,'DatosDefinitivos_N=203'!$B$4:$D$206,3,FALSE)</f>
        <v>Carrera 110B No 65B - 51</v>
      </c>
      <c r="D58" s="53" t="s">
        <v>593</v>
      </c>
      <c r="E58" s="16">
        <v>15</v>
      </c>
      <c r="F58" s="16">
        <v>2</v>
      </c>
      <c r="G58" s="54">
        <v>0.5</v>
      </c>
      <c r="H58" s="19" t="str">
        <f t="shared" si="0"/>
        <v>Nodo 160 a 148</v>
      </c>
      <c r="I58" s="41" t="s">
        <v>1316</v>
      </c>
      <c r="L58" s="11"/>
      <c r="M58" s="11"/>
      <c r="R58" s="11"/>
      <c r="S58" s="11"/>
    </row>
    <row r="59" spans="1:19" ht="15.75" customHeight="1">
      <c r="A59" s="50">
        <v>148</v>
      </c>
      <c r="B59" s="17" t="s">
        <v>1238</v>
      </c>
      <c r="C59" s="16" t="str">
        <f>+VLOOKUP(A59,'DatosDefinitivos_N=203'!$B$4:$D$206,3,FALSE)</f>
        <v>Carrera 110 Bis No. 64-20</v>
      </c>
      <c r="D59" s="53" t="s">
        <v>580</v>
      </c>
      <c r="E59" s="16">
        <v>15</v>
      </c>
      <c r="F59" s="16">
        <v>1</v>
      </c>
      <c r="G59" s="54">
        <v>0.1</v>
      </c>
      <c r="H59" s="19" t="str">
        <f t="shared" si="0"/>
        <v>Nodo 148 a 46</v>
      </c>
      <c r="I59" s="41" t="s">
        <v>1317</v>
      </c>
      <c r="L59" s="11"/>
      <c r="M59" s="11"/>
      <c r="R59" s="11"/>
      <c r="S59" s="11"/>
    </row>
    <row r="60" spans="1:19" ht="15.75" customHeight="1">
      <c r="A60" s="50">
        <v>46</v>
      </c>
      <c r="B60" s="17" t="s">
        <v>1166</v>
      </c>
      <c r="C60" s="16" t="str">
        <f>+VLOOKUP(A60,'DatosDefinitivos_N=203'!$B$4:$D$206,3,FALSE)</f>
        <v>Carrera 110A BIS No 63- 21</v>
      </c>
      <c r="D60" s="53" t="s">
        <v>476</v>
      </c>
      <c r="E60" s="16">
        <v>15</v>
      </c>
      <c r="F60" s="16">
        <v>6</v>
      </c>
      <c r="G60" s="54">
        <v>2.1</v>
      </c>
      <c r="H60" s="19" t="str">
        <f t="shared" si="0"/>
        <v>Nodo 46 a 104</v>
      </c>
      <c r="I60" s="41" t="s">
        <v>1318</v>
      </c>
      <c r="L60" s="11"/>
      <c r="M60" s="11"/>
      <c r="R60" s="11"/>
      <c r="S60" s="11"/>
    </row>
    <row r="61" spans="1:19" ht="15.75" customHeight="1">
      <c r="A61" s="50">
        <v>104</v>
      </c>
      <c r="B61" s="17" t="s">
        <v>1198</v>
      </c>
      <c r="C61" s="16" t="str">
        <f>+VLOOKUP(A61,'DatosDefinitivos_N=203'!$B$4:$D$206,3,FALSE)</f>
        <v>Calle 64D No 113- 56</v>
      </c>
      <c r="D61" s="53" t="s">
        <v>535</v>
      </c>
      <c r="E61" s="16">
        <v>15</v>
      </c>
      <c r="F61" s="16">
        <v>4</v>
      </c>
      <c r="G61" s="54">
        <v>0.8</v>
      </c>
      <c r="H61" s="19" t="str">
        <f t="shared" si="0"/>
        <v>Nodo 104 a 28</v>
      </c>
      <c r="I61" s="41" t="s">
        <v>1319</v>
      </c>
      <c r="L61" s="11"/>
      <c r="M61" s="11"/>
      <c r="R61" s="11"/>
      <c r="S61" s="11"/>
    </row>
    <row r="62" spans="1:19" ht="15.75" customHeight="1">
      <c r="A62" s="50">
        <v>28</v>
      </c>
      <c r="B62" s="20" t="s">
        <v>1084</v>
      </c>
      <c r="C62" s="16" t="str">
        <f>+VLOOKUP(A62,'DatosDefinitivos_N=203'!$B$4:$D$206,3,FALSE)</f>
        <v>Calle 63D Bis No. 113A -06</v>
      </c>
      <c r="D62" s="53" t="s">
        <v>458</v>
      </c>
      <c r="E62" s="16">
        <v>15</v>
      </c>
      <c r="F62" s="16">
        <v>3</v>
      </c>
      <c r="G62" s="54">
        <v>0.4</v>
      </c>
      <c r="H62" s="19" t="str">
        <f t="shared" si="0"/>
        <v>Nodo 28 a 83</v>
      </c>
      <c r="I62" s="41" t="s">
        <v>1320</v>
      </c>
      <c r="L62" s="11"/>
      <c r="M62" s="11"/>
      <c r="R62" s="11"/>
      <c r="S62" s="11"/>
    </row>
    <row r="63" spans="1:19" ht="15.75" customHeight="1">
      <c r="A63" s="50">
        <v>83</v>
      </c>
      <c r="B63" s="17" t="s">
        <v>1122</v>
      </c>
      <c r="C63" s="16" t="str">
        <f>+VLOOKUP(A63,'DatosDefinitivos_N=203'!$B$4:$D$206,3,FALSE)</f>
        <v>Calle 63i No 113F- 11</v>
      </c>
      <c r="D63" s="53" t="s">
        <v>514</v>
      </c>
      <c r="E63" s="16">
        <v>15</v>
      </c>
      <c r="F63" s="16">
        <v>1</v>
      </c>
      <c r="G63" s="54">
        <v>1E-3</v>
      </c>
      <c r="H63" s="19" t="str">
        <f t="shared" si="0"/>
        <v>Nodo 83 a 191</v>
      </c>
      <c r="I63" s="41" t="s">
        <v>1321</v>
      </c>
      <c r="L63" s="11"/>
      <c r="M63" s="11"/>
      <c r="R63" s="11"/>
      <c r="S63" s="11"/>
    </row>
    <row r="64" spans="1:19" ht="15.75" customHeight="1">
      <c r="A64" s="50">
        <v>191</v>
      </c>
      <c r="B64" s="17" t="s">
        <v>1134</v>
      </c>
      <c r="C64" s="16" t="str">
        <f>+VLOOKUP(A64,'DatosDefinitivos_N=203'!$B$4:$D$206,3,FALSE)</f>
        <v>CL 63I No. 113F-11</v>
      </c>
      <c r="D64" s="53" t="s">
        <v>514</v>
      </c>
      <c r="E64" s="16">
        <v>15</v>
      </c>
      <c r="F64" s="16">
        <v>1</v>
      </c>
      <c r="G64" s="54">
        <v>7.5999999999999998E-2</v>
      </c>
      <c r="H64" s="19" t="str">
        <f t="shared" si="0"/>
        <v>Nodo 191 a 165</v>
      </c>
      <c r="I64" s="41" t="s">
        <v>1322</v>
      </c>
      <c r="L64" s="11"/>
      <c r="M64" s="11"/>
      <c r="R64" s="11"/>
      <c r="S64" s="11"/>
    </row>
    <row r="65" spans="1:19" ht="15.75" customHeight="1">
      <c r="A65" s="50">
        <v>165</v>
      </c>
      <c r="B65" s="20" t="s">
        <v>1214</v>
      </c>
      <c r="C65" s="16" t="str">
        <f>+VLOOKUP(A65,'DatosDefinitivos_N=203'!$B$4:$D$206,3,FALSE)</f>
        <v>CL 63 F No. 113 F - 24</v>
      </c>
      <c r="D65" s="53" t="s">
        <v>597</v>
      </c>
      <c r="E65" s="16">
        <v>15</v>
      </c>
      <c r="F65" s="16">
        <v>1</v>
      </c>
      <c r="G65" s="54">
        <v>1.2999999999999999E-2</v>
      </c>
      <c r="H65" s="19" t="str">
        <f t="shared" si="0"/>
        <v>Nodo 165 a 137</v>
      </c>
      <c r="I65" s="41" t="s">
        <v>1323</v>
      </c>
      <c r="L65" s="11"/>
      <c r="M65" s="11"/>
      <c r="R65" s="11"/>
      <c r="S65" s="11"/>
    </row>
    <row r="66" spans="1:19" ht="15.75" customHeight="1">
      <c r="A66" s="51">
        <v>137</v>
      </c>
      <c r="B66" s="17" t="s">
        <v>1222</v>
      </c>
      <c r="C66" s="16" t="str">
        <f>+VLOOKUP(A66,'DatosDefinitivos_N=203'!$B$4:$D$206,3,FALSE)</f>
        <v>Calle 63 F No. 114-05</v>
      </c>
      <c r="D66" s="53" t="s">
        <v>569</v>
      </c>
      <c r="E66" s="16">
        <v>15</v>
      </c>
      <c r="F66" s="16">
        <v>5</v>
      </c>
      <c r="G66" s="54">
        <v>0.8</v>
      </c>
      <c r="H66" s="19" t="str">
        <f t="shared" ref="H66:H129" si="1">HYPERLINK(I66,"Nodo "&amp;A66&amp;" a "&amp;A67)</f>
        <v>Nodo 137 a 175</v>
      </c>
      <c r="I66" s="41" t="s">
        <v>1324</v>
      </c>
      <c r="L66" s="11"/>
      <c r="M66" s="11"/>
      <c r="R66" s="11"/>
      <c r="S66" s="11"/>
    </row>
    <row r="67" spans="1:19" ht="15.75" customHeight="1">
      <c r="A67" s="51">
        <v>175</v>
      </c>
      <c r="B67" s="17" t="s">
        <v>1179</v>
      </c>
      <c r="C67" s="16" t="str">
        <f>+VLOOKUP(A67,'DatosDefinitivos_N=203'!$B$4:$D$206,3,FALSE)</f>
        <v>CARRERA 119 No 63A-84</v>
      </c>
      <c r="D67" s="53" t="s">
        <v>606</v>
      </c>
      <c r="E67" s="16">
        <v>15</v>
      </c>
      <c r="F67" s="16">
        <v>2</v>
      </c>
      <c r="G67" s="54">
        <v>0.4</v>
      </c>
      <c r="H67" s="19" t="str">
        <f t="shared" si="1"/>
        <v>Nodo 175 a 176</v>
      </c>
      <c r="I67" s="41" t="s">
        <v>1325</v>
      </c>
      <c r="L67" s="11"/>
      <c r="M67" s="11"/>
      <c r="R67" s="11"/>
      <c r="S67" s="11"/>
    </row>
    <row r="68" spans="1:19" ht="15.75" customHeight="1">
      <c r="A68" s="51">
        <v>176</v>
      </c>
      <c r="B68" s="17" t="s">
        <v>1150</v>
      </c>
      <c r="C68" s="16" t="str">
        <f>+VLOOKUP(A68,'DatosDefinitivos_N=203'!$B$4:$D$206,3,FALSE)</f>
        <v>Carrera 121 No. 63 - 68</v>
      </c>
      <c r="D68" s="53" t="s">
        <v>607</v>
      </c>
      <c r="E68" s="16">
        <v>15</v>
      </c>
      <c r="F68" s="16">
        <v>2</v>
      </c>
      <c r="G68" s="54">
        <v>0.4</v>
      </c>
      <c r="H68" s="19" t="str">
        <f t="shared" si="1"/>
        <v>Nodo 176 a 29</v>
      </c>
      <c r="I68" s="41" t="s">
        <v>1326</v>
      </c>
      <c r="L68" s="11"/>
      <c r="M68" s="11"/>
      <c r="R68" s="11"/>
      <c r="S68" s="11"/>
    </row>
    <row r="69" spans="1:19" ht="15.75" customHeight="1">
      <c r="A69" s="50">
        <v>29</v>
      </c>
      <c r="B69" s="17" t="s">
        <v>1157</v>
      </c>
      <c r="C69" s="16" t="str">
        <f>+VLOOKUP(A69,'DatosDefinitivos_N=203'!$B$4:$D$206,3,FALSE)</f>
        <v>Transversal 123 No 66J- 55</v>
      </c>
      <c r="D69" s="53" t="s">
        <v>459</v>
      </c>
      <c r="E69" s="16">
        <v>15</v>
      </c>
      <c r="F69" s="16">
        <v>4</v>
      </c>
      <c r="G69" s="54">
        <v>1</v>
      </c>
      <c r="H69" s="19" t="str">
        <f t="shared" si="1"/>
        <v>Nodo 29 a 177</v>
      </c>
      <c r="I69" s="41" t="s">
        <v>1327</v>
      </c>
      <c r="L69" s="11"/>
      <c r="M69" s="11"/>
      <c r="R69" s="11"/>
      <c r="S69" s="11"/>
    </row>
    <row r="70" spans="1:19" ht="15.75" customHeight="1">
      <c r="A70" s="50">
        <v>177</v>
      </c>
      <c r="B70" s="17" t="s">
        <v>1119</v>
      </c>
      <c r="C70" s="16" t="str">
        <f>+VLOOKUP(A70,'DatosDefinitivos_N=203'!$B$4:$D$206,3,FALSE)</f>
        <v>CARRERA 118a N° 66-99 PISO 3</v>
      </c>
      <c r="D70" s="53" t="s">
        <v>608</v>
      </c>
      <c r="E70" s="16">
        <v>15</v>
      </c>
      <c r="F70" s="16">
        <v>1</v>
      </c>
      <c r="G70" s="54">
        <v>0.2</v>
      </c>
      <c r="H70" s="19" t="str">
        <f t="shared" si="1"/>
        <v>Nodo 177 a 85</v>
      </c>
      <c r="I70" s="41" t="s">
        <v>1328</v>
      </c>
      <c r="L70" s="11"/>
      <c r="M70" s="11"/>
      <c r="R70" s="11"/>
      <c r="S70" s="11"/>
    </row>
    <row r="71" spans="1:19" ht="15.75" customHeight="1">
      <c r="A71" s="50">
        <v>85</v>
      </c>
      <c r="B71" s="20" t="s">
        <v>1161</v>
      </c>
      <c r="C71" s="16" t="str">
        <f>+VLOOKUP(A71,'DatosDefinitivos_N=203'!$B$4:$D$206,3,FALSE)</f>
        <v>Carrera 116C No 67A-08</v>
      </c>
      <c r="D71" s="53" t="s">
        <v>516</v>
      </c>
      <c r="E71" s="16">
        <v>15</v>
      </c>
      <c r="F71" s="16">
        <v>2</v>
      </c>
      <c r="G71" s="54">
        <v>0.3</v>
      </c>
      <c r="H71" s="19" t="str">
        <f t="shared" si="1"/>
        <v>Nodo 85 a 180</v>
      </c>
      <c r="I71" s="41" t="s">
        <v>1329</v>
      </c>
      <c r="L71" s="11"/>
      <c r="M71" s="11"/>
      <c r="R71" s="11"/>
      <c r="S71" s="11"/>
    </row>
    <row r="72" spans="1:19" ht="15.75" customHeight="1">
      <c r="A72" s="51">
        <v>180</v>
      </c>
      <c r="B72" s="17" t="s">
        <v>1217</v>
      </c>
      <c r="C72" s="16" t="str">
        <f>+VLOOKUP(A72,'DatosDefinitivos_N=203'!$B$4:$D$206,3,FALSE)</f>
        <v>Cra 119 A N° 63 B - 83</v>
      </c>
      <c r="D72" s="53" t="s">
        <v>611</v>
      </c>
      <c r="E72" s="16">
        <v>15</v>
      </c>
      <c r="F72" s="16">
        <v>5</v>
      </c>
      <c r="G72" s="54">
        <v>0.8</v>
      </c>
      <c r="H72" s="19" t="str">
        <f t="shared" si="1"/>
        <v>Nodo 180 a 146</v>
      </c>
      <c r="I72" s="41" t="s">
        <v>1330</v>
      </c>
      <c r="L72" s="11"/>
      <c r="M72" s="11"/>
      <c r="R72" s="11"/>
      <c r="S72" s="11"/>
    </row>
    <row r="73" spans="1:19" ht="15.75" customHeight="1">
      <c r="A73" s="50">
        <v>146</v>
      </c>
      <c r="B73" s="20" t="s">
        <v>1079</v>
      </c>
      <c r="C73" s="16" t="str">
        <f>+VLOOKUP(A73,'DatosDefinitivos_N=203'!$B$4:$D$206,3,FALSE)</f>
        <v>Carrera 116C Bis No. 71A -72</v>
      </c>
      <c r="D73" s="53" t="s">
        <v>578</v>
      </c>
      <c r="E73" s="16">
        <v>15</v>
      </c>
      <c r="F73" s="16">
        <v>21</v>
      </c>
      <c r="G73" s="54">
        <v>5.3</v>
      </c>
      <c r="H73" s="19" t="str">
        <f t="shared" si="1"/>
        <v>Nodo 146 a 171</v>
      </c>
      <c r="I73" s="41" t="s">
        <v>1331</v>
      </c>
      <c r="L73" s="11"/>
      <c r="M73" s="11"/>
      <c r="R73" s="11"/>
      <c r="S73" s="11"/>
    </row>
    <row r="74" spans="1:19" ht="15.75" customHeight="1">
      <c r="A74" s="50">
        <v>171</v>
      </c>
      <c r="B74" s="17" t="s">
        <v>1110</v>
      </c>
      <c r="C74" s="16" t="str">
        <f>+VLOOKUP(A74,'DatosDefinitivos_N=203'!$B$4:$D$206,3,FALSE)</f>
        <v>Carrera 116 No. 77-65 Torre
17 Apto 301</v>
      </c>
      <c r="D74" s="53" t="s">
        <v>602</v>
      </c>
      <c r="E74" s="16">
        <v>15</v>
      </c>
      <c r="F74" s="16">
        <v>4</v>
      </c>
      <c r="G74" s="54">
        <v>1.2</v>
      </c>
      <c r="H74" s="19" t="str">
        <f t="shared" si="1"/>
        <v>Nodo 171 a 58</v>
      </c>
      <c r="I74" s="41" t="s">
        <v>1332</v>
      </c>
      <c r="L74" s="11"/>
      <c r="M74" s="11"/>
      <c r="R74" s="11"/>
      <c r="S74" s="11"/>
    </row>
    <row r="75" spans="1:19" ht="15.75" customHeight="1">
      <c r="A75" s="50">
        <v>58</v>
      </c>
      <c r="B75" s="17" t="s">
        <v>1233</v>
      </c>
      <c r="C75" s="16" t="str">
        <f>+VLOOKUP(A75,'DatosDefinitivos_N=203'!$B$4:$D$206,3,FALSE)</f>
        <v>Calle 80 No 114- 49 Interior 2</v>
      </c>
      <c r="D75" s="53" t="s">
        <v>488</v>
      </c>
      <c r="E75" s="16">
        <v>15</v>
      </c>
      <c r="F75" s="16">
        <v>4</v>
      </c>
      <c r="G75" s="54">
        <v>1.2</v>
      </c>
      <c r="H75" s="19" t="str">
        <f t="shared" si="1"/>
        <v>Nodo 58 a 65</v>
      </c>
      <c r="I75" s="41" t="s">
        <v>1333</v>
      </c>
      <c r="L75" s="11"/>
      <c r="M75" s="11"/>
      <c r="R75" s="11"/>
      <c r="S75" s="11"/>
    </row>
    <row r="76" spans="1:19" ht="15.75" customHeight="1">
      <c r="A76" s="50">
        <v>65</v>
      </c>
      <c r="B76" s="20" t="s">
        <v>1130</v>
      </c>
      <c r="C76" s="16" t="str">
        <f>+VLOOKUP(A76,'DatosDefinitivos_N=203'!$B$4:$D$206,3,FALSE)</f>
        <v>Cra 112C No 78 A - 01</v>
      </c>
      <c r="D76" s="53" t="s">
        <v>496</v>
      </c>
      <c r="E76" s="16">
        <v>15</v>
      </c>
      <c r="F76" s="16">
        <v>2</v>
      </c>
      <c r="G76" s="54">
        <v>0.4</v>
      </c>
      <c r="H76" s="19" t="str">
        <f t="shared" si="1"/>
        <v>Nodo 65 a 79</v>
      </c>
      <c r="I76" s="41" t="s">
        <v>1334</v>
      </c>
      <c r="L76" s="11"/>
      <c r="M76" s="11"/>
      <c r="R76" s="11"/>
      <c r="S76" s="11"/>
    </row>
    <row r="77" spans="1:19" ht="15.75" customHeight="1">
      <c r="A77" s="50">
        <v>79</v>
      </c>
      <c r="B77" s="20" t="s">
        <v>1136</v>
      </c>
      <c r="C77" s="16" t="str">
        <f>+VLOOKUP(A77,'DatosDefinitivos_N=203'!$B$4:$D$206,3,FALSE)</f>
        <v>Calle 77 No 111-27</v>
      </c>
      <c r="D77" s="53" t="s">
        <v>510</v>
      </c>
      <c r="E77" s="16">
        <v>15</v>
      </c>
      <c r="F77" s="16">
        <v>4</v>
      </c>
      <c r="G77" s="54">
        <v>1.2</v>
      </c>
      <c r="H77" s="19" t="str">
        <f t="shared" si="1"/>
        <v>Nodo 79 a 114</v>
      </c>
      <c r="I77" s="41" t="s">
        <v>1335</v>
      </c>
      <c r="L77" s="11"/>
      <c r="M77" s="11"/>
      <c r="R77" s="11"/>
      <c r="S77" s="11"/>
    </row>
    <row r="78" spans="1:19" ht="15.75" customHeight="1">
      <c r="A78" s="50">
        <v>114</v>
      </c>
      <c r="B78" s="17" t="s">
        <v>1228</v>
      </c>
      <c r="C78" s="16" t="str">
        <f>+VLOOKUP(A78,'DatosDefinitivos_N=203'!$B$4:$D$206,3,FALSE)</f>
        <v>Carrera 107BIS A No 72- 28</v>
      </c>
      <c r="D78" s="53" t="s">
        <v>545</v>
      </c>
      <c r="E78" s="16">
        <v>15</v>
      </c>
      <c r="F78" s="16">
        <v>10</v>
      </c>
      <c r="G78" s="54">
        <v>2.7</v>
      </c>
      <c r="H78" s="19" t="str">
        <f t="shared" si="1"/>
        <v>Nodo 114 a 129</v>
      </c>
      <c r="I78" s="41" t="s">
        <v>1336</v>
      </c>
      <c r="L78" s="11"/>
      <c r="M78" s="11"/>
      <c r="R78" s="11"/>
      <c r="S78" s="11"/>
    </row>
    <row r="79" spans="1:19" ht="15.75" customHeight="1">
      <c r="A79" s="50">
        <v>129</v>
      </c>
      <c r="B79" s="17" t="s">
        <v>1127</v>
      </c>
      <c r="C79" s="16" t="str">
        <f>+VLOOKUP(A79,'DatosDefinitivos_N=203'!$B$4:$D$206,3,FALSE)</f>
        <v>Transversal 113F No 64C - 20</v>
      </c>
      <c r="D79" s="53" t="s">
        <v>560</v>
      </c>
      <c r="E79" s="16">
        <v>15</v>
      </c>
      <c r="F79" s="16">
        <v>1</v>
      </c>
      <c r="G79" s="54">
        <v>1.4999999999999999E-2</v>
      </c>
      <c r="H79" s="19" t="str">
        <f t="shared" si="1"/>
        <v>Nodo 129 a 130</v>
      </c>
      <c r="I79" s="41" t="s">
        <v>1337</v>
      </c>
      <c r="L79" s="11"/>
      <c r="M79" s="11"/>
      <c r="R79" s="11"/>
      <c r="S79" s="11"/>
    </row>
    <row r="80" spans="1:19" ht="15.75" customHeight="1">
      <c r="A80" s="51">
        <v>130</v>
      </c>
      <c r="B80" s="17" t="s">
        <v>1142</v>
      </c>
      <c r="C80" s="16" t="str">
        <f>+VLOOKUP(A80,'DatosDefinitivos_N=203'!$B$4:$D$206,3,FALSE)</f>
        <v>Transversal 113 F No. 64C - 10</v>
      </c>
      <c r="D80" s="53" t="s">
        <v>561</v>
      </c>
      <c r="E80" s="16">
        <v>15</v>
      </c>
      <c r="F80" s="16">
        <v>1</v>
      </c>
      <c r="G80" s="54">
        <v>1.7000000000000001E-2</v>
      </c>
      <c r="H80" s="19" t="str">
        <f t="shared" si="1"/>
        <v>Nodo 130 a 127</v>
      </c>
      <c r="I80" s="41" t="s">
        <v>1338</v>
      </c>
      <c r="L80" s="11"/>
      <c r="M80" s="11"/>
      <c r="R80" s="11"/>
      <c r="S80" s="11"/>
    </row>
    <row r="81" spans="1:19" ht="15.75" customHeight="1">
      <c r="A81" s="50">
        <v>127</v>
      </c>
      <c r="B81" s="17" t="s">
        <v>1098</v>
      </c>
      <c r="C81" s="16" t="str">
        <f>+VLOOKUP(A81,'DatosDefinitivos_N=203'!$B$4:$D$206,3,FALSE)</f>
        <v>Transversal 113 F No.64 C 03</v>
      </c>
      <c r="D81" s="53" t="s">
        <v>558</v>
      </c>
      <c r="E81" s="16">
        <v>15</v>
      </c>
      <c r="F81" s="16">
        <v>11</v>
      </c>
      <c r="G81" s="54">
        <v>4.5999999999999996</v>
      </c>
      <c r="H81" s="19" t="str">
        <f t="shared" si="1"/>
        <v>Nodo 127 a 125</v>
      </c>
      <c r="I81" s="41" t="s">
        <v>1339</v>
      </c>
      <c r="L81" s="11"/>
      <c r="M81" s="11"/>
      <c r="R81" s="11"/>
      <c r="S81" s="11"/>
    </row>
    <row r="82" spans="1:19" ht="15.75" customHeight="1">
      <c r="A82" s="50">
        <v>125</v>
      </c>
      <c r="B82" s="20" t="s">
        <v>1172</v>
      </c>
      <c r="C82" s="16" t="str">
        <f>+VLOOKUP(A82,'DatosDefinitivos_N=203'!$B$4:$D$206,3,FALSE)</f>
        <v>Carrera 95 No 94- 10</v>
      </c>
      <c r="D82" s="53" t="s">
        <v>556</v>
      </c>
      <c r="E82" s="16">
        <v>15</v>
      </c>
      <c r="F82" s="16">
        <v>8</v>
      </c>
      <c r="G82" s="54">
        <v>2.2000000000000002</v>
      </c>
      <c r="H82" s="19" t="str">
        <f t="shared" si="1"/>
        <v>Nodo 125 a 42</v>
      </c>
      <c r="I82" s="41" t="s">
        <v>1340</v>
      </c>
      <c r="L82" s="11"/>
      <c r="M82" s="11"/>
      <c r="R82" s="11"/>
      <c r="S82" s="11"/>
    </row>
    <row r="83" spans="1:19" ht="15.75" customHeight="1">
      <c r="A83" s="51">
        <v>42</v>
      </c>
      <c r="B83" s="17" t="s">
        <v>1154</v>
      </c>
      <c r="C83" s="16" t="str">
        <f>+VLOOKUP(A83,'DatosDefinitivos_N=203'!$B$4:$D$206,3,FALSE)</f>
        <v>Calle 64 # 93 - 66</v>
      </c>
      <c r="D83" s="53" t="s">
        <v>472</v>
      </c>
      <c r="E83" s="16">
        <v>15</v>
      </c>
      <c r="F83" s="16">
        <v>2</v>
      </c>
      <c r="G83" s="54">
        <v>0.5</v>
      </c>
      <c r="H83" s="19" t="str">
        <f t="shared" si="1"/>
        <v>Nodo 42 a 136</v>
      </c>
      <c r="I83" s="41" t="s">
        <v>1341</v>
      </c>
      <c r="L83" s="11"/>
      <c r="M83" s="11"/>
      <c r="R83" s="11"/>
      <c r="S83" s="11"/>
    </row>
    <row r="84" spans="1:19" ht="15.75" customHeight="1">
      <c r="A84" s="50">
        <v>136</v>
      </c>
      <c r="B84" s="17" t="s">
        <v>1061</v>
      </c>
      <c r="C84" s="16" t="str">
        <f>+VLOOKUP(A84,'DatosDefinitivos_N=203'!$B$4:$D$206,3,FALSE)</f>
        <v>CARRERA 90A No 64C-47</v>
      </c>
      <c r="D84" s="53" t="s">
        <v>568</v>
      </c>
      <c r="E84" s="16">
        <v>15</v>
      </c>
      <c r="F84" s="16">
        <v>7</v>
      </c>
      <c r="G84" s="54">
        <v>2.1</v>
      </c>
      <c r="H84" s="19" t="str">
        <f t="shared" si="1"/>
        <v>Nodo 136 a 62</v>
      </c>
      <c r="I84" s="41" t="s">
        <v>1342</v>
      </c>
      <c r="L84" s="11"/>
      <c r="M84" s="11"/>
      <c r="R84" s="11"/>
      <c r="S84" s="11"/>
    </row>
    <row r="85" spans="1:19" ht="15.75" customHeight="1">
      <c r="A85" s="50">
        <v>62</v>
      </c>
      <c r="B85" s="20" t="s">
        <v>1075</v>
      </c>
      <c r="C85" s="16" t="str">
        <f>+VLOOKUP(A85,'DatosDefinitivos_N=203'!$B$4:$D$206,3,FALSE)</f>
        <v>Avenida Ciudad de Cali No 68- 21</v>
      </c>
      <c r="D85" s="53" t="s">
        <v>492</v>
      </c>
      <c r="E85" s="16">
        <v>15</v>
      </c>
      <c r="F85" s="16">
        <v>4</v>
      </c>
      <c r="G85" s="54">
        <v>1.3</v>
      </c>
      <c r="H85" s="19" t="str">
        <f t="shared" si="1"/>
        <v>Nodo 62 a 162</v>
      </c>
      <c r="I85" s="41" t="s">
        <v>1343</v>
      </c>
      <c r="L85" s="11"/>
      <c r="M85" s="11"/>
      <c r="R85" s="11"/>
      <c r="S85" s="11"/>
    </row>
    <row r="86" spans="1:19" ht="15.75" customHeight="1">
      <c r="A86" s="51">
        <v>162</v>
      </c>
      <c r="B86" s="20" t="s">
        <v>1215</v>
      </c>
      <c r="C86" s="16" t="str">
        <f>+VLOOKUP(A86,'DatosDefinitivos_N=203'!$B$4:$D$206,3,FALSE)</f>
        <v>CLL 71 N° 74a-23</v>
      </c>
      <c r="D86" s="53" t="s">
        <v>595</v>
      </c>
      <c r="E86" s="16">
        <v>15</v>
      </c>
      <c r="F86" s="16">
        <v>2</v>
      </c>
      <c r="G86" s="54">
        <v>0.5</v>
      </c>
      <c r="H86" s="19" t="str">
        <f t="shared" si="1"/>
        <v>Nodo 162 a 154</v>
      </c>
      <c r="I86" s="41" t="s">
        <v>1344</v>
      </c>
      <c r="L86" s="11"/>
      <c r="M86" s="11"/>
      <c r="R86" s="11"/>
      <c r="S86" s="11"/>
    </row>
    <row r="87" spans="1:19" ht="15.75" customHeight="1">
      <c r="A87" s="50">
        <v>154</v>
      </c>
      <c r="B87" s="17" t="s">
        <v>1163</v>
      </c>
      <c r="C87" s="16" t="str">
        <f>+VLOOKUP(A87,'DatosDefinitivos_N=203'!$B$4:$D$206,3,FALSE)</f>
        <v>Calle 69 A No. 77B-18</v>
      </c>
      <c r="D87" s="53" t="s">
        <v>587</v>
      </c>
      <c r="E87" s="16">
        <v>15</v>
      </c>
      <c r="F87" s="16">
        <v>2</v>
      </c>
      <c r="G87" s="54">
        <v>0.3</v>
      </c>
      <c r="H87" s="19" t="str">
        <f t="shared" si="1"/>
        <v>Nodo 154 a 74</v>
      </c>
      <c r="I87" s="41" t="s">
        <v>1345</v>
      </c>
      <c r="L87" s="11"/>
      <c r="M87" s="11"/>
      <c r="R87" s="11"/>
      <c r="S87" s="11"/>
    </row>
    <row r="88" spans="1:19" ht="15.75" customHeight="1">
      <c r="A88" s="50">
        <v>74</v>
      </c>
      <c r="B88" s="17" t="s">
        <v>1067</v>
      </c>
      <c r="C88" s="16" t="str">
        <f>+VLOOKUP(A88,'DatosDefinitivos_N=203'!$B$4:$D$206,3,FALSE)</f>
        <v>Carrera 76 No 69A- 64</v>
      </c>
      <c r="D88" s="53" t="s">
        <v>505</v>
      </c>
      <c r="E88" s="16">
        <v>15</v>
      </c>
      <c r="F88" s="16">
        <v>1</v>
      </c>
      <c r="G88" s="54">
        <v>0.2</v>
      </c>
      <c r="H88" s="19" t="str">
        <f t="shared" si="1"/>
        <v>Nodo 74 a 185</v>
      </c>
      <c r="I88" s="41" t="s">
        <v>1346</v>
      </c>
      <c r="L88" s="11"/>
      <c r="M88" s="11"/>
      <c r="R88" s="11"/>
      <c r="S88" s="11"/>
    </row>
    <row r="89" spans="1:19" ht="15.75" customHeight="1">
      <c r="A89" s="50">
        <v>185</v>
      </c>
      <c r="B89" s="17" t="s">
        <v>1144</v>
      </c>
      <c r="C89" s="16" t="str">
        <f>+VLOOKUP(A89,'DatosDefinitivos_N=203'!$B$4:$D$206,3,FALSE)</f>
        <v>CARRERA 75 # 69A - 53</v>
      </c>
      <c r="D89" s="53" t="s">
        <v>616</v>
      </c>
      <c r="E89" s="16">
        <v>15</v>
      </c>
      <c r="F89" s="16">
        <v>1</v>
      </c>
      <c r="G89" s="54">
        <v>5.1999999999999998E-2</v>
      </c>
      <c r="H89" s="19" t="str">
        <f t="shared" si="1"/>
        <v>Nodo 185 a 24</v>
      </c>
      <c r="I89" s="41" t="s">
        <v>1347</v>
      </c>
      <c r="L89" s="11"/>
      <c r="M89" s="11"/>
      <c r="R89" s="11"/>
      <c r="S89" s="11"/>
    </row>
    <row r="90" spans="1:19" ht="15.75" customHeight="1">
      <c r="A90" s="51">
        <v>24</v>
      </c>
      <c r="B90" s="17" t="s">
        <v>1239</v>
      </c>
      <c r="C90" s="16" t="str">
        <f>+VLOOKUP(A90,'DatosDefinitivos_N=203'!$B$4:$D$206,3,FALSE)</f>
        <v>Carrera 75 No 70- 3</v>
      </c>
      <c r="D90" s="53" t="s">
        <v>453</v>
      </c>
      <c r="E90" s="16">
        <v>15</v>
      </c>
      <c r="F90" s="16">
        <v>2</v>
      </c>
      <c r="G90" s="54">
        <v>0.5</v>
      </c>
      <c r="H90" s="19" t="str">
        <f t="shared" si="1"/>
        <v>Nodo 24 a 75</v>
      </c>
      <c r="I90" s="41" t="s">
        <v>1348</v>
      </c>
      <c r="L90" s="11"/>
      <c r="M90" s="11"/>
      <c r="R90" s="11"/>
      <c r="S90" s="11"/>
    </row>
    <row r="91" spans="1:19" ht="15.75" customHeight="1">
      <c r="A91" s="50">
        <v>75</v>
      </c>
      <c r="B91" s="20" t="s">
        <v>1064</v>
      </c>
      <c r="C91" s="16" t="str">
        <f>+VLOOKUP(A91,'DatosDefinitivos_N=203'!$B$4:$D$206,3,FALSE)</f>
        <v>Calle 70 No 75- 28</v>
      </c>
      <c r="D91" s="53" t="s">
        <v>506</v>
      </c>
      <c r="E91" s="16">
        <v>15</v>
      </c>
      <c r="F91" s="16">
        <v>2</v>
      </c>
      <c r="G91" s="54">
        <v>0.5</v>
      </c>
      <c r="H91" s="19" t="str">
        <f t="shared" si="1"/>
        <v>Nodo 75 a 112</v>
      </c>
      <c r="I91" s="41" t="s">
        <v>1349</v>
      </c>
      <c r="L91" s="11"/>
      <c r="M91" s="11"/>
      <c r="R91" s="11"/>
      <c r="S91" s="11"/>
    </row>
    <row r="92" spans="1:19" ht="15.75" customHeight="1">
      <c r="A92" s="51">
        <v>112</v>
      </c>
      <c r="B92" s="17" t="s">
        <v>1091</v>
      </c>
      <c r="C92" s="16" t="str">
        <f>+VLOOKUP(A92,'DatosDefinitivos_N=203'!$B$4:$D$206,3,FALSE)</f>
        <v>Carrera 75 No 70- 35</v>
      </c>
      <c r="D92" s="53" t="s">
        <v>543</v>
      </c>
      <c r="E92" s="16">
        <v>15</v>
      </c>
      <c r="F92" s="16">
        <v>2</v>
      </c>
      <c r="G92" s="54">
        <v>0.5</v>
      </c>
      <c r="H92" s="19" t="str">
        <f t="shared" si="1"/>
        <v>Nodo 112 a 78</v>
      </c>
      <c r="I92" s="41" t="s">
        <v>1350</v>
      </c>
      <c r="L92" s="11"/>
      <c r="M92" s="11"/>
      <c r="R92" s="11"/>
      <c r="S92" s="11"/>
    </row>
    <row r="93" spans="1:19" ht="15.75" customHeight="1">
      <c r="A93" s="51">
        <v>78</v>
      </c>
      <c r="B93" s="20" t="s">
        <v>1133</v>
      </c>
      <c r="C93" s="16" t="str">
        <f>+VLOOKUP(A93,'DatosDefinitivos_N=203'!$B$4:$D$206,3,FALSE)</f>
        <v>Carrera 75 No 70- 36</v>
      </c>
      <c r="D93" s="53" t="s">
        <v>509</v>
      </c>
      <c r="E93" s="16">
        <v>15</v>
      </c>
      <c r="F93" s="16">
        <v>1</v>
      </c>
      <c r="G93" s="54">
        <v>0.3</v>
      </c>
      <c r="H93" s="19" t="str">
        <f t="shared" si="1"/>
        <v>Nodo 78 a 97</v>
      </c>
      <c r="I93" s="41" t="s">
        <v>1351</v>
      </c>
      <c r="L93" s="11"/>
      <c r="M93" s="11"/>
      <c r="R93" s="11"/>
      <c r="S93" s="11"/>
    </row>
    <row r="94" spans="1:19" ht="15.75" customHeight="1">
      <c r="A94" s="50">
        <v>97</v>
      </c>
      <c r="B94" s="20" t="s">
        <v>1211</v>
      </c>
      <c r="C94" s="16" t="str">
        <f>+VLOOKUP(A94,'DatosDefinitivos_N=203'!$B$4:$D$206,3,FALSE)</f>
        <v>Carrera 74A No 70- 25 Piso1</v>
      </c>
      <c r="D94" s="53" t="s">
        <v>528</v>
      </c>
      <c r="E94" s="16">
        <v>15</v>
      </c>
      <c r="F94" s="16">
        <v>2</v>
      </c>
      <c r="G94" s="54">
        <v>0.4</v>
      </c>
      <c r="H94" s="19" t="str">
        <f t="shared" si="1"/>
        <v>Nodo 97 a 32</v>
      </c>
      <c r="I94" s="41" t="s">
        <v>1352</v>
      </c>
      <c r="L94" s="11"/>
      <c r="M94" s="11"/>
      <c r="R94" s="11"/>
      <c r="S94" s="11"/>
    </row>
    <row r="95" spans="1:19" ht="15.75" customHeight="1">
      <c r="A95" s="50">
        <v>32</v>
      </c>
      <c r="B95" s="17" t="s">
        <v>1114</v>
      </c>
      <c r="C95" s="16" t="str">
        <f>+VLOOKUP(A95,'DatosDefinitivos_N=203'!$B$4:$D$206,3,FALSE)</f>
        <v>Cr 74A #70-45</v>
      </c>
      <c r="D95" s="53" t="s">
        <v>462</v>
      </c>
      <c r="E95" s="16">
        <v>15</v>
      </c>
      <c r="F95" s="16">
        <v>2</v>
      </c>
      <c r="G95" s="54">
        <v>0.4</v>
      </c>
      <c r="H95" s="19" t="str">
        <f t="shared" si="1"/>
        <v>Nodo 32 a 99</v>
      </c>
      <c r="I95" s="41" t="s">
        <v>1353</v>
      </c>
      <c r="L95" s="11"/>
      <c r="M95" s="11"/>
      <c r="R95" s="11"/>
      <c r="S95" s="11"/>
    </row>
    <row r="96" spans="1:19" ht="15.75" customHeight="1">
      <c r="A96" s="50">
        <v>99</v>
      </c>
      <c r="B96" s="17" t="s">
        <v>1093</v>
      </c>
      <c r="C96" s="16" t="str">
        <f>+VLOOKUP(A96,'DatosDefinitivos_N=203'!$B$4:$D$206,3,FALSE)</f>
        <v>Carrera 74A No 70- 61</v>
      </c>
      <c r="D96" s="53" t="s">
        <v>530</v>
      </c>
      <c r="E96" s="16">
        <v>15</v>
      </c>
      <c r="F96" s="16">
        <v>2</v>
      </c>
      <c r="G96" s="54">
        <v>0.4</v>
      </c>
      <c r="H96" s="19" t="str">
        <f t="shared" si="1"/>
        <v>Nodo 99 a 126</v>
      </c>
      <c r="I96" s="41" t="s">
        <v>1354</v>
      </c>
      <c r="L96" s="11"/>
      <c r="M96" s="11"/>
      <c r="R96" s="11"/>
      <c r="S96" s="11"/>
    </row>
    <row r="97" spans="1:19" ht="15.75" customHeight="1">
      <c r="A97" s="50">
        <v>126</v>
      </c>
      <c r="B97" s="21" t="s">
        <v>1080</v>
      </c>
      <c r="C97" s="16" t="str">
        <f>+VLOOKUP(A97,'DatosDefinitivos_N=203'!$B$4:$D$206,3,FALSE)</f>
        <v>Carrera 74A No. 70-89</v>
      </c>
      <c r="D97" s="53" t="s">
        <v>557</v>
      </c>
      <c r="E97" s="16">
        <v>15</v>
      </c>
      <c r="F97" s="16">
        <v>2</v>
      </c>
      <c r="G97" s="54">
        <v>0.4</v>
      </c>
      <c r="H97" s="19" t="str">
        <f t="shared" si="1"/>
        <v>Nodo 126 a 48</v>
      </c>
      <c r="I97" s="41" t="s">
        <v>1355</v>
      </c>
      <c r="L97" s="11"/>
      <c r="M97" s="11"/>
      <c r="R97" s="11"/>
      <c r="S97" s="11"/>
    </row>
    <row r="98" spans="1:19" ht="15.75" customHeight="1">
      <c r="A98" s="51">
        <v>48</v>
      </c>
      <c r="B98" s="17" t="s">
        <v>1062</v>
      </c>
      <c r="C98" s="16" t="str">
        <f>+VLOOKUP(A98,'DatosDefinitivos_N=203'!$B$4:$D$206,3,FALSE)</f>
        <v>Carrera 74A No 71- 5</v>
      </c>
      <c r="D98" s="53" t="s">
        <v>478</v>
      </c>
      <c r="E98" s="16">
        <v>15</v>
      </c>
      <c r="F98" s="16">
        <v>2</v>
      </c>
      <c r="G98" s="54">
        <v>0.4</v>
      </c>
      <c r="H98" s="19" t="str">
        <f t="shared" si="1"/>
        <v>Nodo 48 a 179</v>
      </c>
      <c r="I98" s="41" t="s">
        <v>1356</v>
      </c>
      <c r="L98" s="11"/>
      <c r="M98" s="11"/>
      <c r="R98" s="11"/>
      <c r="S98" s="11"/>
    </row>
    <row r="99" spans="1:19" ht="15.75" customHeight="1">
      <c r="A99" s="50">
        <v>179</v>
      </c>
      <c r="B99" s="17" t="s">
        <v>1193</v>
      </c>
      <c r="C99" s="16" t="str">
        <f>+VLOOKUP(A99,'DatosDefinitivos_N=203'!$B$4:$D$206,3,FALSE)</f>
        <v>Carrera 74A No 71-35</v>
      </c>
      <c r="D99" s="53" t="s">
        <v>610</v>
      </c>
      <c r="E99" s="16">
        <v>15</v>
      </c>
      <c r="F99" s="16">
        <v>2</v>
      </c>
      <c r="G99" s="54">
        <v>0.4</v>
      </c>
      <c r="H99" s="19" t="str">
        <f t="shared" si="1"/>
        <v>Nodo 179 a 144</v>
      </c>
      <c r="I99" s="41" t="s">
        <v>1357</v>
      </c>
      <c r="L99" s="11"/>
      <c r="M99" s="11"/>
      <c r="R99" s="11"/>
      <c r="S99" s="11"/>
    </row>
    <row r="100" spans="1:19" ht="15.75" customHeight="1">
      <c r="A100" s="50">
        <v>144</v>
      </c>
      <c r="B100" s="20" t="s">
        <v>1083</v>
      </c>
      <c r="C100" s="16" t="str">
        <f>+VLOOKUP(A100,'DatosDefinitivos_N=203'!$B$4:$D$206,3,FALSE)</f>
        <v>CARRERA 74A No 71-73</v>
      </c>
      <c r="D100" s="53" t="s">
        <v>576</v>
      </c>
      <c r="E100" s="16">
        <v>15</v>
      </c>
      <c r="F100" s="16">
        <v>2</v>
      </c>
      <c r="G100" s="54">
        <v>0.5</v>
      </c>
      <c r="H100" s="19" t="str">
        <f t="shared" si="1"/>
        <v>Nodo 144 a 152</v>
      </c>
      <c r="I100" s="41" t="s">
        <v>1358</v>
      </c>
      <c r="L100" s="11"/>
      <c r="M100" s="11"/>
      <c r="R100" s="11"/>
      <c r="S100" s="11"/>
    </row>
    <row r="101" spans="1:19" ht="15.75" customHeight="1">
      <c r="A101" s="50">
        <v>152</v>
      </c>
      <c r="B101" s="17" t="s">
        <v>1153</v>
      </c>
      <c r="C101" s="16" t="str">
        <f>+VLOOKUP(A101,'DatosDefinitivos_N=203'!$B$4:$D$206,3,FALSE)</f>
        <v>Calle 71 A No. 74 A - 43</v>
      </c>
      <c r="D101" s="53" t="s">
        <v>585</v>
      </c>
      <c r="E101" s="16">
        <v>15</v>
      </c>
      <c r="F101" s="16">
        <v>1</v>
      </c>
      <c r="G101" s="54">
        <v>9.0999999999999998E-2</v>
      </c>
      <c r="H101" s="19" t="str">
        <f t="shared" si="1"/>
        <v>Nodo 152 a 52</v>
      </c>
      <c r="I101" s="41" t="s">
        <v>1359</v>
      </c>
      <c r="L101" s="11"/>
      <c r="M101" s="11"/>
      <c r="R101" s="11"/>
      <c r="S101" s="11"/>
    </row>
    <row r="102" spans="1:19" ht="15.75" customHeight="1">
      <c r="A102" s="50">
        <v>52</v>
      </c>
      <c r="B102" s="17" t="s">
        <v>1188</v>
      </c>
      <c r="C102" s="16" t="str">
        <f>+VLOOKUP(A102,'DatosDefinitivos_N=203'!$B$4:$D$206,3,FALSE)</f>
        <v>Carrera 75 No 71A- 26</v>
      </c>
      <c r="D102" s="53" t="s">
        <v>482</v>
      </c>
      <c r="E102" s="16">
        <v>15</v>
      </c>
      <c r="F102" s="16">
        <v>2</v>
      </c>
      <c r="G102" s="54">
        <v>0.4</v>
      </c>
      <c r="H102" s="19" t="str">
        <f t="shared" si="1"/>
        <v>Nodo 52 a 63</v>
      </c>
      <c r="I102" s="41" t="s">
        <v>1360</v>
      </c>
      <c r="L102" s="11"/>
      <c r="M102" s="11"/>
      <c r="R102" s="11"/>
      <c r="S102" s="11"/>
    </row>
    <row r="103" spans="1:19" ht="15.75" customHeight="1">
      <c r="A103" s="50">
        <v>63</v>
      </c>
      <c r="B103" s="20" t="s">
        <v>1054</v>
      </c>
      <c r="C103" s="16" t="str">
        <f>+VLOOKUP(A103,'DatosDefinitivos_N=203'!$B$4:$D$206,3,FALSE)</f>
        <v>Carrera 75 No 71A-07</v>
      </c>
      <c r="D103" s="53" t="s">
        <v>494</v>
      </c>
      <c r="E103" s="16">
        <v>15</v>
      </c>
      <c r="F103" s="16">
        <v>1</v>
      </c>
      <c r="G103" s="54">
        <v>3.2000000000000001E-2</v>
      </c>
      <c r="H103" s="19" t="str">
        <f t="shared" si="1"/>
        <v>Nodo 63 a 170</v>
      </c>
      <c r="I103" s="41" t="s">
        <v>1361</v>
      </c>
      <c r="L103" s="11"/>
      <c r="M103" s="11"/>
      <c r="R103" s="11"/>
      <c r="S103" s="11"/>
    </row>
    <row r="104" spans="1:19" ht="15.75" customHeight="1">
      <c r="A104" s="50">
        <v>170</v>
      </c>
      <c r="B104" s="17" t="s">
        <v>1218</v>
      </c>
      <c r="C104" s="16" t="str">
        <f>+VLOOKUP(A104,'DatosDefinitivos_N=203'!$B$4:$D$206,3,FALSE)</f>
        <v>Calle 71A No. 75 - 37</v>
      </c>
      <c r="D104" s="53" t="s">
        <v>497</v>
      </c>
      <c r="E104" s="16">
        <v>15</v>
      </c>
      <c r="F104" s="16">
        <v>1</v>
      </c>
      <c r="G104" s="54">
        <v>1E-3</v>
      </c>
      <c r="H104" s="19" t="str">
        <f t="shared" si="1"/>
        <v>Nodo 170 a 66</v>
      </c>
      <c r="I104" s="41" t="s">
        <v>1362</v>
      </c>
      <c r="L104" s="11"/>
      <c r="M104" s="11"/>
      <c r="R104" s="11"/>
      <c r="S104" s="11"/>
    </row>
    <row r="105" spans="1:19" ht="15.75" customHeight="1">
      <c r="A105" s="50">
        <v>66</v>
      </c>
      <c r="B105" s="20" t="s">
        <v>1243</v>
      </c>
      <c r="C105" s="16" t="str">
        <f>+VLOOKUP(A105,'DatosDefinitivos_N=203'!$B$4:$D$206,3,FALSE)</f>
        <v>Calle 71A No 75- 37</v>
      </c>
      <c r="D105" s="53" t="s">
        <v>497</v>
      </c>
      <c r="E105" s="16">
        <v>15</v>
      </c>
      <c r="F105" s="16">
        <v>2</v>
      </c>
      <c r="G105" s="54">
        <v>0.3</v>
      </c>
      <c r="H105" s="19" t="str">
        <f t="shared" si="1"/>
        <v>Nodo 66 a 98</v>
      </c>
      <c r="I105" s="41" t="s">
        <v>1363</v>
      </c>
      <c r="L105" s="11"/>
      <c r="M105" s="11"/>
      <c r="R105" s="11"/>
      <c r="S105" s="11"/>
    </row>
    <row r="106" spans="1:19" ht="15.75" customHeight="1">
      <c r="A106" s="50">
        <v>98</v>
      </c>
      <c r="B106" s="17" t="s">
        <v>1159</v>
      </c>
      <c r="C106" s="16" t="str">
        <f>+VLOOKUP(A106,'DatosDefinitivos_N=203'!$B$4:$D$206,3,FALSE)</f>
        <v>Carrera 75 No 71- 45</v>
      </c>
      <c r="D106" s="53" t="s">
        <v>529</v>
      </c>
      <c r="E106" s="16">
        <v>15</v>
      </c>
      <c r="F106" s="16">
        <v>1</v>
      </c>
      <c r="G106" s="54">
        <v>1E-3</v>
      </c>
      <c r="H106" s="19" t="str">
        <f t="shared" si="1"/>
        <v>Nodo 98 a 116</v>
      </c>
      <c r="I106" s="41" t="s">
        <v>1364</v>
      </c>
      <c r="L106" s="11"/>
      <c r="M106" s="11"/>
      <c r="R106" s="11"/>
      <c r="S106" s="11"/>
    </row>
    <row r="107" spans="1:19" ht="15.75" customHeight="1">
      <c r="A107" s="50">
        <v>116</v>
      </c>
      <c r="B107" s="17" t="s">
        <v>1158</v>
      </c>
      <c r="C107" s="16" t="str">
        <f>+VLOOKUP(A107,'DatosDefinitivos_N=203'!$B$4:$D$206,3,FALSE)</f>
        <v>Carrera 75 No 71- 38</v>
      </c>
      <c r="D107" s="53" t="s">
        <v>547</v>
      </c>
      <c r="E107" s="16">
        <v>15</v>
      </c>
      <c r="F107" s="16">
        <v>2</v>
      </c>
      <c r="G107" s="54">
        <v>0.3</v>
      </c>
      <c r="H107" s="19" t="str">
        <f t="shared" si="1"/>
        <v>Nodo 116 a 147</v>
      </c>
      <c r="I107" s="41" t="s">
        <v>1365</v>
      </c>
      <c r="L107" s="11"/>
      <c r="M107" s="11"/>
      <c r="R107" s="11"/>
      <c r="S107" s="11"/>
    </row>
    <row r="108" spans="1:19" ht="15.75" customHeight="1">
      <c r="A108" s="50">
        <v>147</v>
      </c>
      <c r="B108" s="17" t="s">
        <v>1237</v>
      </c>
      <c r="C108" s="16" t="str">
        <f>+VLOOKUP(A108,'DatosDefinitivos_N=203'!$B$4:$D$206,3,FALSE)</f>
        <v>CARRERA 74A No 71A - 20</v>
      </c>
      <c r="D108" s="53" t="s">
        <v>579</v>
      </c>
      <c r="E108" s="16">
        <v>15</v>
      </c>
      <c r="F108" s="16">
        <v>2</v>
      </c>
      <c r="G108" s="54">
        <v>0.4</v>
      </c>
      <c r="H108" s="19" t="str">
        <f t="shared" si="1"/>
        <v>Nodo 147 a 39</v>
      </c>
      <c r="I108" s="41" t="s">
        <v>1366</v>
      </c>
      <c r="L108" s="11"/>
      <c r="M108" s="11"/>
      <c r="R108" s="11"/>
      <c r="S108" s="11"/>
    </row>
    <row r="109" spans="1:19" ht="15.75" customHeight="1">
      <c r="A109" s="50">
        <v>39</v>
      </c>
      <c r="B109" s="17" t="s">
        <v>1240</v>
      </c>
      <c r="C109" s="16" t="str">
        <f>+VLOOKUP(A109,'DatosDefinitivos_N=203'!$B$4:$D$206,3,FALSE)</f>
        <v>Calle 71 A No. 73 A 43</v>
      </c>
      <c r="D109" s="53" t="s">
        <v>469</v>
      </c>
      <c r="E109" s="16">
        <v>15</v>
      </c>
      <c r="F109" s="16">
        <v>1</v>
      </c>
      <c r="G109" s="54">
        <v>0.3</v>
      </c>
      <c r="H109" s="19" t="str">
        <f t="shared" si="1"/>
        <v>Nodo 39 a 89</v>
      </c>
      <c r="I109" s="41" t="s">
        <v>1367</v>
      </c>
      <c r="L109" s="11"/>
      <c r="M109" s="11"/>
      <c r="R109" s="11"/>
      <c r="S109" s="11"/>
    </row>
    <row r="110" spans="1:19" ht="15.75" customHeight="1">
      <c r="A110" s="50">
        <v>89</v>
      </c>
      <c r="B110" s="20" t="s">
        <v>1116</v>
      </c>
      <c r="C110" s="16" t="str">
        <f>+VLOOKUP(A110,'DatosDefinitivos_N=203'!$B$4:$D$206,3,FALSE)</f>
        <v>Carrera 73A No 71-52</v>
      </c>
      <c r="D110" s="53" t="s">
        <v>520</v>
      </c>
      <c r="E110" s="16">
        <v>15</v>
      </c>
      <c r="F110" s="16">
        <v>2</v>
      </c>
      <c r="G110" s="54">
        <v>0.4</v>
      </c>
      <c r="H110" s="19" t="str">
        <f t="shared" si="1"/>
        <v>Nodo 89 a 187</v>
      </c>
      <c r="I110" s="41" t="s">
        <v>1368</v>
      </c>
      <c r="L110" s="11"/>
      <c r="M110" s="11"/>
      <c r="R110" s="11"/>
      <c r="S110" s="11"/>
    </row>
    <row r="111" spans="1:19" ht="15.75" customHeight="1">
      <c r="A111" s="50">
        <v>187</v>
      </c>
      <c r="B111" s="20" t="s">
        <v>1103</v>
      </c>
      <c r="C111" s="16" t="str">
        <f>+VLOOKUP(A111,'DatosDefinitivos_N=203'!$B$4:$D$206,3,FALSE)</f>
        <v>CR 73 A No. 71 - 25</v>
      </c>
      <c r="D111" s="53" t="s">
        <v>618</v>
      </c>
      <c r="E111" s="16">
        <v>15</v>
      </c>
      <c r="F111" s="16">
        <v>3</v>
      </c>
      <c r="G111" s="54">
        <v>0.7</v>
      </c>
      <c r="H111" s="19" t="str">
        <f t="shared" si="1"/>
        <v>Nodo 187 a 27</v>
      </c>
      <c r="I111" s="41" t="s">
        <v>1369</v>
      </c>
      <c r="L111" s="11"/>
      <c r="M111" s="11"/>
      <c r="R111" s="11"/>
      <c r="S111" s="11"/>
    </row>
    <row r="112" spans="1:19" ht="15.75" customHeight="1">
      <c r="A112" s="50">
        <v>27</v>
      </c>
      <c r="B112" s="17" t="s">
        <v>1185</v>
      </c>
      <c r="C112" s="16" t="str">
        <f>+VLOOKUP(A112,'DatosDefinitivos_N=203'!$B$4:$D$206,3,FALSE)</f>
        <v>Calle 71A No 72A- 17</v>
      </c>
      <c r="D112" s="53" t="s">
        <v>456</v>
      </c>
      <c r="E112" s="16">
        <v>15</v>
      </c>
      <c r="F112" s="16">
        <v>3</v>
      </c>
      <c r="G112" s="54">
        <v>0.6</v>
      </c>
      <c r="H112" s="19" t="str">
        <f t="shared" si="1"/>
        <v>Nodo 27 a 94</v>
      </c>
      <c r="I112" s="41" t="s">
        <v>1370</v>
      </c>
      <c r="L112" s="11"/>
      <c r="M112" s="11"/>
      <c r="R112" s="11"/>
      <c r="S112" s="11"/>
    </row>
    <row r="113" spans="1:19" ht="15.75" customHeight="1">
      <c r="A113" s="50">
        <v>94</v>
      </c>
      <c r="B113" s="17" t="s">
        <v>1063</v>
      </c>
      <c r="C113" s="16" t="str">
        <f>+VLOOKUP(A113,'DatosDefinitivos_N=203'!$B$4:$D$206,3,FALSE)</f>
        <v>Cra 72A No. 71-77</v>
      </c>
      <c r="D113" s="53" t="s">
        <v>525</v>
      </c>
      <c r="E113" s="16">
        <v>15</v>
      </c>
      <c r="F113" s="16">
        <v>1</v>
      </c>
      <c r="G113" s="54">
        <v>3.0000000000000001E-3</v>
      </c>
      <c r="H113" s="19" t="str">
        <f t="shared" si="1"/>
        <v>Nodo 94 a 192</v>
      </c>
      <c r="I113" s="41" t="s">
        <v>1371</v>
      </c>
      <c r="L113" s="11"/>
      <c r="M113" s="11"/>
      <c r="R113" s="11"/>
      <c r="S113" s="11"/>
    </row>
    <row r="114" spans="1:19" ht="15.75" customHeight="1">
      <c r="A114" s="50">
        <v>192</v>
      </c>
      <c r="B114" s="20" t="s">
        <v>1102</v>
      </c>
      <c r="C114" s="16" t="str">
        <f>+VLOOKUP(A114,'DatosDefinitivos_N=203'!$B$4:$D$206,3,FALSE)</f>
        <v>CR 72 A No 71-A-48</v>
      </c>
      <c r="D114" s="53" t="s">
        <v>622</v>
      </c>
      <c r="E114" s="16">
        <v>15</v>
      </c>
      <c r="F114" s="16">
        <v>1</v>
      </c>
      <c r="G114" s="54">
        <v>2.3E-2</v>
      </c>
      <c r="H114" s="19" t="str">
        <f t="shared" si="1"/>
        <v>Nodo 192 a 81</v>
      </c>
      <c r="I114" s="41" t="s">
        <v>1372</v>
      </c>
      <c r="L114" s="11"/>
      <c r="M114" s="11"/>
      <c r="R114" s="11"/>
      <c r="S114" s="11"/>
    </row>
    <row r="115" spans="1:19" ht="15.75" customHeight="1">
      <c r="A115" s="50">
        <v>81</v>
      </c>
      <c r="B115" s="17" t="s">
        <v>1090</v>
      </c>
      <c r="C115" s="16" t="str">
        <f>+VLOOKUP(A115,'DatosDefinitivos_N=203'!$B$4:$D$206,3,FALSE)</f>
        <v>Carrera 72A No 71- 61</v>
      </c>
      <c r="D115" s="53" t="s">
        <v>512</v>
      </c>
      <c r="E115" s="16">
        <v>15</v>
      </c>
      <c r="F115" s="16">
        <v>1</v>
      </c>
      <c r="G115" s="54">
        <v>1.4999999999999999E-2</v>
      </c>
      <c r="H115" s="19" t="str">
        <f t="shared" si="1"/>
        <v>Nodo 81 a 166</v>
      </c>
      <c r="I115" s="41" t="s">
        <v>1373</v>
      </c>
      <c r="L115" s="11"/>
      <c r="M115" s="11"/>
      <c r="R115" s="11"/>
      <c r="S115" s="11"/>
    </row>
    <row r="116" spans="1:19" ht="15.75" customHeight="1">
      <c r="A116" s="50">
        <v>166</v>
      </c>
      <c r="B116" s="20" t="s">
        <v>1104</v>
      </c>
      <c r="C116" s="16" t="str">
        <f>+VLOOKUP(A116,'DatosDefinitivos_N=203'!$B$4:$D$206,3,FALSE)</f>
        <v>CR 72A No 71 - 40 PISO 2</v>
      </c>
      <c r="D116" s="53" t="s">
        <v>598</v>
      </c>
      <c r="E116" s="16">
        <v>15</v>
      </c>
      <c r="F116" s="16">
        <v>1</v>
      </c>
      <c r="G116" s="54">
        <v>2.4E-2</v>
      </c>
      <c r="H116" s="19" t="str">
        <f t="shared" si="1"/>
        <v>Nodo 166 a 149</v>
      </c>
      <c r="I116" s="41" t="s">
        <v>1374</v>
      </c>
      <c r="L116" s="11"/>
      <c r="M116" s="11"/>
      <c r="R116" s="11"/>
      <c r="S116" s="11"/>
    </row>
    <row r="117" spans="1:19" ht="15.75" customHeight="1">
      <c r="A117" s="50">
        <v>149</v>
      </c>
      <c r="B117" s="17" t="s">
        <v>1145</v>
      </c>
      <c r="C117" s="16" t="str">
        <f>+VLOOKUP(A117,'DatosDefinitivos_N=203'!$B$4:$D$206,3,FALSE)</f>
        <v>Carrera 72A No. 71 -28</v>
      </c>
      <c r="D117" s="53" t="s">
        <v>581</v>
      </c>
      <c r="E117" s="16">
        <v>15</v>
      </c>
      <c r="F117" s="16">
        <v>1</v>
      </c>
      <c r="G117" s="54">
        <v>8.3000000000000004E-2</v>
      </c>
      <c r="H117" s="19" t="str">
        <f t="shared" si="1"/>
        <v>Nodo 149 a 38</v>
      </c>
      <c r="I117" s="41" t="s">
        <v>1375</v>
      </c>
      <c r="L117" s="11"/>
      <c r="M117" s="11"/>
      <c r="R117" s="11"/>
      <c r="S117" s="11"/>
    </row>
    <row r="118" spans="1:19" ht="15.75" customHeight="1">
      <c r="A118" s="50">
        <v>38</v>
      </c>
      <c r="B118" s="17" t="s">
        <v>1087</v>
      </c>
      <c r="C118" s="16" t="str">
        <f>+VLOOKUP(A118,'DatosDefinitivos_N=203'!$B$4:$D$206,3,FALSE)</f>
        <v>Carrera 72A No 70- 43</v>
      </c>
      <c r="D118" s="53" t="s">
        <v>468</v>
      </c>
      <c r="E118" s="16">
        <v>15</v>
      </c>
      <c r="F118" s="16">
        <v>1</v>
      </c>
      <c r="G118" s="54">
        <v>5.8000000000000003E-2</v>
      </c>
      <c r="H118" s="19" t="str">
        <f t="shared" si="1"/>
        <v>Nodo 38 a 119</v>
      </c>
      <c r="I118" s="41" t="s">
        <v>1376</v>
      </c>
      <c r="L118" s="11"/>
      <c r="M118" s="11"/>
      <c r="R118" s="11"/>
      <c r="S118" s="11"/>
    </row>
    <row r="119" spans="1:19" ht="15.75" customHeight="1">
      <c r="A119" s="50">
        <v>119</v>
      </c>
      <c r="B119" s="17" t="s">
        <v>1088</v>
      </c>
      <c r="C119" s="16" t="str">
        <f>+VLOOKUP(A119,'DatosDefinitivos_N=203'!$B$4:$D$206,3,FALSE)</f>
        <v>Calle 70 No. 72 - 49</v>
      </c>
      <c r="D119" s="53" t="s">
        <v>550</v>
      </c>
      <c r="E119" s="16">
        <v>15</v>
      </c>
      <c r="F119" s="16">
        <v>4</v>
      </c>
      <c r="G119" s="54">
        <v>1</v>
      </c>
      <c r="H119" s="19" t="str">
        <f t="shared" si="1"/>
        <v>Nodo 119 a 43</v>
      </c>
      <c r="I119" s="41" t="s">
        <v>1377</v>
      </c>
      <c r="L119" s="11"/>
      <c r="M119" s="11"/>
      <c r="R119" s="11"/>
      <c r="S119" s="11"/>
    </row>
    <row r="120" spans="1:19" ht="15.75" customHeight="1">
      <c r="A120" s="50">
        <v>43</v>
      </c>
      <c r="B120" s="17" t="s">
        <v>1180</v>
      </c>
      <c r="C120" s="16" t="str">
        <f>+VLOOKUP(A120,'DatosDefinitivos_N=203'!$B$4:$D$206,3,FALSE)</f>
        <v>Carrera 73A No 69A 98</v>
      </c>
      <c r="D120" s="53" t="s">
        <v>473</v>
      </c>
      <c r="E120" s="16">
        <v>15</v>
      </c>
      <c r="F120" s="16">
        <v>1</v>
      </c>
      <c r="G120" s="54">
        <v>1E-3</v>
      </c>
      <c r="H120" s="19" t="str">
        <f t="shared" si="1"/>
        <v>Nodo 43 a 163</v>
      </c>
      <c r="I120" s="41" t="s">
        <v>1378</v>
      </c>
      <c r="L120" s="11"/>
      <c r="M120" s="11"/>
      <c r="R120" s="11"/>
      <c r="S120" s="11"/>
    </row>
    <row r="121" spans="1:19" ht="15.75" customHeight="1">
      <c r="A121" s="50">
        <v>163</v>
      </c>
      <c r="B121" s="17" t="s">
        <v>1089</v>
      </c>
      <c r="C121" s="16" t="str">
        <f>+VLOOKUP(A121,'DatosDefinitivos_N=203'!$B$4:$D$206,3,FALSE)</f>
        <v>Carrera 73A No 69A-98</v>
      </c>
      <c r="D121" s="53" t="s">
        <v>473</v>
      </c>
      <c r="E121" s="16">
        <v>15</v>
      </c>
      <c r="F121" s="16">
        <v>2</v>
      </c>
      <c r="G121" s="54">
        <v>0.4</v>
      </c>
      <c r="H121" s="19" t="str">
        <f t="shared" si="1"/>
        <v>Nodo 163 a 41</v>
      </c>
      <c r="I121" s="41" t="s">
        <v>1379</v>
      </c>
      <c r="L121" s="11"/>
      <c r="M121" s="11"/>
      <c r="R121" s="11"/>
      <c r="S121" s="11"/>
    </row>
    <row r="122" spans="1:19" ht="15.75" customHeight="1">
      <c r="A122" s="50">
        <v>41</v>
      </c>
      <c r="B122" s="17" t="s">
        <v>1164</v>
      </c>
      <c r="C122" s="16" t="str">
        <f>+VLOOKUP(A122,'DatosDefinitivos_N=203'!$B$4:$D$206,3,FALSE)</f>
        <v>Carrera 73A No 69A- 50</v>
      </c>
      <c r="D122" s="53" t="s">
        <v>471</v>
      </c>
      <c r="E122" s="16">
        <v>15</v>
      </c>
      <c r="F122" s="16">
        <v>2</v>
      </c>
      <c r="G122" s="54">
        <v>0.4</v>
      </c>
      <c r="H122" s="19" t="str">
        <f t="shared" si="1"/>
        <v>Nodo 41 a 4</v>
      </c>
      <c r="I122" s="41" t="s">
        <v>1380</v>
      </c>
      <c r="L122" s="11"/>
      <c r="M122" s="11"/>
      <c r="R122" s="11"/>
      <c r="S122" s="11"/>
    </row>
    <row r="123" spans="1:19" ht="15.75" customHeight="1">
      <c r="A123" s="50">
        <v>4</v>
      </c>
      <c r="B123" s="17" t="s">
        <v>1169</v>
      </c>
      <c r="C123" s="16" t="str">
        <f>+VLOOKUP(A123,'DatosDefinitivos_N=203'!$B$4:$D$206,3,FALSE)</f>
        <v>Carrera 73A No 69A- 33</v>
      </c>
      <c r="D123" s="53" t="s">
        <v>432</v>
      </c>
      <c r="E123" s="16">
        <v>15</v>
      </c>
      <c r="F123" s="16">
        <v>2</v>
      </c>
      <c r="G123" s="54">
        <v>0.4</v>
      </c>
      <c r="H123" s="19" t="str">
        <f t="shared" si="1"/>
        <v>Nodo 4 a 194</v>
      </c>
      <c r="I123" s="41" t="s">
        <v>1381</v>
      </c>
      <c r="L123" s="11"/>
      <c r="M123" s="11"/>
      <c r="R123" s="11"/>
      <c r="S123" s="11"/>
    </row>
    <row r="124" spans="1:19" ht="15.75" customHeight="1">
      <c r="A124" s="50">
        <v>194</v>
      </c>
      <c r="B124" s="17" t="s">
        <v>1202</v>
      </c>
      <c r="C124" s="16" t="str">
        <f>+VLOOKUP(A124,'DatosDefinitivos_N=203'!$B$4:$D$206,3,FALSE)</f>
        <v>CR 73 A No. 69 A - 15</v>
      </c>
      <c r="D124" s="53" t="s">
        <v>625</v>
      </c>
      <c r="E124" s="16">
        <v>15</v>
      </c>
      <c r="F124" s="16">
        <v>2</v>
      </c>
      <c r="G124" s="54">
        <v>0.4</v>
      </c>
      <c r="H124" s="19" t="str">
        <f t="shared" si="1"/>
        <v>Nodo 194 a 158</v>
      </c>
      <c r="I124" s="41" t="s">
        <v>1382</v>
      </c>
      <c r="L124" s="11"/>
      <c r="M124" s="11"/>
      <c r="R124" s="11"/>
      <c r="S124" s="11"/>
    </row>
    <row r="125" spans="1:19" ht="15.75" customHeight="1">
      <c r="A125" s="50">
        <v>158</v>
      </c>
      <c r="B125" s="17" t="s">
        <v>1146</v>
      </c>
      <c r="C125" s="16" t="str">
        <f>+VLOOKUP(A125,'DatosDefinitivos_N=203'!$B$4:$D$206,3,FALSE)</f>
        <v>Carrera 73 A No. 68B-87</v>
      </c>
      <c r="D125" s="53" t="s">
        <v>591</v>
      </c>
      <c r="E125" s="16">
        <v>15</v>
      </c>
      <c r="F125" s="16">
        <v>3</v>
      </c>
      <c r="G125" s="54">
        <v>0.6</v>
      </c>
      <c r="H125" s="19" t="str">
        <f t="shared" si="1"/>
        <v>Nodo 158 a 121</v>
      </c>
      <c r="I125" s="41" t="s">
        <v>1383</v>
      </c>
      <c r="L125" s="11"/>
      <c r="M125" s="11"/>
      <c r="R125" s="11"/>
      <c r="S125" s="11"/>
    </row>
    <row r="126" spans="1:19" ht="15.75" customHeight="1">
      <c r="A126" s="50">
        <v>121</v>
      </c>
      <c r="B126" s="17" t="s">
        <v>1183</v>
      </c>
      <c r="C126" s="16" t="str">
        <f>+VLOOKUP(A126,'DatosDefinitivos_N=203'!$B$4:$D$206,3,FALSE)</f>
        <v>Carrera 73A No 68B- 41</v>
      </c>
      <c r="D126" s="53" t="s">
        <v>552</v>
      </c>
      <c r="E126" s="16">
        <v>15</v>
      </c>
      <c r="F126" s="16">
        <v>3</v>
      </c>
      <c r="G126" s="54">
        <v>0.7</v>
      </c>
      <c r="H126" s="19" t="str">
        <f t="shared" si="1"/>
        <v>Nodo 121 a 90</v>
      </c>
      <c r="I126" s="41" t="s">
        <v>1384</v>
      </c>
      <c r="L126" s="11"/>
      <c r="M126" s="11"/>
      <c r="R126" s="11"/>
      <c r="S126" s="11"/>
    </row>
    <row r="127" spans="1:19" ht="15.75" customHeight="1">
      <c r="A127" s="50">
        <v>90</v>
      </c>
      <c r="B127" s="20" t="s">
        <v>1209</v>
      </c>
      <c r="C127" s="16" t="str">
        <f>+VLOOKUP(A127,'DatosDefinitivos_N=203'!$B$4:$D$206,3,FALSE)</f>
        <v>Carrera 73A No 68B- 28</v>
      </c>
      <c r="D127" s="53" t="s">
        <v>521</v>
      </c>
      <c r="E127" s="16">
        <v>15</v>
      </c>
      <c r="F127" s="16">
        <v>2</v>
      </c>
      <c r="G127" s="54">
        <v>0.5</v>
      </c>
      <c r="H127" s="19" t="str">
        <f t="shared" si="1"/>
        <v>Nodo 90 a 183</v>
      </c>
      <c r="I127" s="41" t="s">
        <v>1385</v>
      </c>
      <c r="L127" s="11"/>
      <c r="M127" s="11"/>
      <c r="R127" s="11"/>
      <c r="S127" s="11"/>
    </row>
    <row r="128" spans="1:19" ht="15.75" customHeight="1">
      <c r="A128" s="51">
        <v>183</v>
      </c>
      <c r="B128" s="17" t="s">
        <v>1115</v>
      </c>
      <c r="C128" s="16" t="str">
        <f>+VLOOKUP(A128,'DatosDefinitivos_N=203'!$B$4:$D$206,3,FALSE)</f>
        <v>Carrera 73 A No. 68 B - 75 /
KR 74 A 68 B 34</v>
      </c>
      <c r="D128" s="53" t="s">
        <v>614</v>
      </c>
      <c r="E128" s="16">
        <v>15</v>
      </c>
      <c r="F128" s="16">
        <v>2</v>
      </c>
      <c r="G128" s="54">
        <v>0.4</v>
      </c>
      <c r="H128" s="19" t="str">
        <f t="shared" si="1"/>
        <v>Nodo 183 a 17</v>
      </c>
      <c r="I128" s="41" t="s">
        <v>1386</v>
      </c>
      <c r="L128" s="11"/>
      <c r="M128" s="11"/>
      <c r="R128" s="11"/>
      <c r="S128" s="11"/>
    </row>
    <row r="129" spans="1:19" ht="15.75" customHeight="1">
      <c r="A129" s="50">
        <v>17</v>
      </c>
      <c r="B129" s="17" t="s">
        <v>1175</v>
      </c>
      <c r="C129" s="16" t="str">
        <f>+VLOOKUP(A129,'DatosDefinitivos_N=203'!$B$4:$D$206,3,FALSE)</f>
        <v>Carrera 74A No 68B- 83</v>
      </c>
      <c r="D129" s="53" t="s">
        <v>433</v>
      </c>
      <c r="E129" s="16">
        <v>15</v>
      </c>
      <c r="F129" s="16">
        <v>1</v>
      </c>
      <c r="G129" s="54">
        <v>1E-3</v>
      </c>
      <c r="H129" s="19" t="str">
        <f t="shared" si="1"/>
        <v>Nodo 17 a 5</v>
      </c>
      <c r="I129" s="41" t="s">
        <v>1387</v>
      </c>
      <c r="L129" s="11"/>
      <c r="M129" s="11"/>
      <c r="R129" s="11"/>
      <c r="S129" s="11"/>
    </row>
    <row r="130" spans="1:19" ht="15.75" customHeight="1">
      <c r="A130" s="50">
        <v>5</v>
      </c>
      <c r="B130" s="17" t="s">
        <v>1174</v>
      </c>
      <c r="C130" s="16" t="str">
        <f>+VLOOKUP(A130,'DatosDefinitivos_N=203'!$B$4:$D$206,3,FALSE)</f>
        <v>Carrera 74A no. 68B - 83</v>
      </c>
      <c r="D130" s="53" t="s">
        <v>433</v>
      </c>
      <c r="E130" s="16">
        <v>15</v>
      </c>
      <c r="F130" s="16">
        <v>3</v>
      </c>
      <c r="G130" s="54">
        <v>0.6</v>
      </c>
      <c r="H130" s="19" t="str">
        <f t="shared" ref="H130:H193" si="2">HYPERLINK(I130,"Nodo "&amp;A130&amp;" a "&amp;A131)</f>
        <v>Nodo 5 a 178</v>
      </c>
      <c r="I130" s="41" t="s">
        <v>1388</v>
      </c>
      <c r="L130" s="11"/>
      <c r="M130" s="11"/>
      <c r="R130" s="11"/>
      <c r="S130" s="11"/>
    </row>
    <row r="131" spans="1:19" ht="15.75" customHeight="1">
      <c r="A131" s="50">
        <v>178</v>
      </c>
      <c r="B131" s="17" t="s">
        <v>1207</v>
      </c>
      <c r="C131" s="16" t="str">
        <f>+VLOOKUP(A131,'DatosDefinitivos_N=203'!$B$4:$D$206,3,FALSE)</f>
        <v>Carrera 74A No 69A - 67</v>
      </c>
      <c r="D131" s="53" t="s">
        <v>609</v>
      </c>
      <c r="E131" s="16">
        <v>15</v>
      </c>
      <c r="F131" s="16">
        <v>2</v>
      </c>
      <c r="G131" s="54">
        <v>0.4</v>
      </c>
      <c r="H131" s="19" t="str">
        <f t="shared" si="2"/>
        <v>Nodo 178 a 189</v>
      </c>
      <c r="I131" s="41" t="s">
        <v>1389</v>
      </c>
      <c r="L131" s="11"/>
      <c r="M131" s="11"/>
      <c r="R131" s="11"/>
      <c r="S131" s="11"/>
    </row>
    <row r="132" spans="1:19" ht="15.75" customHeight="1">
      <c r="A132" s="50">
        <v>189</v>
      </c>
      <c r="B132" s="17" t="s">
        <v>1173</v>
      </c>
      <c r="C132" s="16" t="str">
        <f>+VLOOKUP(A132,'DatosDefinitivos_N=203'!$B$4:$D$206,3,FALSE)</f>
        <v>CR 74 A No. 69 A - 91</v>
      </c>
      <c r="D132" s="53" t="s">
        <v>620</v>
      </c>
      <c r="E132" s="16">
        <v>15</v>
      </c>
      <c r="F132" s="16">
        <v>2</v>
      </c>
      <c r="G132" s="54">
        <v>0.4</v>
      </c>
      <c r="H132" s="19" t="str">
        <f t="shared" si="2"/>
        <v>Nodo 189 a 138</v>
      </c>
      <c r="I132" s="41" t="s">
        <v>1390</v>
      </c>
      <c r="L132" s="11"/>
      <c r="M132" s="11"/>
      <c r="R132" s="11"/>
      <c r="S132" s="11"/>
    </row>
    <row r="133" spans="1:19" ht="15.75" customHeight="1">
      <c r="A133" s="52">
        <v>138</v>
      </c>
      <c r="B133" s="17" t="s">
        <v>1085</v>
      </c>
      <c r="C133" s="16" t="str">
        <f>+VLOOKUP(A133,'DatosDefinitivos_N=203'!$B$4:$D$206,3,FALSE)</f>
        <v>Carrera 74 A No. 69A-92</v>
      </c>
      <c r="D133" s="53" t="s">
        <v>570</v>
      </c>
      <c r="E133" s="16">
        <v>15</v>
      </c>
      <c r="F133" s="16">
        <v>2</v>
      </c>
      <c r="G133" s="54">
        <v>0.4</v>
      </c>
      <c r="H133" s="19" t="str">
        <f t="shared" si="2"/>
        <v>Nodo 138 a 169</v>
      </c>
      <c r="I133" s="41" t="s">
        <v>1391</v>
      </c>
      <c r="L133" s="11"/>
      <c r="M133" s="11"/>
      <c r="R133" s="11"/>
      <c r="S133" s="11"/>
    </row>
    <row r="134" spans="1:19" ht="15.75" customHeight="1">
      <c r="A134" s="50">
        <v>169</v>
      </c>
      <c r="B134" s="17" t="s">
        <v>1167</v>
      </c>
      <c r="C134" s="16" t="str">
        <f>+VLOOKUP(A134,'DatosDefinitivos_N=203'!$B$4:$D$206,3,FALSE)</f>
        <v>Calle 70 No. 72 - 93</v>
      </c>
      <c r="D134" s="53" t="s">
        <v>601</v>
      </c>
      <c r="E134" s="16">
        <v>15</v>
      </c>
      <c r="F134" s="16">
        <v>1</v>
      </c>
      <c r="G134" s="54">
        <v>0.01</v>
      </c>
      <c r="H134" s="19" t="str">
        <f t="shared" si="2"/>
        <v>Nodo 169 a 40</v>
      </c>
      <c r="I134" s="41" t="s">
        <v>1392</v>
      </c>
      <c r="L134" s="11"/>
      <c r="M134" s="11"/>
      <c r="R134" s="11"/>
      <c r="S134" s="11"/>
    </row>
    <row r="135" spans="1:19" ht="15.75" customHeight="1">
      <c r="A135" s="50">
        <v>40</v>
      </c>
      <c r="B135" s="20" t="s">
        <v>1072</v>
      </c>
      <c r="C135" s="16" t="str">
        <f>+VLOOKUP(A135,'DatosDefinitivos_N=203'!$B$4:$D$206,3,FALSE)</f>
        <v>Carrera 72A No 69A- 74</v>
      </c>
      <c r="D135" s="53" t="s">
        <v>470</v>
      </c>
      <c r="E135" s="16">
        <v>15</v>
      </c>
      <c r="F135" s="16">
        <v>1</v>
      </c>
      <c r="G135" s="54">
        <v>1.4E-2</v>
      </c>
      <c r="H135" s="19" t="str">
        <f t="shared" si="2"/>
        <v>Nodo 40 a 92</v>
      </c>
      <c r="I135" s="41" t="s">
        <v>1393</v>
      </c>
      <c r="L135" s="11"/>
      <c r="M135" s="11"/>
      <c r="R135" s="11"/>
      <c r="S135" s="11"/>
    </row>
    <row r="136" spans="1:19" ht="15.75" customHeight="1">
      <c r="A136" s="50">
        <v>92</v>
      </c>
      <c r="B136" s="20" t="s">
        <v>1195</v>
      </c>
      <c r="C136" s="16" t="str">
        <f>+VLOOKUP(A136,'DatosDefinitivos_N=203'!$B$4:$D$206,3,FALSE)</f>
        <v>Carrera 72A No 69A- 25 Depósito</v>
      </c>
      <c r="D136" s="53" t="s">
        <v>523</v>
      </c>
      <c r="E136" s="16">
        <v>15</v>
      </c>
      <c r="F136" s="16">
        <v>1</v>
      </c>
      <c r="G136" s="54">
        <v>0.4</v>
      </c>
      <c r="H136" s="19" t="str">
        <f t="shared" si="2"/>
        <v>Nodo 92 a 128</v>
      </c>
      <c r="I136" s="41" t="s">
        <v>1394</v>
      </c>
      <c r="L136" s="11"/>
      <c r="M136" s="11"/>
      <c r="R136" s="11"/>
      <c r="S136" s="11"/>
    </row>
    <row r="137" spans="1:19" ht="15.75" customHeight="1">
      <c r="A137" s="50">
        <v>128</v>
      </c>
      <c r="B137" s="17" t="s">
        <v>1073</v>
      </c>
      <c r="C137" s="16" t="str">
        <f>+VLOOKUP(A137,'DatosDefinitivos_N=203'!$B$4:$D$206,3,FALSE)</f>
        <v>Calle 70 No 72-42</v>
      </c>
      <c r="D137" s="53" t="s">
        <v>559</v>
      </c>
      <c r="E137" s="16">
        <v>15</v>
      </c>
      <c r="F137" s="16">
        <v>9</v>
      </c>
      <c r="G137" s="54">
        <v>2.6</v>
      </c>
      <c r="H137" s="19" t="str">
        <f t="shared" si="2"/>
        <v>Nodo 128 a 117</v>
      </c>
      <c r="I137" s="41" t="s">
        <v>1395</v>
      </c>
      <c r="L137" s="11"/>
      <c r="M137" s="11"/>
      <c r="R137" s="11"/>
      <c r="S137" s="11"/>
    </row>
    <row r="138" spans="1:19" ht="15.75" customHeight="1">
      <c r="A138" s="50">
        <v>117</v>
      </c>
      <c r="B138" s="17" t="s">
        <v>1069</v>
      </c>
      <c r="C138" s="16" t="str">
        <f>+VLOOKUP(A138,'DatosDefinitivos_N=203'!$B$4:$D$206,3,FALSE)</f>
        <v>Calle 71A No 72A- 46</v>
      </c>
      <c r="D138" s="53" t="s">
        <v>548</v>
      </c>
      <c r="E138" s="16">
        <v>15</v>
      </c>
      <c r="F138" s="16">
        <v>1</v>
      </c>
      <c r="G138" s="54">
        <v>0.1</v>
      </c>
      <c r="H138" s="19" t="str">
        <f t="shared" si="2"/>
        <v>Nodo 117 a 7</v>
      </c>
      <c r="I138" s="41" t="s">
        <v>1396</v>
      </c>
      <c r="L138" s="11"/>
      <c r="M138" s="11"/>
      <c r="R138" s="11"/>
      <c r="S138" s="11"/>
    </row>
    <row r="139" spans="1:19" ht="15.75" customHeight="1">
      <c r="A139" s="50">
        <v>7</v>
      </c>
      <c r="B139" s="17" t="s">
        <v>1184</v>
      </c>
      <c r="C139" s="16" t="str">
        <f>+VLOOKUP(A139,'DatosDefinitivos_N=203'!$B$4:$D$206,3,FALSE)</f>
        <v>Carrera 73A No. 71A - 22</v>
      </c>
      <c r="D139" s="53" t="s">
        <v>435</v>
      </c>
      <c r="E139" s="16">
        <v>15</v>
      </c>
      <c r="F139" s="16">
        <v>1</v>
      </c>
      <c r="G139" s="54">
        <v>3.2000000000000001E-2</v>
      </c>
      <c r="H139" s="19" t="str">
        <f t="shared" si="2"/>
        <v>Nodo 7 a 25</v>
      </c>
      <c r="I139" s="41" t="s">
        <v>1397</v>
      </c>
      <c r="L139" s="11"/>
      <c r="M139" s="11"/>
      <c r="R139" s="11"/>
      <c r="S139" s="11"/>
    </row>
    <row r="140" spans="1:19" ht="15.75" customHeight="1">
      <c r="A140" s="50">
        <v>25</v>
      </c>
      <c r="B140" s="17" t="s">
        <v>1206</v>
      </c>
      <c r="C140" s="16" t="str">
        <f>+VLOOKUP(A140,'DatosDefinitivos_N=203'!$B$4:$D$206,3,FALSE)</f>
        <v>Avenida Carrera 73 A No.71 A- 72</v>
      </c>
      <c r="D140" s="53" t="s">
        <v>454</v>
      </c>
      <c r="E140" s="16">
        <v>15</v>
      </c>
      <c r="F140" s="16">
        <v>4</v>
      </c>
      <c r="G140" s="54">
        <v>1.7</v>
      </c>
      <c r="H140" s="19" t="str">
        <f t="shared" si="2"/>
        <v>Nodo 25 a 118</v>
      </c>
      <c r="I140" s="41" t="s">
        <v>1398</v>
      </c>
      <c r="L140" s="11"/>
      <c r="M140" s="11"/>
      <c r="R140" s="11"/>
      <c r="S140" s="11"/>
    </row>
    <row r="141" spans="1:19" ht="15.75" customHeight="1">
      <c r="A141" s="50">
        <v>118</v>
      </c>
      <c r="B141" s="17" t="s">
        <v>1123</v>
      </c>
      <c r="C141" s="16" t="str">
        <f>+VLOOKUP(A141,'DatosDefinitivos_N=203'!$B$4:$D$206,3,FALSE)</f>
        <v>Calle 72 No 72A- 31</v>
      </c>
      <c r="D141" s="53" t="s">
        <v>549</v>
      </c>
      <c r="E141" s="16">
        <v>15</v>
      </c>
      <c r="F141" s="16">
        <v>1</v>
      </c>
      <c r="G141" s="54">
        <v>0.1</v>
      </c>
      <c r="H141" s="19" t="str">
        <f t="shared" si="2"/>
        <v>Nodo 118 a 54</v>
      </c>
      <c r="I141" s="41" t="s">
        <v>1399</v>
      </c>
      <c r="L141" s="11"/>
      <c r="M141" s="11"/>
      <c r="R141" s="11"/>
      <c r="S141" s="11"/>
    </row>
    <row r="142" spans="1:19" ht="15.75" customHeight="1">
      <c r="A142" s="50">
        <v>54</v>
      </c>
      <c r="B142" s="17" t="s">
        <v>1189</v>
      </c>
      <c r="C142" s="16" t="str">
        <f>+VLOOKUP(A142,'DatosDefinitivos_N=203'!$B$4:$D$206,3,FALSE)</f>
        <v>Av Cl 72 No. 73 A - 55</v>
      </c>
      <c r="D142" s="53" t="s">
        <v>484</v>
      </c>
      <c r="E142" s="16">
        <v>15</v>
      </c>
      <c r="F142" s="16">
        <v>1</v>
      </c>
      <c r="G142" s="54">
        <v>0.2</v>
      </c>
      <c r="H142" s="19" t="str">
        <f t="shared" si="2"/>
        <v>Nodo 54 a 49</v>
      </c>
      <c r="I142" s="41" t="s">
        <v>1400</v>
      </c>
      <c r="L142" s="11"/>
      <c r="M142" s="11"/>
      <c r="R142" s="11"/>
      <c r="S142" s="11"/>
    </row>
    <row r="143" spans="1:19" ht="15.75" customHeight="1">
      <c r="A143" s="51">
        <v>49</v>
      </c>
      <c r="B143" s="17" t="s">
        <v>1106</v>
      </c>
      <c r="C143" s="16" t="str">
        <f>+VLOOKUP(A143,'DatosDefinitivos_N=203'!$B$4:$D$206,3,FALSE)</f>
        <v>Avenida calle 72 No 74A- 70</v>
      </c>
      <c r="D143" s="53" t="s">
        <v>479</v>
      </c>
      <c r="E143" s="16">
        <v>15</v>
      </c>
      <c r="F143" s="16">
        <v>1</v>
      </c>
      <c r="G143" s="54">
        <v>7.0000000000000007E-2</v>
      </c>
      <c r="H143" s="19" t="str">
        <f t="shared" si="2"/>
        <v>Nodo 49 a 51</v>
      </c>
      <c r="I143" s="41" t="s">
        <v>1401</v>
      </c>
      <c r="L143" s="11"/>
      <c r="M143" s="11"/>
      <c r="R143" s="11"/>
      <c r="S143" s="11"/>
    </row>
    <row r="144" spans="1:19" ht="15.75" customHeight="1">
      <c r="A144" s="50">
        <v>51</v>
      </c>
      <c r="B144" s="17" t="s">
        <v>1143</v>
      </c>
      <c r="C144" s="16" t="str">
        <f>+VLOOKUP(A144,'DatosDefinitivos_N=203'!$B$4:$D$206,3,FALSE)</f>
        <v>Calle 72A No 74A - 98</v>
      </c>
      <c r="D144" s="53" t="s">
        <v>481</v>
      </c>
      <c r="E144" s="16">
        <v>15</v>
      </c>
      <c r="F144" s="16">
        <v>1</v>
      </c>
      <c r="G144" s="54">
        <v>0.1</v>
      </c>
      <c r="H144" s="19" t="str">
        <f t="shared" si="2"/>
        <v>Nodo 51 a 56</v>
      </c>
      <c r="I144" s="41" t="s">
        <v>1402</v>
      </c>
      <c r="L144" s="11"/>
      <c r="M144" s="11"/>
      <c r="R144" s="11"/>
      <c r="S144" s="11"/>
    </row>
    <row r="145" spans="1:19" ht="15.75" customHeight="1">
      <c r="A145" s="50">
        <v>56</v>
      </c>
      <c r="B145" s="17" t="s">
        <v>1210</v>
      </c>
      <c r="C145" s="16" t="str">
        <f>+VLOOKUP(A145,'DatosDefinitivos_N=203'!$B$4:$D$206,3,FALSE)</f>
        <v>Avenida calle 72 No 75- 52</v>
      </c>
      <c r="D145" s="53" t="s">
        <v>486</v>
      </c>
      <c r="E145" s="16">
        <v>15</v>
      </c>
      <c r="F145" s="16">
        <v>3</v>
      </c>
      <c r="G145" s="54">
        <v>0.9</v>
      </c>
      <c r="H145" s="19" t="str">
        <f t="shared" si="2"/>
        <v>Nodo 56 a 57</v>
      </c>
      <c r="I145" s="41" t="s">
        <v>1403</v>
      </c>
      <c r="L145" s="11"/>
      <c r="M145" s="11"/>
      <c r="R145" s="11"/>
      <c r="S145" s="11"/>
    </row>
    <row r="146" spans="1:19" ht="15.75" customHeight="1">
      <c r="A146" s="50">
        <v>57</v>
      </c>
      <c r="B146" s="17" t="s">
        <v>1187</v>
      </c>
      <c r="C146" s="16" t="str">
        <f>+VLOOKUP(A146,'DatosDefinitivos_N=203'!$B$4:$D$206,3,FALSE)</f>
        <v>Carrera 73A No 75- 45</v>
      </c>
      <c r="D146" s="53" t="s">
        <v>487</v>
      </c>
      <c r="E146" s="16">
        <v>15</v>
      </c>
      <c r="F146" s="16">
        <v>3</v>
      </c>
      <c r="G146" s="54">
        <v>0.9</v>
      </c>
      <c r="H146" s="19" t="str">
        <f t="shared" si="2"/>
        <v>Nodo 57 a 67</v>
      </c>
      <c r="I146" s="41" t="s">
        <v>1404</v>
      </c>
      <c r="L146" s="11"/>
      <c r="M146" s="11"/>
      <c r="R146" s="11"/>
      <c r="S146" s="11"/>
    </row>
    <row r="147" spans="1:19" ht="15.75" customHeight="1">
      <c r="A147" s="51">
        <v>67</v>
      </c>
      <c r="B147" s="20" t="s">
        <v>1148</v>
      </c>
      <c r="C147" s="16" t="str">
        <f>+VLOOKUP(A147,'DatosDefinitivos_N=203'!$B$4:$D$206,3,FALSE)</f>
        <v>Avenida Boyacá No 77A- 12</v>
      </c>
      <c r="D147" s="53" t="s">
        <v>498</v>
      </c>
      <c r="E147" s="16">
        <v>15</v>
      </c>
      <c r="F147" s="16">
        <v>4</v>
      </c>
      <c r="G147" s="54">
        <v>1.4</v>
      </c>
      <c r="H147" s="19" t="str">
        <f t="shared" si="2"/>
        <v>Nodo 67 a 173</v>
      </c>
      <c r="I147" s="41" t="s">
        <v>1405</v>
      </c>
      <c r="L147" s="11"/>
      <c r="M147" s="11"/>
      <c r="R147" s="11"/>
      <c r="S147" s="11"/>
    </row>
    <row r="148" spans="1:19" ht="15.75" customHeight="1">
      <c r="A148" s="50">
        <v>173</v>
      </c>
      <c r="B148" s="20" t="s">
        <v>1071</v>
      </c>
      <c r="C148" s="16" t="str">
        <f>+VLOOKUP(A148,'DatosDefinitivos_N=203'!$B$4:$D$206,3,FALSE)</f>
        <v>Av Boyaca No. 79 A - 25</v>
      </c>
      <c r="D148" s="53" t="s">
        <v>604</v>
      </c>
      <c r="E148" s="16">
        <v>15</v>
      </c>
      <c r="F148" s="16">
        <v>1</v>
      </c>
      <c r="G148" s="54">
        <v>0.03</v>
      </c>
      <c r="H148" s="19" t="str">
        <f t="shared" si="2"/>
        <v>Nodo 173 a 72</v>
      </c>
      <c r="I148" s="41" t="s">
        <v>1406</v>
      </c>
      <c r="L148" s="11"/>
      <c r="M148" s="11"/>
      <c r="R148" s="11"/>
      <c r="S148" s="11"/>
    </row>
    <row r="149" spans="1:19" ht="15.75" customHeight="1">
      <c r="A149" s="51">
        <v>72</v>
      </c>
      <c r="B149" s="17" t="s">
        <v>1232</v>
      </c>
      <c r="C149" s="16" t="str">
        <f>+VLOOKUP(A149,'DatosDefinitivos_N=203'!$B$4:$D$206,3,FALSE)</f>
        <v>Avenida Boyacá No 79A- 41</v>
      </c>
      <c r="D149" s="53" t="s">
        <v>503</v>
      </c>
      <c r="E149" s="16">
        <v>15</v>
      </c>
      <c r="F149" s="16">
        <v>1</v>
      </c>
      <c r="G149" s="54">
        <v>1E-3</v>
      </c>
      <c r="H149" s="19" t="str">
        <f t="shared" si="2"/>
        <v>Nodo 72 a 199</v>
      </c>
      <c r="I149" s="41" t="s">
        <v>1407</v>
      </c>
      <c r="L149" s="11"/>
      <c r="M149" s="11"/>
      <c r="R149" s="11"/>
      <c r="S149" s="11"/>
    </row>
    <row r="150" spans="1:19" ht="15.75" customHeight="1">
      <c r="A150" s="50">
        <v>199</v>
      </c>
      <c r="B150" s="17" t="s">
        <v>1246</v>
      </c>
      <c r="C150" s="16" t="str">
        <f>+VLOOKUP(A150,'DatosDefinitivos_N=203'!$B$4:$D$206,3,FALSE)</f>
        <v>AV BOYACA No. 79 A - 41</v>
      </c>
      <c r="D150" s="53" t="s">
        <v>503</v>
      </c>
      <c r="E150" s="16">
        <v>15</v>
      </c>
      <c r="F150" s="16">
        <v>1</v>
      </c>
      <c r="G150" s="54">
        <v>7.0999999999999994E-2</v>
      </c>
      <c r="H150" s="19" t="str">
        <f t="shared" si="2"/>
        <v>Nodo 199 a 88</v>
      </c>
      <c r="I150" s="41" t="s">
        <v>1408</v>
      </c>
      <c r="L150" s="11"/>
      <c r="M150" s="11"/>
      <c r="R150" s="11"/>
      <c r="S150" s="11"/>
    </row>
    <row r="151" spans="1:19" ht="15.75" customHeight="1">
      <c r="A151" s="50">
        <v>88</v>
      </c>
      <c r="B151" s="20" t="s">
        <v>1226</v>
      </c>
      <c r="C151" s="16" t="str">
        <f>+VLOOKUP(A151,'DatosDefinitivos_N=203'!$B$4:$D$206,3,FALSE)</f>
        <v>Avenida Boyacá No 79A- 79</v>
      </c>
      <c r="D151" s="53" t="s">
        <v>519</v>
      </c>
      <c r="E151" s="16">
        <v>15</v>
      </c>
      <c r="F151" s="16">
        <v>5</v>
      </c>
      <c r="G151" s="54">
        <v>1.9</v>
      </c>
      <c r="H151" s="19" t="str">
        <f t="shared" si="2"/>
        <v>Nodo 88 a 190</v>
      </c>
      <c r="I151" s="41" t="s">
        <v>1409</v>
      </c>
      <c r="L151" s="11"/>
      <c r="M151" s="11"/>
      <c r="R151" s="11"/>
      <c r="S151" s="11"/>
    </row>
    <row r="152" spans="1:19" ht="15.75" customHeight="1">
      <c r="A152" s="50">
        <v>190</v>
      </c>
      <c r="B152" s="20" t="s">
        <v>1099</v>
      </c>
      <c r="C152" s="16" t="str">
        <f>+VLOOKUP(A152,'DatosDefinitivos_N=203'!$B$4:$D$206,3,FALSE)</f>
        <v>AC 80 No 92-50</v>
      </c>
      <c r="D152" s="53" t="s">
        <v>621</v>
      </c>
      <c r="E152" s="16">
        <v>15</v>
      </c>
      <c r="F152" s="16">
        <v>4</v>
      </c>
      <c r="G152" s="54">
        <v>0.8</v>
      </c>
      <c r="H152" s="19" t="str">
        <f t="shared" si="2"/>
        <v>Nodo 190 a 21</v>
      </c>
      <c r="I152" s="41" t="s">
        <v>1410</v>
      </c>
      <c r="L152" s="11"/>
      <c r="M152" s="11"/>
      <c r="R152" s="11"/>
      <c r="S152" s="11"/>
    </row>
    <row r="153" spans="1:19" ht="15.75" customHeight="1">
      <c r="A153" s="50">
        <v>21</v>
      </c>
      <c r="B153" s="17" t="s">
        <v>1223</v>
      </c>
      <c r="C153" s="16" t="str">
        <f>+VLOOKUP(A153,'DatosDefinitivos_N=203'!$B$4:$D$206,3,FALSE)</f>
        <v>Carrera 69Q No 78- 39</v>
      </c>
      <c r="D153" s="53" t="s">
        <v>449</v>
      </c>
      <c r="E153" s="16">
        <v>15</v>
      </c>
      <c r="F153" s="16">
        <v>1</v>
      </c>
      <c r="G153" s="54">
        <v>0.2</v>
      </c>
      <c r="H153" s="19" t="str">
        <f t="shared" si="2"/>
        <v>Nodo 21 a 100</v>
      </c>
      <c r="I153" s="41" t="s">
        <v>1411</v>
      </c>
      <c r="L153" s="11"/>
      <c r="M153" s="11"/>
      <c r="R153" s="11"/>
      <c r="S153" s="11"/>
    </row>
    <row r="154" spans="1:19" ht="15.75" customHeight="1">
      <c r="A154" s="50">
        <v>100</v>
      </c>
      <c r="B154" s="17" t="s">
        <v>1205</v>
      </c>
      <c r="C154" s="16" t="str">
        <f>+VLOOKUP(A154,'DatosDefinitivos_N=203'!$B$4:$D$206,3,FALSE)</f>
        <v>Carrera 69P No 78- 50</v>
      </c>
      <c r="D154" s="53" t="s">
        <v>531</v>
      </c>
      <c r="E154" s="16">
        <v>15</v>
      </c>
      <c r="F154" s="16">
        <v>1</v>
      </c>
      <c r="G154" s="54">
        <v>7.0000000000000001E-3</v>
      </c>
      <c r="H154" s="19" t="str">
        <f t="shared" si="2"/>
        <v>Nodo 100 a 161</v>
      </c>
      <c r="I154" s="41" t="s">
        <v>1412</v>
      </c>
      <c r="L154" s="11"/>
      <c r="M154" s="11"/>
      <c r="R154" s="11"/>
      <c r="S154" s="11"/>
    </row>
    <row r="155" spans="1:19" ht="15.75" customHeight="1">
      <c r="A155" s="50">
        <v>161</v>
      </c>
      <c r="B155" s="17" t="s">
        <v>1082</v>
      </c>
      <c r="C155" s="16" t="str">
        <f>+VLOOKUP(A155,'DatosDefinitivos_N=203'!$B$4:$D$206,3,FALSE)</f>
        <v>CR 69P No 78-62</v>
      </c>
      <c r="D155" s="53" t="s">
        <v>594</v>
      </c>
      <c r="E155" s="16">
        <v>15</v>
      </c>
      <c r="F155" s="16">
        <v>1</v>
      </c>
      <c r="G155" s="54">
        <v>0.2</v>
      </c>
      <c r="H155" s="19" t="str">
        <f t="shared" si="2"/>
        <v>Nodo 161 a 64</v>
      </c>
      <c r="I155" s="41" t="s">
        <v>1413</v>
      </c>
      <c r="L155" s="11"/>
      <c r="M155" s="11"/>
      <c r="R155" s="11"/>
      <c r="S155" s="11"/>
    </row>
    <row r="156" spans="1:19" ht="15.75" customHeight="1">
      <c r="A156" s="50">
        <v>64</v>
      </c>
      <c r="B156" s="17" t="s">
        <v>1100</v>
      </c>
      <c r="C156" s="16" t="str">
        <f>+VLOOKUP(A156,'DatosDefinitivos_N=203'!$B$4:$D$206,3,FALSE)</f>
        <v>Carrera 69K No 78- 71</v>
      </c>
      <c r="D156" s="53" t="s">
        <v>495</v>
      </c>
      <c r="E156" s="16">
        <v>15</v>
      </c>
      <c r="F156" s="16">
        <v>1</v>
      </c>
      <c r="G156" s="54">
        <v>0.2</v>
      </c>
      <c r="H156" s="19" t="str">
        <f t="shared" si="2"/>
        <v>Nodo 64 a 200</v>
      </c>
      <c r="I156" s="41" t="s">
        <v>1414</v>
      </c>
      <c r="L156" s="11"/>
      <c r="M156" s="11"/>
      <c r="R156" s="11"/>
      <c r="S156" s="11"/>
    </row>
    <row r="157" spans="1:19" ht="15.75" customHeight="1">
      <c r="A157" s="50">
        <v>200</v>
      </c>
      <c r="B157" s="17" t="s">
        <v>1170</v>
      </c>
      <c r="C157" s="16" t="str">
        <f>+VLOOKUP(A157,'DatosDefinitivos_N=203'!$B$4:$D$206,3,FALSE)</f>
        <v>CR 69 H No. 78 - 53</v>
      </c>
      <c r="D157" s="53" t="s">
        <v>630</v>
      </c>
      <c r="E157" s="16">
        <v>15</v>
      </c>
      <c r="F157" s="16">
        <v>4</v>
      </c>
      <c r="G157" s="54">
        <v>0.9</v>
      </c>
      <c r="H157" s="19" t="str">
        <f t="shared" si="2"/>
        <v>Nodo 200 a 188</v>
      </c>
      <c r="I157" s="41" t="s">
        <v>1415</v>
      </c>
      <c r="L157" s="11"/>
      <c r="M157" s="11"/>
      <c r="R157" s="11"/>
      <c r="S157" s="11"/>
    </row>
    <row r="158" spans="1:19" ht="15.75" customHeight="1">
      <c r="A158" s="50">
        <v>188</v>
      </c>
      <c r="B158" s="17" t="s">
        <v>1068</v>
      </c>
      <c r="C158" s="16" t="str">
        <f>+VLOOKUP(A158,'DatosDefinitivos_N=203'!$B$4:$D$206,3,FALSE)</f>
        <v>CR 69 H No. 77 - 54</v>
      </c>
      <c r="D158" s="53" t="s">
        <v>619</v>
      </c>
      <c r="E158" s="16">
        <v>15</v>
      </c>
      <c r="F158" s="16">
        <v>1</v>
      </c>
      <c r="G158" s="54">
        <v>0.2</v>
      </c>
      <c r="H158" s="19" t="str">
        <f t="shared" si="2"/>
        <v>Nodo 188 a 69</v>
      </c>
      <c r="I158" s="41" t="s">
        <v>1416</v>
      </c>
      <c r="L158" s="11"/>
      <c r="M158" s="11"/>
      <c r="R158" s="11"/>
      <c r="S158" s="11"/>
    </row>
    <row r="159" spans="1:19" ht="15.75" customHeight="1">
      <c r="A159" s="50">
        <v>69</v>
      </c>
      <c r="B159" s="17" t="s">
        <v>1121</v>
      </c>
      <c r="C159" s="16" t="str">
        <f>+VLOOKUP(A159,'DatosDefinitivos_N=203'!$B$4:$D$206,3,FALSE)</f>
        <v>Carrera 69K No 77- 47</v>
      </c>
      <c r="D159" s="53" t="s">
        <v>500</v>
      </c>
      <c r="E159" s="16">
        <v>15</v>
      </c>
      <c r="F159" s="16">
        <v>3</v>
      </c>
      <c r="G159" s="54">
        <v>0.5</v>
      </c>
      <c r="H159" s="19" t="str">
        <f t="shared" si="2"/>
        <v>Nodo 69 a 120</v>
      </c>
      <c r="I159" s="41" t="s">
        <v>1417</v>
      </c>
      <c r="L159" s="11"/>
      <c r="M159" s="11"/>
      <c r="R159" s="11"/>
      <c r="S159" s="11"/>
    </row>
    <row r="160" spans="1:19" ht="15.75" customHeight="1">
      <c r="A160" s="50">
        <v>120</v>
      </c>
      <c r="B160" s="17" t="s">
        <v>1152</v>
      </c>
      <c r="C160" s="16" t="str">
        <f>+VLOOKUP(A160,'DatosDefinitivos_N=203'!$B$4:$D$206,3,FALSE)</f>
        <v>CARRERA 69 P No. 75 - 60</v>
      </c>
      <c r="D160" s="53" t="s">
        <v>551</v>
      </c>
      <c r="E160" s="16">
        <v>15</v>
      </c>
      <c r="F160" s="16">
        <v>2</v>
      </c>
      <c r="G160" s="54">
        <v>0.4</v>
      </c>
      <c r="H160" s="19" t="str">
        <f t="shared" si="2"/>
        <v>Nodo 120 a 86</v>
      </c>
      <c r="I160" s="41" t="s">
        <v>1418</v>
      </c>
      <c r="L160" s="11"/>
      <c r="M160" s="11"/>
      <c r="R160" s="11"/>
      <c r="S160" s="11"/>
    </row>
    <row r="161" spans="1:19" ht="15.75" customHeight="1">
      <c r="A161" s="50">
        <v>86</v>
      </c>
      <c r="B161" s="17" t="s">
        <v>1220</v>
      </c>
      <c r="C161" s="16" t="str">
        <f>+VLOOKUP(A161,'DatosDefinitivos_N=203'!$B$4:$D$206,3,FALSE)</f>
        <v>Carrera 69P No 75- 31</v>
      </c>
      <c r="D161" s="53" t="s">
        <v>517</v>
      </c>
      <c r="E161" s="16">
        <v>15</v>
      </c>
      <c r="F161" s="16">
        <v>1</v>
      </c>
      <c r="G161" s="54">
        <v>0.2</v>
      </c>
      <c r="H161" s="19" t="str">
        <f t="shared" si="2"/>
        <v>Nodo 86 a 53</v>
      </c>
      <c r="I161" s="41" t="s">
        <v>1419</v>
      </c>
      <c r="L161" s="11"/>
      <c r="M161" s="11"/>
      <c r="R161" s="11"/>
      <c r="S161" s="11"/>
    </row>
    <row r="162" spans="1:19" ht="15.75" customHeight="1">
      <c r="A162" s="50">
        <v>53</v>
      </c>
      <c r="B162" s="20" t="s">
        <v>1076</v>
      </c>
      <c r="C162" s="16" t="str">
        <f>+VLOOKUP(A162,'DatosDefinitivos_N=203'!$B$4:$D$206,3,FALSE)</f>
        <v>Carrera 69Q No 75- 62</v>
      </c>
      <c r="D162" s="53" t="s">
        <v>483</v>
      </c>
      <c r="E162" s="16">
        <v>15</v>
      </c>
      <c r="F162" s="16">
        <v>1</v>
      </c>
      <c r="G162" s="54">
        <v>0.1</v>
      </c>
      <c r="H162" s="19" t="str">
        <f t="shared" si="2"/>
        <v>Nodo 53 a 93</v>
      </c>
      <c r="I162" s="41" t="s">
        <v>1420</v>
      </c>
      <c r="L162" s="11"/>
      <c r="M162" s="11"/>
      <c r="R162" s="11"/>
      <c r="S162" s="11"/>
    </row>
    <row r="163" spans="1:19" ht="15.75" customHeight="1">
      <c r="A163" s="50">
        <v>93</v>
      </c>
      <c r="B163" s="17" t="s">
        <v>1155</v>
      </c>
      <c r="C163" s="16" t="str">
        <f>+VLOOKUP(A163,'DatosDefinitivos_N=203'!$B$4:$D$206,3,FALSE)</f>
        <v>Calle 75 No 69P- 47</v>
      </c>
      <c r="D163" s="53" t="s">
        <v>524</v>
      </c>
      <c r="E163" s="16">
        <v>15</v>
      </c>
      <c r="F163" s="16">
        <v>2</v>
      </c>
      <c r="G163" s="54">
        <v>0.5</v>
      </c>
      <c r="H163" s="19" t="str">
        <f t="shared" si="2"/>
        <v>Nodo 93 a 14</v>
      </c>
      <c r="I163" s="41" t="s">
        <v>1421</v>
      </c>
      <c r="L163" s="11"/>
      <c r="M163" s="11"/>
      <c r="R163" s="11"/>
      <c r="S163" s="11"/>
    </row>
    <row r="164" spans="1:19" ht="15.75" customHeight="1">
      <c r="A164" s="50">
        <v>14</v>
      </c>
      <c r="B164" s="17" t="s">
        <v>1212</v>
      </c>
      <c r="C164" s="16" t="str">
        <f>+VLOOKUP(A164,'DatosDefinitivos_N=203'!$B$4:$D$206,3,FALSE)</f>
        <v>Calle 74B No 69Q- 12</v>
      </c>
      <c r="D164" s="53" t="s">
        <v>1258</v>
      </c>
      <c r="E164" s="16">
        <v>15</v>
      </c>
      <c r="F164" s="16">
        <v>2</v>
      </c>
      <c r="G164" s="54">
        <v>0.3</v>
      </c>
      <c r="H164" s="19" t="str">
        <f t="shared" si="2"/>
        <v>Nodo 14 a 135</v>
      </c>
      <c r="I164" s="41" t="s">
        <v>1422</v>
      </c>
      <c r="L164" s="11"/>
      <c r="M164" s="11"/>
      <c r="R164" s="11"/>
      <c r="S164" s="11"/>
    </row>
    <row r="165" spans="1:19" ht="15.75" customHeight="1">
      <c r="A165" s="50">
        <v>135</v>
      </c>
      <c r="B165" s="17" t="s">
        <v>1050</v>
      </c>
      <c r="C165" s="16" t="str">
        <f>+VLOOKUP(A165,'DatosDefinitivos_N=203'!$B$4:$D$206,3,FALSE)</f>
        <v>CARRERA 69Q No 77 - 31 / 36</v>
      </c>
      <c r="D165" s="53" t="s">
        <v>567</v>
      </c>
      <c r="E165" s="16">
        <v>15</v>
      </c>
      <c r="F165" s="16">
        <v>4</v>
      </c>
      <c r="G165" s="54">
        <v>1.1000000000000001</v>
      </c>
      <c r="H165" s="19" t="str">
        <f t="shared" si="2"/>
        <v>Nodo 135 a 172</v>
      </c>
      <c r="I165" s="41" t="s">
        <v>1423</v>
      </c>
      <c r="L165" s="11"/>
      <c r="M165" s="11"/>
      <c r="R165" s="11"/>
      <c r="S165" s="11"/>
    </row>
    <row r="166" spans="1:19" ht="15.75" customHeight="1">
      <c r="A166" s="50">
        <v>172</v>
      </c>
      <c r="B166" s="17" t="s">
        <v>1162</v>
      </c>
      <c r="C166" s="16" t="str">
        <f>+VLOOKUP(A166,'DatosDefinitivos_N=203'!$B$4:$D$206,3,FALSE)</f>
        <v>CR 69H 74B - 74</v>
      </c>
      <c r="D166" s="53" t="s">
        <v>603</v>
      </c>
      <c r="E166" s="16">
        <v>15</v>
      </c>
      <c r="F166" s="16">
        <v>1</v>
      </c>
      <c r="G166" s="54">
        <v>0.3</v>
      </c>
      <c r="H166" s="19" t="str">
        <f t="shared" si="2"/>
        <v>Nodo 172 a 23</v>
      </c>
      <c r="I166" s="41" t="s">
        <v>1424</v>
      </c>
      <c r="L166" s="11"/>
      <c r="M166" s="11"/>
      <c r="R166" s="11"/>
      <c r="S166" s="11"/>
    </row>
    <row r="167" spans="1:19" ht="15.75" customHeight="1">
      <c r="A167" s="50">
        <v>23</v>
      </c>
      <c r="B167" s="20" t="s">
        <v>1245</v>
      </c>
      <c r="C167" s="16" t="str">
        <f>+VLOOKUP(A167,'DatosDefinitivos_N=203'!$B$4:$D$206,3,FALSE)</f>
        <v>Carrera 69 No 74B- 62</v>
      </c>
      <c r="D167" s="53" t="s">
        <v>452</v>
      </c>
      <c r="E167" s="16">
        <v>15</v>
      </c>
      <c r="F167" s="16">
        <v>2</v>
      </c>
      <c r="G167" s="54">
        <v>0.6</v>
      </c>
      <c r="H167" s="19" t="str">
        <f t="shared" si="2"/>
        <v>Nodo 23 a 197</v>
      </c>
      <c r="I167" s="41" t="s">
        <v>1425</v>
      </c>
      <c r="L167" s="11"/>
      <c r="M167" s="11"/>
      <c r="R167" s="11"/>
      <c r="S167" s="11"/>
    </row>
    <row r="168" spans="1:19" ht="15.75" customHeight="1">
      <c r="A168" s="51">
        <v>197</v>
      </c>
      <c r="B168" s="17" t="s">
        <v>1109</v>
      </c>
      <c r="C168" s="16" t="str">
        <f>+VLOOKUP(A168,'DatosDefinitivos_N=203'!$B$4:$D$206,3,FALSE)</f>
        <v>CR 68 G No. 74 B - 55</v>
      </c>
      <c r="D168" s="53" t="s">
        <v>628</v>
      </c>
      <c r="E168" s="16">
        <v>15</v>
      </c>
      <c r="F168" s="16">
        <v>1</v>
      </c>
      <c r="G168" s="54">
        <v>0.3</v>
      </c>
      <c r="H168" s="19" t="str">
        <f t="shared" si="2"/>
        <v>Nodo 197 a 73</v>
      </c>
      <c r="I168" s="41" t="s">
        <v>1426</v>
      </c>
      <c r="L168" s="11"/>
      <c r="M168" s="11"/>
      <c r="R168" s="11"/>
      <c r="S168" s="11"/>
    </row>
    <row r="169" spans="1:19" ht="15.75" customHeight="1">
      <c r="A169" s="50">
        <v>73</v>
      </c>
      <c r="B169" s="20" t="s">
        <v>1201</v>
      </c>
      <c r="C169" s="16" t="str">
        <f>+VLOOKUP(A169,'DatosDefinitivos_N=203'!$B$4:$D$206,3,FALSE)</f>
        <v>Carrera 68G No 77- 59</v>
      </c>
      <c r="D169" s="53" t="s">
        <v>504</v>
      </c>
      <c r="E169" s="16">
        <v>15</v>
      </c>
      <c r="F169" s="16">
        <v>1</v>
      </c>
      <c r="G169" s="54">
        <v>0.2</v>
      </c>
      <c r="H169" s="19" t="str">
        <f t="shared" si="2"/>
        <v>Nodo 73 a 18</v>
      </c>
      <c r="I169" s="41" t="s">
        <v>1427</v>
      </c>
      <c r="L169" s="11"/>
      <c r="M169" s="11"/>
      <c r="R169" s="11"/>
      <c r="S169" s="11"/>
    </row>
    <row r="170" spans="1:19" ht="15.75" customHeight="1">
      <c r="A170" s="50">
        <v>18</v>
      </c>
      <c r="B170" s="20" t="s">
        <v>1203</v>
      </c>
      <c r="C170" s="16" t="str">
        <f>+VLOOKUP(A170,'DatosDefinitivos_N=203'!$B$4:$D$206,3,FALSE)</f>
        <v>Calle 78 No 68H- 71</v>
      </c>
      <c r="D170" s="53" t="s">
        <v>445</v>
      </c>
      <c r="E170" s="16">
        <v>15</v>
      </c>
      <c r="F170" s="16">
        <v>2</v>
      </c>
      <c r="G170" s="54">
        <v>0.4</v>
      </c>
      <c r="H170" s="19" t="str">
        <f t="shared" si="2"/>
        <v>Nodo 18 a 96</v>
      </c>
      <c r="I170" s="41" t="s">
        <v>1428</v>
      </c>
      <c r="L170" s="11"/>
      <c r="M170" s="11"/>
      <c r="R170" s="11"/>
      <c r="S170" s="11"/>
    </row>
    <row r="171" spans="1:19" ht="15.75" customHeight="1">
      <c r="A171" s="51">
        <v>96</v>
      </c>
      <c r="B171" s="17" t="s">
        <v>1181</v>
      </c>
      <c r="C171" s="16" t="str">
        <f>+VLOOKUP(A171,'DatosDefinitivos_N=203'!$B$4:$D$206,3,FALSE)</f>
        <v>CR 68 B NO. 78 - 76 U 22 INT
3</v>
      </c>
      <c r="D171" s="53" t="s">
        <v>527</v>
      </c>
      <c r="E171" s="16">
        <v>15</v>
      </c>
      <c r="F171" s="16">
        <v>3</v>
      </c>
      <c r="G171" s="54">
        <v>1.2</v>
      </c>
      <c r="H171" s="19" t="str">
        <f t="shared" si="2"/>
        <v>Nodo 96 a 36</v>
      </c>
      <c r="I171" s="41" t="s">
        <v>1429</v>
      </c>
      <c r="L171" s="11"/>
      <c r="M171" s="11"/>
      <c r="R171" s="11"/>
      <c r="S171" s="11"/>
    </row>
    <row r="172" spans="1:19" ht="15.75" customHeight="1">
      <c r="A172" s="50">
        <v>36</v>
      </c>
      <c r="B172" s="17" t="s">
        <v>1095</v>
      </c>
      <c r="C172" s="16" t="str">
        <f>+VLOOKUP(A172,'DatosDefinitivos_N=203'!$B$4:$D$206,3,FALSE)</f>
        <v>Carrera 68B No 71- 43</v>
      </c>
      <c r="D172" s="53" t="s">
        <v>466</v>
      </c>
      <c r="E172" s="16">
        <v>15</v>
      </c>
      <c r="F172" s="16">
        <v>6</v>
      </c>
      <c r="G172" s="54">
        <v>1.3</v>
      </c>
      <c r="H172" s="19" t="str">
        <f t="shared" si="2"/>
        <v>Nodo 36 a 156</v>
      </c>
      <c r="I172" s="41" t="s">
        <v>1430</v>
      </c>
      <c r="L172" s="11"/>
      <c r="M172" s="11"/>
      <c r="R172" s="11"/>
      <c r="S172" s="11"/>
    </row>
    <row r="173" spans="1:19" ht="15.75" customHeight="1">
      <c r="A173" s="50">
        <v>156</v>
      </c>
      <c r="B173" s="17" t="s">
        <v>1244</v>
      </c>
      <c r="C173" s="16" t="str">
        <f>+VLOOKUP(A173,'DatosDefinitivos_N=203'!$B$4:$D$206,3,FALSE)</f>
        <v>Calle 69B No. 70-65</v>
      </c>
      <c r="D173" s="53" t="s">
        <v>589</v>
      </c>
      <c r="E173" s="16">
        <v>15</v>
      </c>
      <c r="F173" s="16">
        <v>1</v>
      </c>
      <c r="G173" s="54">
        <v>3.9E-2</v>
      </c>
      <c r="H173" s="19" t="str">
        <f t="shared" si="2"/>
        <v>Nodo 156 a 159</v>
      </c>
      <c r="I173" s="41" t="s">
        <v>1431</v>
      </c>
      <c r="L173" s="11"/>
      <c r="M173" s="11"/>
      <c r="R173" s="11"/>
      <c r="S173" s="11"/>
    </row>
    <row r="174" spans="1:19" ht="15.75" customHeight="1">
      <c r="A174" s="50">
        <v>159</v>
      </c>
      <c r="B174" s="21" t="s">
        <v>1221</v>
      </c>
      <c r="C174" s="16" t="str">
        <f>+VLOOKUP(A174,'DatosDefinitivos_N=203'!$B$4:$D$206,3,FALSE)</f>
        <v>Calle 69 B No. 70 - 96</v>
      </c>
      <c r="D174" s="53" t="s">
        <v>592</v>
      </c>
      <c r="E174" s="16">
        <v>15</v>
      </c>
      <c r="F174" s="16">
        <v>3</v>
      </c>
      <c r="G174" s="54">
        <v>0.9</v>
      </c>
      <c r="H174" s="19" t="str">
        <f t="shared" si="2"/>
        <v>Nodo 159 a 195</v>
      </c>
      <c r="I174" s="41" t="s">
        <v>1432</v>
      </c>
      <c r="L174" s="11"/>
      <c r="M174" s="11"/>
      <c r="R174" s="11"/>
      <c r="S174" s="11"/>
    </row>
    <row r="175" spans="1:19" ht="15.75" customHeight="1">
      <c r="A175" s="50">
        <v>195</v>
      </c>
      <c r="B175" s="17" t="s">
        <v>1177</v>
      </c>
      <c r="C175" s="16" t="str">
        <f>+VLOOKUP(A175,'DatosDefinitivos_N=203'!$B$4:$D$206,3,FALSE)</f>
        <v>CL 66 A No 70 F - 15</v>
      </c>
      <c r="D175" s="53" t="s">
        <v>626</v>
      </c>
      <c r="E175" s="16">
        <v>15</v>
      </c>
      <c r="F175" s="16">
        <v>3</v>
      </c>
      <c r="G175" s="54">
        <v>0.7</v>
      </c>
      <c r="H175" s="19" t="str">
        <f t="shared" si="2"/>
        <v>Nodo 195 a 174</v>
      </c>
      <c r="I175" s="41" t="s">
        <v>1433</v>
      </c>
      <c r="L175" s="11"/>
      <c r="M175" s="11"/>
      <c r="R175" s="11"/>
      <c r="S175" s="11"/>
    </row>
    <row r="176" spans="1:19" ht="15.75" customHeight="1">
      <c r="A176" s="50">
        <v>174</v>
      </c>
      <c r="B176" s="17" t="s">
        <v>1229</v>
      </c>
      <c r="C176" s="16" t="str">
        <f>+VLOOKUP(A176,'DatosDefinitivos_N=203'!$B$4:$D$206,3,FALSE)</f>
        <v>CALLE 64 D No 70 - 66</v>
      </c>
      <c r="D176" s="53" t="s">
        <v>605</v>
      </c>
      <c r="E176" s="16">
        <v>15</v>
      </c>
      <c r="F176" s="16">
        <v>2</v>
      </c>
      <c r="G176" s="54">
        <v>0.3</v>
      </c>
      <c r="H176" s="19" t="str">
        <f t="shared" si="2"/>
        <v>Nodo 174 a 164</v>
      </c>
      <c r="I176" s="41" t="s">
        <v>1434</v>
      </c>
      <c r="L176" s="11"/>
      <c r="M176" s="11"/>
      <c r="R176" s="11"/>
      <c r="S176" s="11"/>
    </row>
    <row r="177" spans="1:19" ht="15.75" customHeight="1">
      <c r="A177" s="50">
        <v>164</v>
      </c>
      <c r="B177" s="17" t="s">
        <v>1171</v>
      </c>
      <c r="C177" s="16" t="str">
        <f>+VLOOKUP(A177,'DatosDefinitivos_N=203'!$B$4:$D$206,3,FALSE)</f>
        <v>Carrera 70 B No. 63 D - 41</v>
      </c>
      <c r="D177" s="53" t="s">
        <v>596</v>
      </c>
      <c r="E177" s="16">
        <v>15</v>
      </c>
      <c r="F177" s="16">
        <v>2</v>
      </c>
      <c r="G177" s="54">
        <v>0.3</v>
      </c>
      <c r="H177" s="19" t="str">
        <f t="shared" si="2"/>
        <v>Nodo 164 a 196</v>
      </c>
      <c r="I177" s="41" t="s">
        <v>1435</v>
      </c>
      <c r="L177" s="11"/>
      <c r="M177" s="11"/>
      <c r="R177" s="11"/>
      <c r="S177" s="11"/>
    </row>
    <row r="178" spans="1:19" ht="15.75" customHeight="1">
      <c r="A178" s="50">
        <v>196</v>
      </c>
      <c r="B178" s="17" t="s">
        <v>1196</v>
      </c>
      <c r="C178" s="16" t="str">
        <f>+VLOOKUP(A178,'DatosDefinitivos_N=203'!$B$4:$D$206,3,FALSE)</f>
        <v>Calle 63 C No.70-79</v>
      </c>
      <c r="D178" s="53" t="s">
        <v>627</v>
      </c>
      <c r="E178" s="16">
        <v>15</v>
      </c>
      <c r="F178" s="16">
        <v>2</v>
      </c>
      <c r="G178" s="54">
        <v>0.4</v>
      </c>
      <c r="H178" s="19" t="str">
        <f t="shared" si="2"/>
        <v>Nodo 196 a 82</v>
      </c>
      <c r="I178" s="41" t="s">
        <v>1436</v>
      </c>
      <c r="L178" s="11"/>
      <c r="M178" s="11"/>
      <c r="R178" s="11"/>
      <c r="S178" s="11"/>
    </row>
    <row r="179" spans="1:19" ht="15.75" customHeight="1">
      <c r="A179" s="50">
        <v>82</v>
      </c>
      <c r="B179" s="20" t="s">
        <v>1138</v>
      </c>
      <c r="C179" s="16" t="str">
        <f>+VLOOKUP(A179,'DatosDefinitivos_N=203'!$B$4:$D$206,3,FALSE)</f>
        <v>Calle 63A No 71A- 18</v>
      </c>
      <c r="D179" s="53" t="s">
        <v>513</v>
      </c>
      <c r="E179" s="16">
        <v>15</v>
      </c>
      <c r="F179" s="16">
        <v>1</v>
      </c>
      <c r="G179" s="54">
        <v>0.5</v>
      </c>
      <c r="H179" s="19" t="str">
        <f t="shared" si="2"/>
        <v>Nodo 82 a 153</v>
      </c>
      <c r="I179" s="41" t="s">
        <v>1437</v>
      </c>
      <c r="L179" s="11"/>
      <c r="M179" s="11"/>
      <c r="R179" s="11"/>
      <c r="S179" s="11"/>
    </row>
    <row r="180" spans="1:19" ht="15.75" customHeight="1">
      <c r="A180" s="52">
        <v>153</v>
      </c>
      <c r="B180" s="17" t="s">
        <v>1105</v>
      </c>
      <c r="C180" s="16" t="str">
        <f>+VLOOKUP(A180,'DatosDefinitivos_N=203'!$B$4:$D$206,3,FALSE)</f>
        <v>Carrera 71A Bis No. 63 D - 11</v>
      </c>
      <c r="D180" s="53" t="s">
        <v>586</v>
      </c>
      <c r="E180" s="16">
        <v>15</v>
      </c>
      <c r="F180" s="16">
        <v>4</v>
      </c>
      <c r="G180" s="54">
        <v>1.4</v>
      </c>
      <c r="H180" s="19" t="str">
        <f t="shared" si="2"/>
        <v>Nodo 153 a 133</v>
      </c>
      <c r="I180" s="41" t="s">
        <v>1438</v>
      </c>
      <c r="L180" s="11"/>
      <c r="M180" s="11"/>
      <c r="R180" s="11"/>
      <c r="S180" s="11"/>
    </row>
    <row r="181" spans="1:19" ht="15.75" customHeight="1">
      <c r="A181" s="50">
        <v>133</v>
      </c>
      <c r="B181" s="17" t="s">
        <v>1124</v>
      </c>
      <c r="C181" s="16" t="str">
        <f>+VLOOKUP(A181,'DatosDefinitivos_N=203'!$B$4:$D$206,3,FALSE)</f>
        <v>Carrera 74A No. 40-41</v>
      </c>
      <c r="D181" s="53" t="s">
        <v>564</v>
      </c>
      <c r="E181" s="16">
        <v>15</v>
      </c>
      <c r="F181" s="16">
        <v>3</v>
      </c>
      <c r="G181" s="54">
        <v>0.8</v>
      </c>
      <c r="H181" s="19" t="str">
        <f t="shared" si="2"/>
        <v>Nodo 133 a 20</v>
      </c>
      <c r="I181" s="41" t="s">
        <v>1439</v>
      </c>
      <c r="L181" s="11"/>
      <c r="M181" s="11"/>
      <c r="R181" s="11"/>
      <c r="S181" s="11"/>
    </row>
    <row r="182" spans="1:19" ht="15.75" customHeight="1">
      <c r="A182" s="50">
        <v>20</v>
      </c>
      <c r="B182" s="17" t="s">
        <v>1249</v>
      </c>
      <c r="C182" s="16" t="str">
        <f>+VLOOKUP(A182,'DatosDefinitivos_N=203'!$B$4:$D$206,3,FALSE)</f>
        <v>Calle 63 No 74B - 42 Bod 10</v>
      </c>
      <c r="D182" s="53" t="s">
        <v>448</v>
      </c>
      <c r="E182" s="16">
        <v>15</v>
      </c>
      <c r="F182" s="16">
        <v>3</v>
      </c>
      <c r="G182" s="54">
        <v>0.7</v>
      </c>
      <c r="H182" s="19" t="str">
        <f t="shared" si="2"/>
        <v>Nodo 20 a 193</v>
      </c>
      <c r="I182" s="41" t="s">
        <v>1440</v>
      </c>
      <c r="L182" s="11"/>
      <c r="M182" s="11"/>
      <c r="R182" s="11"/>
      <c r="S182" s="11"/>
    </row>
    <row r="183" spans="1:19" ht="15.75" customHeight="1">
      <c r="A183" s="50">
        <v>193</v>
      </c>
      <c r="B183" s="17" t="s">
        <v>1156</v>
      </c>
      <c r="C183" s="16" t="str">
        <f>+VLOOKUP(A183,'DatosDefinitivos_N=203'!$B$4:$D$206,3,FALSE)</f>
        <v>CL 65 A No. 74 B - 35</v>
      </c>
      <c r="D183" s="53" t="s">
        <v>624</v>
      </c>
      <c r="E183" s="16">
        <v>15</v>
      </c>
      <c r="F183" s="16">
        <v>1</v>
      </c>
      <c r="G183" s="54">
        <v>1E-3</v>
      </c>
      <c r="H183" s="19" t="str">
        <f t="shared" si="2"/>
        <v>Nodo 193 a 44</v>
      </c>
      <c r="I183" s="41" t="s">
        <v>1441</v>
      </c>
      <c r="L183" s="11"/>
      <c r="M183" s="11"/>
      <c r="R183" s="11"/>
      <c r="S183" s="11"/>
    </row>
    <row r="184" spans="1:19" ht="15.75" customHeight="1">
      <c r="A184" s="50">
        <v>44</v>
      </c>
      <c r="B184" s="17" t="s">
        <v>1168</v>
      </c>
      <c r="C184" s="16" t="str">
        <f>+VLOOKUP(A184,'DatosDefinitivos_N=203'!$B$4:$D$206,3,FALSE)</f>
        <v>CL 65 A No. 74 B - 40</v>
      </c>
      <c r="D184" s="53" t="s">
        <v>474</v>
      </c>
      <c r="E184" s="16">
        <v>15</v>
      </c>
      <c r="F184" s="16">
        <v>1</v>
      </c>
      <c r="G184" s="54">
        <v>9.0999999999999998E-2</v>
      </c>
      <c r="H184" s="19" t="str">
        <f t="shared" si="2"/>
        <v>Nodo 44 a 140</v>
      </c>
      <c r="I184" s="41" t="s">
        <v>1442</v>
      </c>
      <c r="L184" s="11"/>
      <c r="M184" s="11"/>
      <c r="R184" s="11"/>
      <c r="S184" s="11"/>
    </row>
    <row r="185" spans="1:19" ht="15.75" customHeight="1">
      <c r="A185" s="50">
        <v>140</v>
      </c>
      <c r="B185" s="20" t="s">
        <v>1213</v>
      </c>
      <c r="C185" s="16" t="str">
        <f>+VLOOKUP(A185,'DatosDefinitivos_N=203'!$B$4:$D$206,3,FALSE)</f>
        <v>Calle 65 A No. 74-64</v>
      </c>
      <c r="D185" s="53" t="s">
        <v>572</v>
      </c>
      <c r="E185" s="16">
        <v>15</v>
      </c>
      <c r="F185" s="16">
        <v>1</v>
      </c>
      <c r="G185" s="54">
        <v>0.1</v>
      </c>
      <c r="H185" s="19" t="str">
        <f t="shared" si="2"/>
        <v>Nodo 140 a 84</v>
      </c>
      <c r="I185" s="41" t="s">
        <v>1443</v>
      </c>
      <c r="L185" s="11"/>
      <c r="M185" s="11"/>
      <c r="R185" s="11"/>
      <c r="S185" s="11"/>
    </row>
    <row r="186" spans="1:19" ht="15.75" customHeight="1">
      <c r="A186" s="50">
        <v>84</v>
      </c>
      <c r="B186" s="21" t="s">
        <v>1057</v>
      </c>
      <c r="C186" s="16" t="str">
        <f>+VLOOKUP(A186,'DatosDefinitivos_N=203'!$B$4:$D$206,3,FALSE)</f>
        <v>Carrera 74 No 65A-27</v>
      </c>
      <c r="D186" s="53" t="s">
        <v>515</v>
      </c>
      <c r="E186" s="16">
        <v>15</v>
      </c>
      <c r="F186" s="16">
        <v>1</v>
      </c>
      <c r="G186" s="54">
        <v>4.4999999999999998E-2</v>
      </c>
      <c r="H186" s="19" t="str">
        <f t="shared" si="2"/>
        <v>Nodo 84 a 202</v>
      </c>
      <c r="I186" s="41" t="s">
        <v>1444</v>
      </c>
      <c r="L186" s="11"/>
      <c r="M186" s="11"/>
      <c r="R186" s="11"/>
      <c r="S186" s="11"/>
    </row>
    <row r="187" spans="1:19" ht="15.75" customHeight="1">
      <c r="A187" s="50">
        <v>202</v>
      </c>
      <c r="B187" s="17" t="s">
        <v>1219</v>
      </c>
      <c r="C187" s="16" t="str">
        <f>+VLOOKUP(A187,'DatosDefinitivos_N=203'!$B$4:$D$206,3,FALSE)</f>
        <v>CARRERA 74 # 65A-08</v>
      </c>
      <c r="D187" s="53" t="s">
        <v>632</v>
      </c>
      <c r="E187" s="16">
        <v>15</v>
      </c>
      <c r="F187" s="16">
        <v>1</v>
      </c>
      <c r="G187" s="54">
        <v>9.1999999999999998E-2</v>
      </c>
      <c r="H187" s="19" t="str">
        <f t="shared" si="2"/>
        <v>Nodo 202 a 31</v>
      </c>
      <c r="I187" s="41" t="s">
        <v>1445</v>
      </c>
      <c r="L187" s="11"/>
      <c r="M187" s="11"/>
      <c r="R187" s="11"/>
      <c r="S187" s="11"/>
    </row>
    <row r="188" spans="1:19" ht="15.75" customHeight="1">
      <c r="A188" s="50">
        <v>31</v>
      </c>
      <c r="B188" s="20" t="s">
        <v>1078</v>
      </c>
      <c r="C188" s="16" t="str">
        <f>+VLOOKUP(A188,'DatosDefinitivos_N=203'!$B$4:$D$206,3,FALSE)</f>
        <v>Carrera 74 No 65A- 57</v>
      </c>
      <c r="D188" s="53" t="s">
        <v>461</v>
      </c>
      <c r="E188" s="16">
        <v>15</v>
      </c>
      <c r="F188" s="16">
        <v>1</v>
      </c>
      <c r="G188" s="54">
        <v>8.7999999999999995E-2</v>
      </c>
      <c r="H188" s="19" t="str">
        <f t="shared" si="2"/>
        <v>Nodo 31 a 168</v>
      </c>
      <c r="I188" s="41" t="s">
        <v>1446</v>
      </c>
      <c r="L188" s="11"/>
      <c r="M188" s="11"/>
      <c r="R188" s="11"/>
      <c r="S188" s="11"/>
    </row>
    <row r="189" spans="1:19" ht="15.75" customHeight="1">
      <c r="A189" s="50">
        <v>168</v>
      </c>
      <c r="B189" s="20" t="s">
        <v>1131</v>
      </c>
      <c r="C189" s="16" t="str">
        <f>+VLOOKUP(A189,'DatosDefinitivos_N=203'!$B$4:$D$206,3,FALSE)</f>
        <v>CL 66 # 74-55</v>
      </c>
      <c r="D189" s="53" t="s">
        <v>600</v>
      </c>
      <c r="E189" s="16">
        <v>15</v>
      </c>
      <c r="F189" s="16">
        <v>1</v>
      </c>
      <c r="G189" s="54">
        <v>8.9999999999999993E-3</v>
      </c>
      <c r="H189" s="19" t="str">
        <f t="shared" si="2"/>
        <v>Nodo 168 a 3</v>
      </c>
      <c r="I189" s="41" t="s">
        <v>1447</v>
      </c>
      <c r="L189" s="11"/>
      <c r="M189" s="11"/>
      <c r="R189" s="11"/>
      <c r="S189" s="11"/>
    </row>
    <row r="190" spans="1:19" ht="15.75" customHeight="1">
      <c r="A190" s="51">
        <v>3</v>
      </c>
      <c r="B190" s="17" t="s">
        <v>1230</v>
      </c>
      <c r="C190" s="16" t="str">
        <f>+VLOOKUP(A190,'DatosDefinitivos_N=203'!$B$4:$D$206,3,FALSE)</f>
        <v>Calle 66 No 74- 59</v>
      </c>
      <c r="D190" s="53" t="s">
        <v>431</v>
      </c>
      <c r="E190" s="16">
        <v>15</v>
      </c>
      <c r="F190" s="16">
        <v>1</v>
      </c>
      <c r="G190" s="54">
        <v>0.1</v>
      </c>
      <c r="H190" s="19" t="str">
        <f t="shared" si="2"/>
        <v>Nodo 3 a 102</v>
      </c>
      <c r="I190" s="41" t="s">
        <v>1448</v>
      </c>
      <c r="L190" s="11"/>
      <c r="M190" s="11"/>
      <c r="R190" s="11"/>
      <c r="S190" s="11"/>
    </row>
    <row r="191" spans="1:19" ht="15.75" customHeight="1">
      <c r="A191" s="50">
        <v>102</v>
      </c>
      <c r="B191" s="17" t="s">
        <v>1151</v>
      </c>
      <c r="C191" s="16" t="str">
        <f>+VLOOKUP(A191,'DatosDefinitivos_N=203'!$B$4:$D$206,3,FALSE)</f>
        <v>Carrera 75 No 66A- 10</v>
      </c>
      <c r="D191" s="53" t="s">
        <v>533</v>
      </c>
      <c r="E191" s="16">
        <v>15</v>
      </c>
      <c r="F191" s="16">
        <v>2</v>
      </c>
      <c r="G191" s="54">
        <v>0.4</v>
      </c>
      <c r="H191" s="19" t="str">
        <f t="shared" si="2"/>
        <v>Nodo 102 a 68</v>
      </c>
      <c r="I191" s="41" t="s">
        <v>1449</v>
      </c>
      <c r="L191" s="11"/>
      <c r="M191" s="11"/>
      <c r="R191" s="11"/>
      <c r="S191" s="11"/>
    </row>
    <row r="192" spans="1:19" ht="15.75" customHeight="1">
      <c r="A192" s="50">
        <v>68</v>
      </c>
      <c r="B192" s="17" t="s">
        <v>1200</v>
      </c>
      <c r="C192" s="16" t="str">
        <f>+VLOOKUP(A192,'DatosDefinitivos_N=203'!$B$4:$D$206,3,FALSE)</f>
        <v>Carrera 74A No 66A- 49</v>
      </c>
      <c r="D192" s="53" t="s">
        <v>1259</v>
      </c>
      <c r="E192" s="16">
        <v>15</v>
      </c>
      <c r="F192" s="16">
        <v>11</v>
      </c>
      <c r="G192" s="54">
        <v>2.6</v>
      </c>
      <c r="H192" s="19" t="str">
        <f t="shared" si="2"/>
        <v>Nodo 68 a 55</v>
      </c>
      <c r="I192" s="41" t="s">
        <v>1450</v>
      </c>
      <c r="L192" s="11"/>
      <c r="M192" s="11"/>
      <c r="R192" s="11"/>
      <c r="S192" s="11"/>
    </row>
    <row r="193" spans="1:19" ht="15.75" customHeight="1">
      <c r="A193" s="51">
        <v>55</v>
      </c>
      <c r="B193" s="17" t="s">
        <v>1147</v>
      </c>
      <c r="C193" s="16" t="str">
        <f>+VLOOKUP(A193,'DatosDefinitivos_N=203'!$B$4:$D$206,3,FALSE)</f>
        <v>Carrera 77 No 76- 06</v>
      </c>
      <c r="D193" s="53" t="s">
        <v>485</v>
      </c>
      <c r="E193" s="16">
        <v>15</v>
      </c>
      <c r="F193" s="16">
        <v>2</v>
      </c>
      <c r="G193" s="54">
        <v>0.4</v>
      </c>
      <c r="H193" s="19" t="str">
        <f t="shared" si="2"/>
        <v>Nodo 55 a 151</v>
      </c>
      <c r="I193" s="41" t="s">
        <v>1451</v>
      </c>
      <c r="L193" s="11"/>
      <c r="M193" s="11"/>
      <c r="R193" s="11"/>
      <c r="S193" s="11"/>
    </row>
    <row r="194" spans="1:19" ht="15.75" customHeight="1">
      <c r="A194" s="50">
        <v>151</v>
      </c>
      <c r="B194" s="17" t="s">
        <v>1118</v>
      </c>
      <c r="C194" s="16" t="str">
        <f>+VLOOKUP(A194,'DatosDefinitivos_N=203'!$B$4:$D$206,3,FALSE)</f>
        <v>Carrera 77 No. 76 - 57</v>
      </c>
      <c r="D194" s="53" t="s">
        <v>584</v>
      </c>
      <c r="E194" s="16">
        <v>15</v>
      </c>
      <c r="F194" s="16">
        <v>4</v>
      </c>
      <c r="G194" s="54">
        <v>1.1000000000000001</v>
      </c>
      <c r="H194" s="19" t="str">
        <f t="shared" ref="H194:H203" si="3">HYPERLINK(I194,"Nodo "&amp;A194&amp;" a "&amp;A195)</f>
        <v>Nodo 151 a 70</v>
      </c>
      <c r="I194" s="41" t="s">
        <v>1452</v>
      </c>
      <c r="L194" s="11"/>
      <c r="M194" s="11"/>
      <c r="R194" s="11"/>
      <c r="S194" s="11"/>
    </row>
    <row r="195" spans="1:19" ht="15.75" customHeight="1">
      <c r="A195" s="51">
        <v>70</v>
      </c>
      <c r="B195" s="17" t="s">
        <v>1149</v>
      </c>
      <c r="C195" s="16" t="str">
        <f>+VLOOKUP(A195,'DatosDefinitivos_N=203'!$B$4:$D$206,3,FALSE)</f>
        <v>Calle 75BIS No 84- 9</v>
      </c>
      <c r="D195" s="53" t="s">
        <v>501</v>
      </c>
      <c r="E195" s="16">
        <v>15</v>
      </c>
      <c r="F195" s="16">
        <v>4</v>
      </c>
      <c r="G195" s="54">
        <v>1.6</v>
      </c>
      <c r="H195" s="19" t="str">
        <f t="shared" si="3"/>
        <v>Nodo 70 a 19</v>
      </c>
      <c r="I195" s="41" t="s">
        <v>1453</v>
      </c>
      <c r="L195" s="11"/>
      <c r="M195" s="11"/>
      <c r="R195" s="11"/>
      <c r="S195" s="11"/>
    </row>
    <row r="196" spans="1:19" ht="15.75" customHeight="1">
      <c r="A196" s="50">
        <v>19</v>
      </c>
      <c r="B196" s="17" t="s">
        <v>1235</v>
      </c>
      <c r="C196" s="16" t="str">
        <f>+VLOOKUP(A196,'DatosDefinitivos_N=203'!$B$4:$D$206,3,FALSE)</f>
        <v>DG 83 No. 76 C - 37</v>
      </c>
      <c r="D196" s="53" t="s">
        <v>446</v>
      </c>
      <c r="E196" s="16">
        <v>15</v>
      </c>
      <c r="F196" s="16">
        <v>2</v>
      </c>
      <c r="G196" s="54">
        <v>0.5</v>
      </c>
      <c r="H196" s="19" t="str">
        <f t="shared" si="3"/>
        <v>Nodo 19 a 201</v>
      </c>
      <c r="I196" s="41" t="s">
        <v>1454</v>
      </c>
      <c r="L196" s="11"/>
      <c r="M196" s="11"/>
      <c r="R196" s="11"/>
      <c r="S196" s="11"/>
    </row>
    <row r="197" spans="1:19" ht="15.75" customHeight="1">
      <c r="A197" s="50">
        <v>201</v>
      </c>
      <c r="B197" s="17" t="s">
        <v>1216</v>
      </c>
      <c r="C197" s="16" t="str">
        <f>+VLOOKUP(A197,'DatosDefinitivos_N=203'!$B$4:$D$206,3,FALSE)</f>
        <v>DG 85 No. 76 - 63</v>
      </c>
      <c r="D197" s="53" t="s">
        <v>631</v>
      </c>
      <c r="E197" s="16">
        <v>15</v>
      </c>
      <c r="F197" s="16">
        <v>5</v>
      </c>
      <c r="G197" s="54">
        <v>1.1000000000000001</v>
      </c>
      <c r="H197" s="19" t="str">
        <f t="shared" si="3"/>
        <v>Nodo 201 a 106</v>
      </c>
      <c r="I197" s="41" t="s">
        <v>1455</v>
      </c>
      <c r="L197" s="11"/>
      <c r="M197" s="11"/>
      <c r="R197" s="11"/>
      <c r="S197" s="11"/>
    </row>
    <row r="198" spans="1:19" ht="15.75" customHeight="1">
      <c r="A198" s="50">
        <v>106</v>
      </c>
      <c r="B198" s="17" t="s">
        <v>1231</v>
      </c>
      <c r="C198" s="16" t="str">
        <f>+VLOOKUP(A198,'DatosDefinitivos_N=203'!$B$4:$D$206,3,FALSE)</f>
        <v>Calle 91 No 87B- 23</v>
      </c>
      <c r="D198" s="53" t="s">
        <v>537</v>
      </c>
      <c r="E198" s="16">
        <v>15</v>
      </c>
      <c r="F198" s="16">
        <v>3</v>
      </c>
      <c r="G198" s="54">
        <v>0.5</v>
      </c>
      <c r="H198" s="19" t="str">
        <f t="shared" si="3"/>
        <v>Nodo 106 a 142</v>
      </c>
      <c r="I198" s="41" t="s">
        <v>1456</v>
      </c>
      <c r="L198" s="11"/>
      <c r="M198" s="11"/>
      <c r="R198" s="11"/>
      <c r="S198" s="11"/>
    </row>
    <row r="199" spans="1:19" ht="15.75" customHeight="1">
      <c r="A199" s="50">
        <v>142</v>
      </c>
      <c r="B199" s="17" t="s">
        <v>1111</v>
      </c>
      <c r="C199" s="16" t="str">
        <f>+VLOOKUP(A199,'DatosDefinitivos_N=203'!$B$4:$D$206,3,FALSE)</f>
        <v>Calle 97 No 92-38</v>
      </c>
      <c r="D199" s="53" t="s">
        <v>574</v>
      </c>
      <c r="E199" s="16">
        <v>15</v>
      </c>
      <c r="F199" s="16">
        <v>1</v>
      </c>
      <c r="G199" s="54">
        <v>0.1</v>
      </c>
      <c r="H199" s="19" t="str">
        <f t="shared" si="3"/>
        <v>Nodo 142 a 143</v>
      </c>
      <c r="I199" s="41" t="s">
        <v>1457</v>
      </c>
      <c r="L199" s="11"/>
      <c r="M199" s="11"/>
      <c r="R199" s="11"/>
      <c r="S199" s="11"/>
    </row>
    <row r="200" spans="1:19" ht="15.75" customHeight="1">
      <c r="A200" s="50">
        <v>143</v>
      </c>
      <c r="B200" s="20" t="s">
        <v>1178</v>
      </c>
      <c r="C200" s="16" t="str">
        <f>+VLOOKUP(A200,'DatosDefinitivos_N=203'!$B$4:$D$206,3,FALSE)</f>
        <v>CARRERA 94G No 97-16</v>
      </c>
      <c r="D200" s="53" t="s">
        <v>575</v>
      </c>
      <c r="E200" s="16">
        <v>15</v>
      </c>
      <c r="F200" s="16">
        <v>1</v>
      </c>
      <c r="G200" s="54">
        <v>0.1</v>
      </c>
      <c r="H200" s="19" t="str">
        <f t="shared" si="3"/>
        <v>Nodo 143 a 22</v>
      </c>
      <c r="I200" s="41" t="s">
        <v>1458</v>
      </c>
      <c r="L200" s="11"/>
      <c r="M200" s="11"/>
      <c r="R200" s="11"/>
      <c r="S200" s="11"/>
    </row>
    <row r="201" spans="1:19" ht="15.75" customHeight="1">
      <c r="A201" s="50">
        <v>22</v>
      </c>
      <c r="B201" s="17" t="s">
        <v>1197</v>
      </c>
      <c r="C201" s="16" t="str">
        <f>+VLOOKUP(A201,'DatosDefinitivos_N=203'!$B$4:$D$206,3,FALSE)</f>
        <v>Calle 97 No 94M - 05</v>
      </c>
      <c r="D201" s="53" t="s">
        <v>451</v>
      </c>
      <c r="E201" s="16">
        <v>15</v>
      </c>
      <c r="F201" s="16">
        <v>19</v>
      </c>
      <c r="G201" s="54">
        <v>5.9</v>
      </c>
      <c r="H201" s="19" t="str">
        <f t="shared" si="3"/>
        <v>Nodo 22 a 13</v>
      </c>
      <c r="I201" s="41" t="s">
        <v>1459</v>
      </c>
      <c r="L201" s="11"/>
      <c r="M201" s="11"/>
      <c r="R201" s="11"/>
      <c r="S201" s="11"/>
    </row>
    <row r="202" spans="1:19" ht="15.75" customHeight="1">
      <c r="A202" s="50">
        <v>13</v>
      </c>
      <c r="B202" s="17" t="s">
        <v>1242</v>
      </c>
      <c r="C202" s="16" t="str">
        <f>+VLOOKUP(A202,'DatosDefinitivos_N=203'!$B$4:$D$206,3,FALSE)</f>
        <v>Transversal 77C No. 47-20</v>
      </c>
      <c r="D202" s="53" t="s">
        <v>441</v>
      </c>
      <c r="E202" s="16">
        <v>15</v>
      </c>
      <c r="F202" s="16">
        <v>2</v>
      </c>
      <c r="G202" s="54">
        <v>0.6</v>
      </c>
      <c r="H202" s="19" t="str">
        <f t="shared" si="3"/>
        <v>Nodo 13 a 15</v>
      </c>
      <c r="I202" s="41" t="s">
        <v>1460</v>
      </c>
      <c r="L202" s="11"/>
      <c r="M202" s="11"/>
      <c r="R202" s="11"/>
      <c r="S202" s="11"/>
    </row>
    <row r="203" spans="1:19" ht="15.75" customHeight="1">
      <c r="A203" s="50">
        <v>15</v>
      </c>
      <c r="B203" s="17" t="s">
        <v>1241</v>
      </c>
      <c r="C203" s="16" t="str">
        <f>+VLOOKUP(A203,'DatosDefinitivos_N=203'!$B$4:$D$206,3,FALSE)</f>
        <v>Calle 51 No 74A- 54</v>
      </c>
      <c r="D203" s="53" t="s">
        <v>443</v>
      </c>
      <c r="E203" s="16">
        <v>15</v>
      </c>
      <c r="F203" s="16">
        <v>16</v>
      </c>
      <c r="G203" s="54">
        <v>3.9</v>
      </c>
      <c r="H203" s="19" t="str">
        <f t="shared" si="3"/>
        <v>Nodo 15 a 203</v>
      </c>
      <c r="I203" s="41" t="s">
        <v>1461</v>
      </c>
      <c r="L203" s="11"/>
      <c r="M203" s="11"/>
      <c r="R203" s="11"/>
      <c r="S203" s="11"/>
    </row>
    <row r="204" spans="1:19" ht="15.75" customHeight="1">
      <c r="A204" s="50">
        <v>203</v>
      </c>
      <c r="B204" s="17" t="s">
        <v>1250</v>
      </c>
      <c r="C204" s="16" t="str">
        <f>+VLOOKUP(A204,'DatosDefinitivos_N=203'!$B$4:$D$206,3,FALSE)</f>
        <v>CL 77A No 77B-63</v>
      </c>
      <c r="D204" s="18" t="s">
        <v>633</v>
      </c>
      <c r="E204" s="16">
        <v>15</v>
      </c>
      <c r="F204" s="16"/>
      <c r="G204" s="16"/>
      <c r="H204" s="22"/>
      <c r="L204" s="11"/>
      <c r="M204" s="11"/>
    </row>
    <row r="205" spans="1:19">
      <c r="E205" s="25"/>
      <c r="F205" s="25">
        <f>+SUM(F2:F204)</f>
        <v>528</v>
      </c>
      <c r="G205" s="25">
        <f>+SUM(G2:G204)</f>
        <v>124.03600000000009</v>
      </c>
    </row>
    <row r="206" spans="1:19">
      <c r="D206" s="42" t="s">
        <v>1251</v>
      </c>
      <c r="E206" s="44"/>
      <c r="F206" s="44" t="s">
        <v>1252</v>
      </c>
      <c r="G206" s="46" t="s">
        <v>1253</v>
      </c>
    </row>
    <row r="207" spans="1:19">
      <c r="D207" s="43"/>
      <c r="E207" s="28"/>
      <c r="F207" s="28">
        <f>+F205/60</f>
        <v>8.8000000000000007</v>
      </c>
      <c r="G207" s="28">
        <f>+G205/F207</f>
        <v>14.09500000000001</v>
      </c>
    </row>
    <row r="208" spans="1:19">
      <c r="E208" s="45"/>
      <c r="F208" s="45" t="s">
        <v>1254</v>
      </c>
      <c r="G208" s="47" t="s">
        <v>1255</v>
      </c>
    </row>
    <row r="209" spans="7:7">
      <c r="G209" s="24" t="s">
        <v>1256</v>
      </c>
    </row>
  </sheetData>
  <conditionalFormatting sqref="A1:A1048576">
    <cfRule type="duplicateValues" dxfId="12" priority="1"/>
  </conditionalFormatting>
  <conditionalFormatting sqref="G2:G204">
    <cfRule type="cellIs" dxfId="11" priority="6" operator="lessThan">
      <formula>#REF!</formula>
    </cfRule>
    <cfRule type="cellIs" dxfId="10" priority="7" operator="greaterThan">
      <formula>#REF!</formula>
    </cfRule>
  </conditionalFormatting>
  <pageMargins left="0.23622047244094491" right="0.23622047244094491" top="0.74803149606299213" bottom="0.74803149606299213" header="0.31496062992125984" footer="0.31496062992125984"/>
  <pageSetup scale="73" orientation="landscape" r:id="rId1"/>
  <headerFooter>
    <oddHeader>&amp;C Algoritmo del Vecino Más Cercano o NN (Nearest Neighbor) - Simulated annealing (SA)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F6FC-2746-4EBA-8443-791204B22DFB}">
  <sheetPr>
    <tabColor theme="6" tint="0.39997558519241921"/>
  </sheetPr>
  <dimension ref="A1:N206"/>
  <sheetViews>
    <sheetView topLeftCell="B1" zoomScale="78" zoomScaleNormal="78" workbookViewId="0">
      <selection activeCell="C11" sqref="C11"/>
    </sheetView>
  </sheetViews>
  <sheetFormatPr baseColWidth="10" defaultRowHeight="14.4"/>
  <cols>
    <col min="1" max="1" width="29.44140625" hidden="1" customWidth="1"/>
    <col min="2" max="2" width="4.5546875" bestFit="1" customWidth="1"/>
    <col min="3" max="3" width="54.109375" customWidth="1"/>
    <col min="4" max="4" width="41.88671875" customWidth="1"/>
    <col min="5" max="7" width="11.44140625" hidden="1" customWidth="1"/>
    <col min="8" max="8" width="45.6640625" hidden="1" customWidth="1"/>
    <col min="9" max="14" width="11.44140625" hidden="1" customWidth="1"/>
    <col min="15" max="15" width="11.44140625" customWidth="1"/>
  </cols>
  <sheetData>
    <row r="1" spans="1:14">
      <c r="E1" t="s">
        <v>425</v>
      </c>
      <c r="F1" s="10">
        <v>4.7402629999999997</v>
      </c>
      <c r="G1">
        <v>-74125844</v>
      </c>
      <c r="H1" t="s">
        <v>427</v>
      </c>
      <c r="I1">
        <v>4.7215490000000004</v>
      </c>
      <c r="J1" s="10">
        <v>-74.160444999999996</v>
      </c>
    </row>
    <row r="2" spans="1:14">
      <c r="E2" t="s">
        <v>426</v>
      </c>
      <c r="F2">
        <v>4.654083</v>
      </c>
      <c r="G2">
        <v>74.103132000000002</v>
      </c>
      <c r="H2" t="s">
        <v>428</v>
      </c>
      <c r="I2">
        <v>4.6857329999999999</v>
      </c>
      <c r="J2">
        <v>-74.076858000000001</v>
      </c>
    </row>
    <row r="3" spans="1:14" ht="15" thickBot="1">
      <c r="C3" s="29" t="s">
        <v>0</v>
      </c>
      <c r="D3" s="29" t="s">
        <v>1</v>
      </c>
    </row>
    <row r="4" spans="1:14" ht="15" thickBot="1">
      <c r="A4" t="str">
        <f>+CONCATENATE(D4,", Bogotá")</f>
        <v>Calle 77A No 80A- 57, Bogotá</v>
      </c>
      <c r="B4" s="35">
        <v>1</v>
      </c>
      <c r="C4" s="30" t="s">
        <v>2</v>
      </c>
      <c r="D4" s="2" t="s">
        <v>3</v>
      </c>
      <c r="E4" t="str">
        <f>+CONCATENATE(D4,", Bogotá")</f>
        <v>Calle 77A No 80A- 57, Bogotá</v>
      </c>
      <c r="H4" s="9" t="s">
        <v>429</v>
      </c>
      <c r="I4" t="str">
        <f>+MID(H4,1,FIND(",",H4)-1)</f>
        <v>4.6984676</v>
      </c>
      <c r="J4" t="str">
        <f>+MID(H4,FIND(",",H4)+1,LEN(H4))</f>
        <v xml:space="preserve"> -74.09821529999999</v>
      </c>
      <c r="K4" t="s">
        <v>634</v>
      </c>
      <c r="L4" t="s">
        <v>635</v>
      </c>
      <c r="M4">
        <v>4.6984675999999999</v>
      </c>
      <c r="N4">
        <v>-74.098215299999893</v>
      </c>
    </row>
    <row r="5" spans="1:14" ht="15" thickBot="1">
      <c r="A5" t="str">
        <f t="shared" ref="A5:A68" si="0">+CONCATENATE(D5,", Bogotá")</f>
        <v>Calle 78 No 81- 47, Bogotá</v>
      </c>
      <c r="B5" s="35">
        <v>2</v>
      </c>
      <c r="C5" s="30" t="s">
        <v>4</v>
      </c>
      <c r="D5" s="2" t="s">
        <v>5</v>
      </c>
      <c r="E5" t="str">
        <f t="shared" ref="E5:E65" si="1">+CONCATENATE(D5,", Bogotá")</f>
        <v>Calle 78 No 81- 47, Bogotá</v>
      </c>
      <c r="H5" s="9" t="s">
        <v>430</v>
      </c>
      <c r="I5" t="str">
        <f t="shared" ref="I5:I65" si="2">+MID(H5,1,FIND(",",H5)-1)</f>
        <v>4.6996438</v>
      </c>
      <c r="J5" t="str">
        <f t="shared" ref="J5:J65" si="3">+MID(H5,FIND(",",H5)+1,LEN(H5))</f>
        <v xml:space="preserve"> -74.0984281</v>
      </c>
      <c r="K5" t="s">
        <v>636</v>
      </c>
      <c r="L5" t="s">
        <v>637</v>
      </c>
      <c r="M5">
        <v>4.6996437999999996</v>
      </c>
      <c r="N5">
        <v>-74.098428100000007</v>
      </c>
    </row>
    <row r="6" spans="1:14" ht="15" thickBot="1">
      <c r="A6" t="str">
        <f t="shared" si="0"/>
        <v>Calle 66 No 74- 59, Bogotá</v>
      </c>
      <c r="B6" s="35">
        <v>3</v>
      </c>
      <c r="C6" s="30" t="s">
        <v>6</v>
      </c>
      <c r="D6" s="1" t="s">
        <v>7</v>
      </c>
      <c r="E6" t="str">
        <f t="shared" si="1"/>
        <v>Calle 66 No 74- 59, Bogotá</v>
      </c>
      <c r="H6" s="9" t="s">
        <v>431</v>
      </c>
      <c r="I6" t="str">
        <f t="shared" si="2"/>
        <v>4.682619100000001</v>
      </c>
      <c r="J6" t="str">
        <f t="shared" si="3"/>
        <v xml:space="preserve"> -74.10258069999999</v>
      </c>
      <c r="K6" t="s">
        <v>638</v>
      </c>
      <c r="L6" t="s">
        <v>639</v>
      </c>
      <c r="M6">
        <v>4.6826191000000001</v>
      </c>
      <c r="N6">
        <v>-74.102580699999905</v>
      </c>
    </row>
    <row r="7" spans="1:14" ht="15" thickBot="1">
      <c r="A7" t="str">
        <f t="shared" si="0"/>
        <v>Carrera 73A No 69A- 33, Bogotá</v>
      </c>
      <c r="B7" s="35">
        <v>4</v>
      </c>
      <c r="C7" s="30" t="s">
        <v>8</v>
      </c>
      <c r="D7" s="3" t="s">
        <v>9</v>
      </c>
      <c r="E7" t="str">
        <f t="shared" si="1"/>
        <v>Carrera 73A No 69A- 33, Bogotá</v>
      </c>
      <c r="H7" s="9" t="s">
        <v>432</v>
      </c>
      <c r="I7" t="str">
        <f t="shared" si="2"/>
        <v>4.6855905</v>
      </c>
      <c r="J7" t="str">
        <f t="shared" si="3"/>
        <v xml:space="preserve"> -74.0987794</v>
      </c>
      <c r="K7" t="s">
        <v>640</v>
      </c>
      <c r="L7" t="s">
        <v>641</v>
      </c>
      <c r="M7">
        <v>4.6855905</v>
      </c>
      <c r="N7">
        <v>-74.098779399999998</v>
      </c>
    </row>
    <row r="8" spans="1:14" ht="15" thickBot="1">
      <c r="A8" t="str">
        <f t="shared" si="0"/>
        <v>Carrera 74A no. 68B - 83, Bogotá</v>
      </c>
      <c r="B8" s="35">
        <v>5</v>
      </c>
      <c r="C8" s="30" t="s">
        <v>10</v>
      </c>
      <c r="D8" s="1" t="s">
        <v>11</v>
      </c>
      <c r="E8" t="str">
        <f t="shared" si="1"/>
        <v>Carrera 74A no. 68B - 83, Bogotá</v>
      </c>
      <c r="H8" s="9" t="s">
        <v>433</v>
      </c>
      <c r="I8" t="str">
        <f t="shared" si="2"/>
        <v>4.6858296</v>
      </c>
      <c r="J8" t="str">
        <f t="shared" si="3"/>
        <v xml:space="preserve"> -74.09990859999999</v>
      </c>
      <c r="K8" t="s">
        <v>642</v>
      </c>
      <c r="L8" t="s">
        <v>643</v>
      </c>
      <c r="M8">
        <v>4.6858295999999999</v>
      </c>
      <c r="N8">
        <v>-74.099908599999907</v>
      </c>
    </row>
    <row r="9" spans="1:14" ht="15" thickBot="1">
      <c r="A9" t="str">
        <f t="shared" si="0"/>
        <v>Carrera 89 No 68- 15, Bogotá</v>
      </c>
      <c r="B9" s="35">
        <v>6</v>
      </c>
      <c r="C9" s="30" t="s">
        <v>12</v>
      </c>
      <c r="D9" s="1" t="s">
        <v>13</v>
      </c>
      <c r="E9" t="str">
        <f t="shared" si="1"/>
        <v>Carrera 89 No 68- 15, Bogotá</v>
      </c>
      <c r="H9" s="9" t="s">
        <v>434</v>
      </c>
      <c r="I9" t="str">
        <f t="shared" si="2"/>
        <v>4.6922144</v>
      </c>
      <c r="J9" t="str">
        <f t="shared" si="3"/>
        <v xml:space="preserve"> -74.11120389999999</v>
      </c>
      <c r="K9" t="s">
        <v>644</v>
      </c>
      <c r="L9" t="s">
        <v>645</v>
      </c>
      <c r="M9">
        <v>4.6922144000000001</v>
      </c>
      <c r="N9">
        <v>-74.111203899999893</v>
      </c>
    </row>
    <row r="10" spans="1:14" ht="15" thickBot="1">
      <c r="A10" t="str">
        <f t="shared" si="0"/>
        <v>Carrera 73A No. 71A - 22, Bogotá</v>
      </c>
      <c r="B10" s="35">
        <v>7</v>
      </c>
      <c r="C10" s="30" t="s">
        <v>14</v>
      </c>
      <c r="D10" s="1" t="s">
        <v>15</v>
      </c>
      <c r="E10" t="str">
        <f t="shared" si="1"/>
        <v>Carrera 73A No. 71A - 22, Bogotá</v>
      </c>
      <c r="H10" s="9" t="s">
        <v>435</v>
      </c>
      <c r="I10" t="str">
        <f t="shared" si="2"/>
        <v>4.6879475</v>
      </c>
      <c r="J10" t="str">
        <f t="shared" si="3"/>
        <v xml:space="preserve"> -74.0969578</v>
      </c>
      <c r="K10" t="s">
        <v>646</v>
      </c>
      <c r="L10" t="s">
        <v>647</v>
      </c>
      <c r="M10">
        <v>4.6879474999999999</v>
      </c>
      <c r="N10">
        <v>-74.096957799999998</v>
      </c>
    </row>
    <row r="11" spans="1:14" ht="15" thickBot="1">
      <c r="A11" t="str">
        <f t="shared" si="0"/>
        <v>Calle 77 A No. 80 A - 44, Bogotá</v>
      </c>
      <c r="B11" s="35">
        <v>8</v>
      </c>
      <c r="C11" s="30" t="s">
        <v>16</v>
      </c>
      <c r="D11" s="2" t="s">
        <v>17</v>
      </c>
      <c r="E11" t="str">
        <f t="shared" si="1"/>
        <v>Calle 77 A No. 80 A - 44, Bogotá</v>
      </c>
      <c r="H11" s="9" t="s">
        <v>436</v>
      </c>
      <c r="I11" t="str">
        <f t="shared" si="2"/>
        <v>4.6984064</v>
      </c>
      <c r="J11" t="str">
        <f t="shared" si="3"/>
        <v xml:space="preserve"> -74.09779189999999</v>
      </c>
      <c r="K11" t="s">
        <v>648</v>
      </c>
      <c r="L11" t="s">
        <v>649</v>
      </c>
      <c r="M11">
        <v>4.6984063999999996</v>
      </c>
      <c r="N11">
        <v>-74.097791899999905</v>
      </c>
    </row>
    <row r="12" spans="1:14" ht="15" thickBot="1">
      <c r="A12" t="str">
        <f t="shared" si="0"/>
        <v>Calle 81 No 92- 23, Bogotá</v>
      </c>
      <c r="B12" s="35">
        <v>9</v>
      </c>
      <c r="C12" s="30" t="s">
        <v>18</v>
      </c>
      <c r="D12" s="1" t="s">
        <v>19</v>
      </c>
      <c r="E12" t="str">
        <f t="shared" si="1"/>
        <v>Calle 81 No 92- 23, Bogotá</v>
      </c>
      <c r="H12" s="9" t="s">
        <v>437</v>
      </c>
      <c r="I12" t="str">
        <f t="shared" si="2"/>
        <v>4.7069325</v>
      </c>
      <c r="J12" t="str">
        <f t="shared" si="3"/>
        <v xml:space="preserve"> -74.1048749</v>
      </c>
      <c r="K12" t="s">
        <v>650</v>
      </c>
      <c r="L12" t="s">
        <v>651</v>
      </c>
      <c r="M12">
        <v>4.7069324999999997</v>
      </c>
      <c r="N12">
        <v>-74.104874899999999</v>
      </c>
    </row>
    <row r="13" spans="1:14" ht="15" thickBot="1">
      <c r="A13" t="str">
        <f t="shared" si="0"/>
        <v>Calle 68 No 90A- 20, Bogotá</v>
      </c>
      <c r="B13" s="35">
        <v>10</v>
      </c>
      <c r="C13" s="30" t="s">
        <v>20</v>
      </c>
      <c r="D13" s="1" t="s">
        <v>21</v>
      </c>
      <c r="E13" t="str">
        <f t="shared" si="1"/>
        <v>Calle 68 No 90A- 20, Bogotá</v>
      </c>
      <c r="H13" s="9" t="s">
        <v>438</v>
      </c>
      <c r="I13" t="str">
        <f t="shared" si="2"/>
        <v>4.6932222</v>
      </c>
      <c r="J13" t="str">
        <f t="shared" si="3"/>
        <v xml:space="preserve"> -74.11297569999999</v>
      </c>
      <c r="K13" t="s">
        <v>652</v>
      </c>
      <c r="L13" t="s">
        <v>653</v>
      </c>
      <c r="M13">
        <v>4.6932222000000001</v>
      </c>
      <c r="N13">
        <v>-74.112975699999893</v>
      </c>
    </row>
    <row r="14" spans="1:14" ht="15" thickBot="1">
      <c r="A14" t="str">
        <f t="shared" si="0"/>
        <v>Calle 77 No 82- 61, Bogotá</v>
      </c>
      <c r="B14" s="35">
        <v>11</v>
      </c>
      <c r="C14" s="31" t="s">
        <v>22</v>
      </c>
      <c r="D14" s="5" t="s">
        <v>23</v>
      </c>
      <c r="E14" t="str">
        <f t="shared" si="1"/>
        <v>Calle 77 No 82- 61, Bogotá</v>
      </c>
      <c r="H14" s="9" t="s">
        <v>439</v>
      </c>
      <c r="I14" t="str">
        <f t="shared" si="2"/>
        <v>4.6993757</v>
      </c>
      <c r="J14" t="str">
        <f t="shared" si="3"/>
        <v xml:space="preserve"> -74.1000151</v>
      </c>
      <c r="K14" t="s">
        <v>654</v>
      </c>
      <c r="L14" t="s">
        <v>655</v>
      </c>
      <c r="M14">
        <v>4.6993757</v>
      </c>
      <c r="N14">
        <v>-74.100015099999993</v>
      </c>
    </row>
    <row r="15" spans="1:14" ht="15" thickBot="1">
      <c r="A15" t="str">
        <f t="shared" si="0"/>
        <v>Carrera 87 No 70A- 30, Bogotá</v>
      </c>
      <c r="B15" s="35">
        <v>12</v>
      </c>
      <c r="C15" s="30" t="s">
        <v>24</v>
      </c>
      <c r="D15" s="2" t="s">
        <v>25</v>
      </c>
      <c r="E15" t="str">
        <f t="shared" si="1"/>
        <v>Carrera 87 No 70A- 30, Bogotá</v>
      </c>
      <c r="H15" s="9" t="s">
        <v>440</v>
      </c>
      <c r="I15" t="str">
        <f t="shared" si="2"/>
        <v>4.694246400000001</v>
      </c>
      <c r="J15" t="str">
        <f t="shared" si="3"/>
        <v xml:space="preserve"> -74.1079144</v>
      </c>
      <c r="K15" t="s">
        <v>656</v>
      </c>
      <c r="L15" t="s">
        <v>657</v>
      </c>
      <c r="M15">
        <v>4.6942463999999999</v>
      </c>
      <c r="N15">
        <v>-74.107914399999999</v>
      </c>
    </row>
    <row r="16" spans="1:14" ht="15" thickBot="1">
      <c r="A16" t="str">
        <f t="shared" si="0"/>
        <v>Transversal 77C No. 47-20, Bogotá</v>
      </c>
      <c r="B16" s="35">
        <v>13</v>
      </c>
      <c r="C16" s="30" t="s">
        <v>26</v>
      </c>
      <c r="D16" s="2" t="s">
        <v>27</v>
      </c>
      <c r="E16" t="str">
        <f t="shared" si="1"/>
        <v>Transversal 77C No. 47-20, Bogotá</v>
      </c>
      <c r="H16" s="9" t="s">
        <v>441</v>
      </c>
      <c r="I16" t="str">
        <f t="shared" si="2"/>
        <v>4.675357099999999</v>
      </c>
      <c r="J16" t="str">
        <f t="shared" si="3"/>
        <v xml:space="preserve"> -74.1130178</v>
      </c>
      <c r="K16" t="s">
        <v>658</v>
      </c>
      <c r="L16" t="s">
        <v>659</v>
      </c>
      <c r="M16">
        <v>4.6753570999999896</v>
      </c>
      <c r="N16">
        <v>-74.113017799999994</v>
      </c>
    </row>
    <row r="17" spans="1:14" ht="15" thickBot="1">
      <c r="A17" t="str">
        <f t="shared" si="0"/>
        <v>Calle 74B No 69Q- 12, Bogotá</v>
      </c>
      <c r="B17" s="35">
        <v>14</v>
      </c>
      <c r="C17" s="30" t="s">
        <v>28</v>
      </c>
      <c r="D17" s="2" t="s">
        <v>29</v>
      </c>
      <c r="E17" t="str">
        <f t="shared" si="1"/>
        <v>Calle 74B No 69Q- 12, Bogotá</v>
      </c>
      <c r="H17" s="9" t="s">
        <v>442</v>
      </c>
      <c r="I17" t="str">
        <f t="shared" si="2"/>
        <v>4.6865977</v>
      </c>
      <c r="J17" t="str">
        <f t="shared" si="3"/>
        <v xml:space="preserve"> -74.0888104</v>
      </c>
      <c r="K17" t="s">
        <v>660</v>
      </c>
      <c r="L17" t="s">
        <v>661</v>
      </c>
      <c r="M17">
        <v>4.6865977000000001</v>
      </c>
      <c r="N17">
        <v>-74.0888104</v>
      </c>
    </row>
    <row r="18" spans="1:14" ht="15" thickBot="1">
      <c r="A18" t="str">
        <f t="shared" si="0"/>
        <v>Calle 51 No 74A- 54, Bogotá</v>
      </c>
      <c r="B18" s="35">
        <v>15</v>
      </c>
      <c r="C18" s="30" t="s">
        <v>30</v>
      </c>
      <c r="D18" s="2" t="s">
        <v>31</v>
      </c>
      <c r="E18" t="str">
        <f t="shared" si="1"/>
        <v>Calle 51 No 74A- 54, Bogotá</v>
      </c>
      <c r="H18" s="9" t="s">
        <v>443</v>
      </c>
      <c r="I18" t="str">
        <f t="shared" si="2"/>
        <v>4.6726914</v>
      </c>
      <c r="J18" t="str">
        <f t="shared" si="3"/>
        <v xml:space="preserve"> -74.1117493</v>
      </c>
      <c r="K18" t="s">
        <v>662</v>
      </c>
      <c r="L18" t="s">
        <v>663</v>
      </c>
      <c r="M18">
        <v>4.6726913999999997</v>
      </c>
      <c r="N18">
        <v>-74.1117493</v>
      </c>
    </row>
    <row r="19" spans="1:14" ht="15" thickBot="1">
      <c r="A19" t="str">
        <f t="shared" si="0"/>
        <v>Calle 77 No 81- 25/31, Bogotá</v>
      </c>
      <c r="B19" s="35">
        <v>16</v>
      </c>
      <c r="C19" s="30" t="s">
        <v>32</v>
      </c>
      <c r="D19" s="1" t="s">
        <v>33</v>
      </c>
      <c r="E19" t="str">
        <f t="shared" si="1"/>
        <v>Calle 77 No 81- 25/31, Bogotá</v>
      </c>
      <c r="H19" s="9" t="s">
        <v>444</v>
      </c>
      <c r="I19" t="str">
        <f t="shared" si="2"/>
        <v>4.6985114</v>
      </c>
      <c r="J19" t="str">
        <f t="shared" si="3"/>
        <v xml:space="preserve"> -74.0989594</v>
      </c>
      <c r="K19" t="s">
        <v>664</v>
      </c>
      <c r="L19" t="s">
        <v>665</v>
      </c>
      <c r="M19">
        <v>4.6985114000000001</v>
      </c>
      <c r="N19">
        <v>-74.098959399999998</v>
      </c>
    </row>
    <row r="20" spans="1:14" ht="15" thickBot="1">
      <c r="A20" t="str">
        <f t="shared" si="0"/>
        <v>Carrera 74A No 68B- 83, Bogotá</v>
      </c>
      <c r="B20" s="35">
        <v>17</v>
      </c>
      <c r="C20" s="30" t="s">
        <v>34</v>
      </c>
      <c r="D20" s="2" t="s">
        <v>35</v>
      </c>
      <c r="E20" t="str">
        <f t="shared" si="1"/>
        <v>Carrera 74A No 68B- 83, Bogotá</v>
      </c>
      <c r="H20" s="9" t="s">
        <v>433</v>
      </c>
      <c r="I20" t="str">
        <f t="shared" si="2"/>
        <v>4.6858296</v>
      </c>
      <c r="J20" t="str">
        <f t="shared" si="3"/>
        <v xml:space="preserve"> -74.09990859999999</v>
      </c>
      <c r="K20" t="s">
        <v>642</v>
      </c>
      <c r="L20" t="s">
        <v>643</v>
      </c>
      <c r="M20">
        <v>4.6858295999999999</v>
      </c>
      <c r="N20">
        <v>-74.099908599999907</v>
      </c>
    </row>
    <row r="21" spans="1:14" ht="15" thickBot="1">
      <c r="A21" t="str">
        <f t="shared" si="0"/>
        <v>Calle 78 No 68H- 71, Bogotá</v>
      </c>
      <c r="B21" s="35">
        <v>18</v>
      </c>
      <c r="C21" s="30" t="s">
        <v>36</v>
      </c>
      <c r="D21" s="2" t="s">
        <v>37</v>
      </c>
      <c r="E21" t="str">
        <f t="shared" si="1"/>
        <v>Calle 78 No 68H- 71, Bogotá</v>
      </c>
      <c r="H21" s="9" t="s">
        <v>445</v>
      </c>
      <c r="I21" t="str">
        <f t="shared" si="2"/>
        <v>4.6850972</v>
      </c>
      <c r="J21" t="str">
        <f t="shared" si="3"/>
        <v xml:space="preserve"> -74.083527</v>
      </c>
      <c r="K21" t="s">
        <v>666</v>
      </c>
      <c r="L21" t="s">
        <v>667</v>
      </c>
      <c r="M21">
        <v>4.6850972000000004</v>
      </c>
      <c r="N21">
        <v>-74.083527000000004</v>
      </c>
    </row>
    <row r="22" spans="1:14" ht="15" thickBot="1">
      <c r="A22" t="str">
        <f t="shared" si="0"/>
        <v>DG 83 No. 76 C - 37, Bogotá</v>
      </c>
      <c r="B22" s="35">
        <v>19</v>
      </c>
      <c r="C22" s="30" t="s">
        <v>38</v>
      </c>
      <c r="D22" s="2" t="s">
        <v>39</v>
      </c>
      <c r="E22" t="str">
        <f t="shared" si="1"/>
        <v>DG 83 No. 76 C - 37, Bogotá</v>
      </c>
      <c r="H22" s="9" t="s">
        <v>446</v>
      </c>
      <c r="I22" t="str">
        <f t="shared" si="2"/>
        <v>4.7036089</v>
      </c>
      <c r="J22" t="str">
        <f t="shared" si="3"/>
        <v xml:space="preserve"> -74.093656</v>
      </c>
      <c r="K22" t="s">
        <v>668</v>
      </c>
      <c r="L22" t="s">
        <v>669</v>
      </c>
      <c r="M22">
        <v>4.7036088999999999</v>
      </c>
      <c r="N22">
        <v>-74.093655999999996</v>
      </c>
    </row>
    <row r="23" spans="1:14" ht="15" thickBot="1">
      <c r="A23" t="str">
        <f t="shared" si="0"/>
        <v>Calle 63 No 74B - 42 Bod 10, Bogotá</v>
      </c>
      <c r="B23" s="35">
        <v>20</v>
      </c>
      <c r="C23" s="30" t="s">
        <v>42</v>
      </c>
      <c r="D23" s="1" t="s">
        <v>43</v>
      </c>
      <c r="E23" t="str">
        <f t="shared" si="1"/>
        <v>Calle 63 No 74B - 42 Bod 10, Bogotá</v>
      </c>
      <c r="H23" s="9" t="s">
        <v>448</v>
      </c>
      <c r="I23" t="str">
        <f t="shared" si="2"/>
        <v>4.6789352</v>
      </c>
      <c r="J23" t="str">
        <f t="shared" si="3"/>
        <v xml:space="preserve"> -74.1074474</v>
      </c>
      <c r="K23" t="s">
        <v>672</v>
      </c>
      <c r="L23" t="s">
        <v>673</v>
      </c>
      <c r="M23">
        <v>4.6789351999999997</v>
      </c>
      <c r="N23">
        <v>-74.107447399999998</v>
      </c>
    </row>
    <row r="24" spans="1:14" ht="15" thickBot="1">
      <c r="A24" t="str">
        <f t="shared" si="0"/>
        <v>Carrera 69Q No 78- 39, Bogotá</v>
      </c>
      <c r="B24" s="35">
        <v>21</v>
      </c>
      <c r="C24" s="30" t="s">
        <v>44</v>
      </c>
      <c r="D24" s="1" t="s">
        <v>45</v>
      </c>
      <c r="E24" t="str">
        <f t="shared" si="1"/>
        <v>Carrera 69Q No 78- 39, Bogotá</v>
      </c>
      <c r="H24" s="9" t="s">
        <v>449</v>
      </c>
      <c r="I24" t="str">
        <f t="shared" si="2"/>
        <v>4.6890806</v>
      </c>
      <c r="J24" t="str">
        <f t="shared" si="3"/>
        <v xml:space="preserve"> -74.0858405</v>
      </c>
      <c r="K24" t="s">
        <v>674</v>
      </c>
      <c r="L24" t="s">
        <v>675</v>
      </c>
      <c r="M24">
        <v>4.6890805999999996</v>
      </c>
      <c r="N24">
        <v>-74.085840500000003</v>
      </c>
    </row>
    <row r="25" spans="1:14" ht="15" thickBot="1">
      <c r="A25" t="str">
        <f t="shared" si="0"/>
        <v>Calle 97 No 94M - 05, Bogotá</v>
      </c>
      <c r="B25" s="35">
        <v>22</v>
      </c>
      <c r="C25" s="30" t="s">
        <v>48</v>
      </c>
      <c r="D25" s="1" t="s">
        <v>49</v>
      </c>
      <c r="E25" t="str">
        <f t="shared" si="1"/>
        <v>Calle 97 No 94M - 05, Bogotá</v>
      </c>
      <c r="H25" s="9" t="s">
        <v>451</v>
      </c>
      <c r="I25" t="str">
        <f t="shared" si="2"/>
        <v>4.7167545</v>
      </c>
      <c r="J25" t="str">
        <f t="shared" si="3"/>
        <v xml:space="preserve"> -74.0972999</v>
      </c>
      <c r="K25" t="s">
        <v>678</v>
      </c>
      <c r="L25" t="s">
        <v>679</v>
      </c>
      <c r="M25">
        <v>4.7167545000000004</v>
      </c>
      <c r="N25">
        <v>-74.097299899999996</v>
      </c>
    </row>
    <row r="26" spans="1:14" ht="15" thickBot="1">
      <c r="A26" t="str">
        <f t="shared" si="0"/>
        <v>Carrera 69 No 74B- 62, Bogotá</v>
      </c>
      <c r="B26" s="35">
        <v>23</v>
      </c>
      <c r="C26" s="30" t="s">
        <v>50</v>
      </c>
      <c r="D26" s="1" t="s">
        <v>51</v>
      </c>
      <c r="E26" t="str">
        <f t="shared" si="1"/>
        <v>Carrera 69 No 74B- 62, Bogotá</v>
      </c>
      <c r="H26" s="9" t="s">
        <v>452</v>
      </c>
      <c r="I26" t="str">
        <f t="shared" si="2"/>
        <v>4.6835981</v>
      </c>
      <c r="J26" t="str">
        <f t="shared" si="3"/>
        <v xml:space="preserve"> -74.0855225</v>
      </c>
      <c r="K26" t="s">
        <v>680</v>
      </c>
      <c r="L26" t="s">
        <v>681</v>
      </c>
      <c r="M26">
        <v>4.6835981000000002</v>
      </c>
      <c r="N26">
        <v>-74.085522499999996</v>
      </c>
    </row>
    <row r="27" spans="1:14" ht="15" thickBot="1">
      <c r="A27" t="str">
        <f t="shared" si="0"/>
        <v>Carrera 75 No 70- 3, Bogotá</v>
      </c>
      <c r="B27" s="35">
        <v>24</v>
      </c>
      <c r="C27" s="30" t="s">
        <v>52</v>
      </c>
      <c r="D27" s="1" t="s">
        <v>53</v>
      </c>
      <c r="E27" t="str">
        <f t="shared" si="1"/>
        <v>Carrera 75 No 70- 3, Bogotá</v>
      </c>
      <c r="H27" s="9" t="s">
        <v>453</v>
      </c>
      <c r="I27" t="str">
        <f t="shared" si="2"/>
        <v>4.6874147</v>
      </c>
      <c r="J27" t="str">
        <f t="shared" si="3"/>
        <v xml:space="preserve"> -74.0999564</v>
      </c>
      <c r="K27" t="s">
        <v>682</v>
      </c>
      <c r="L27" t="s">
        <v>683</v>
      </c>
      <c r="M27">
        <v>4.6874146999999997</v>
      </c>
      <c r="N27">
        <v>-74.099956399999996</v>
      </c>
    </row>
    <row r="28" spans="1:14" ht="15" thickBot="1">
      <c r="A28" t="str">
        <f t="shared" si="0"/>
        <v>Avenida Carrera 73 A No.71 A- 72, Bogotá</v>
      </c>
      <c r="B28" s="35">
        <v>25</v>
      </c>
      <c r="C28" s="30" t="s">
        <v>54</v>
      </c>
      <c r="D28" s="1" t="s">
        <v>55</v>
      </c>
      <c r="E28" t="str">
        <f t="shared" si="1"/>
        <v>Avenida Carrera 73 A No.71 A- 72, Bogotá</v>
      </c>
      <c r="H28" s="9" t="s">
        <v>454</v>
      </c>
      <c r="I28" t="str">
        <f t="shared" si="2"/>
        <v>4.6881889</v>
      </c>
      <c r="J28" t="str">
        <f t="shared" si="3"/>
        <v xml:space="preserve"> -74.09679779999999</v>
      </c>
      <c r="K28" t="s">
        <v>684</v>
      </c>
      <c r="L28" t="s">
        <v>685</v>
      </c>
      <c r="M28">
        <v>4.6881889000000001</v>
      </c>
      <c r="N28">
        <v>-74.096797799999905</v>
      </c>
    </row>
    <row r="29" spans="1:14" ht="15" thickBot="1">
      <c r="A29" t="str">
        <f t="shared" si="0"/>
        <v>Carrera 91 No 66A- 59, Bogotá</v>
      </c>
      <c r="B29" s="35">
        <v>26</v>
      </c>
      <c r="C29" s="30" t="s">
        <v>56</v>
      </c>
      <c r="D29" s="2" t="s">
        <v>57</v>
      </c>
      <c r="E29" t="str">
        <f t="shared" si="1"/>
        <v>Carrera 91 No 66A- 59, Bogotá</v>
      </c>
      <c r="H29" s="9" t="s">
        <v>455</v>
      </c>
      <c r="I29" t="str">
        <f t="shared" si="2"/>
        <v>4.6929557</v>
      </c>
      <c r="J29" t="str">
        <f t="shared" si="3"/>
        <v xml:space="preserve"> -74.11359259999999</v>
      </c>
      <c r="K29" t="s">
        <v>686</v>
      </c>
      <c r="L29" t="s">
        <v>687</v>
      </c>
      <c r="M29">
        <v>4.6929556999999997</v>
      </c>
      <c r="N29">
        <v>-74.113592599999905</v>
      </c>
    </row>
    <row r="30" spans="1:14" ht="15" thickBot="1">
      <c r="A30" t="str">
        <f t="shared" si="0"/>
        <v>Calle 71A No 72A- 17, Bogotá</v>
      </c>
      <c r="B30" s="35">
        <v>27</v>
      </c>
      <c r="C30" s="30" t="s">
        <v>58</v>
      </c>
      <c r="D30" s="2" t="s">
        <v>59</v>
      </c>
      <c r="E30" t="str">
        <f t="shared" si="1"/>
        <v>Calle 71A No 72A- 17, Bogotá</v>
      </c>
      <c r="H30" s="9" t="s">
        <v>456</v>
      </c>
      <c r="I30" t="str">
        <f t="shared" si="2"/>
        <v>4.6871464</v>
      </c>
      <c r="J30" t="str">
        <f t="shared" si="3"/>
        <v xml:space="preserve"> -74.09669199999999</v>
      </c>
      <c r="K30" t="s">
        <v>688</v>
      </c>
      <c r="L30" t="s">
        <v>689</v>
      </c>
      <c r="M30">
        <v>4.6871463999999996</v>
      </c>
      <c r="N30">
        <v>-74.096691999999905</v>
      </c>
    </row>
    <row r="31" spans="1:14" ht="15" thickBot="1">
      <c r="A31" t="str">
        <f t="shared" si="0"/>
        <v>Calle 63D Bis No. 113A -06, Bogotá</v>
      </c>
      <c r="B31" s="35">
        <v>28</v>
      </c>
      <c r="C31" s="30" t="s">
        <v>62</v>
      </c>
      <c r="D31" s="2" t="s">
        <v>63</v>
      </c>
      <c r="E31" t="str">
        <f t="shared" si="1"/>
        <v>Calle 63D Bis No. 113A -06, Bogotá</v>
      </c>
      <c r="H31" s="9" t="s">
        <v>458</v>
      </c>
      <c r="I31" t="str">
        <f t="shared" si="2"/>
        <v>4.7067084</v>
      </c>
      <c r="J31" t="str">
        <f t="shared" si="3"/>
        <v xml:space="preserve"> -74.1393617</v>
      </c>
      <c r="K31" t="s">
        <v>692</v>
      </c>
      <c r="L31" t="s">
        <v>693</v>
      </c>
      <c r="M31">
        <v>4.7067084000000001</v>
      </c>
      <c r="N31">
        <v>-74.139361699999995</v>
      </c>
    </row>
    <row r="32" spans="1:14" ht="15" thickBot="1">
      <c r="A32" t="str">
        <f t="shared" si="0"/>
        <v>Transversal 123 No 66J- 55, Bogotá</v>
      </c>
      <c r="B32" s="35">
        <v>29</v>
      </c>
      <c r="C32" s="30" t="s">
        <v>64</v>
      </c>
      <c r="D32" s="2" t="s">
        <v>65</v>
      </c>
      <c r="E32" t="str">
        <f t="shared" si="1"/>
        <v>Transversal 123 No 66J- 55, Bogotá</v>
      </c>
      <c r="H32" s="9" t="s">
        <v>459</v>
      </c>
      <c r="I32" t="str">
        <f t="shared" si="2"/>
        <v>4.7137667</v>
      </c>
      <c r="J32" t="str">
        <f t="shared" si="3"/>
        <v xml:space="preserve"> -74.1439569</v>
      </c>
      <c r="K32" t="s">
        <v>694</v>
      </c>
      <c r="L32" t="s">
        <v>695</v>
      </c>
      <c r="M32">
        <v>4.7137666999999999</v>
      </c>
      <c r="N32">
        <v>-74.143956900000006</v>
      </c>
    </row>
    <row r="33" spans="1:14" ht="15" thickBot="1">
      <c r="A33" t="str">
        <f t="shared" si="0"/>
        <v>Calle 70B No 107C- 13, Bogotá</v>
      </c>
      <c r="B33" s="35">
        <v>30</v>
      </c>
      <c r="C33" s="30" t="s">
        <v>66</v>
      </c>
      <c r="D33" s="1" t="s">
        <v>67</v>
      </c>
      <c r="E33" t="str">
        <f t="shared" si="1"/>
        <v>Calle 70B No 107C- 13, Bogotá</v>
      </c>
      <c r="H33" s="9" t="s">
        <v>460</v>
      </c>
      <c r="I33" t="str">
        <f t="shared" si="2"/>
        <v>4.7063027</v>
      </c>
      <c r="J33" t="str">
        <f t="shared" si="3"/>
        <v xml:space="preserve"> -74.12555569999999</v>
      </c>
      <c r="K33" t="s">
        <v>696</v>
      </c>
      <c r="L33" t="s">
        <v>697</v>
      </c>
      <c r="M33">
        <v>4.7063027000000002</v>
      </c>
      <c r="N33">
        <v>-74.125555699999893</v>
      </c>
    </row>
    <row r="34" spans="1:14" ht="15" thickBot="1">
      <c r="A34" t="str">
        <f t="shared" si="0"/>
        <v>Carrera 74 No 65A- 57, Bogotá</v>
      </c>
      <c r="B34" s="35">
        <v>31</v>
      </c>
      <c r="C34" s="31" t="s">
        <v>68</v>
      </c>
      <c r="D34" s="5" t="s">
        <v>69</v>
      </c>
      <c r="E34" t="str">
        <f t="shared" si="1"/>
        <v>Carrera 74 No 65A- 57, Bogotá</v>
      </c>
      <c r="H34" s="9" t="s">
        <v>461</v>
      </c>
      <c r="I34" t="str">
        <f t="shared" si="2"/>
        <v>4.6821961</v>
      </c>
      <c r="J34" t="str">
        <f t="shared" si="3"/>
        <v xml:space="preserve"> -74.1021667</v>
      </c>
      <c r="K34" t="s">
        <v>698</v>
      </c>
      <c r="L34" t="s">
        <v>699</v>
      </c>
      <c r="M34">
        <v>4.6821960999999996</v>
      </c>
      <c r="N34">
        <v>-74.102166699999998</v>
      </c>
    </row>
    <row r="35" spans="1:14" ht="15" thickBot="1">
      <c r="A35" t="str">
        <f t="shared" si="0"/>
        <v>Cr 74A #70-45, Bogotá</v>
      </c>
      <c r="B35" s="35">
        <v>32</v>
      </c>
      <c r="C35" s="30" t="s">
        <v>70</v>
      </c>
      <c r="D35" s="2" t="s">
        <v>71</v>
      </c>
      <c r="E35" t="str">
        <f t="shared" si="1"/>
        <v>Cr 74A #70-45, Bogotá</v>
      </c>
      <c r="H35" s="9" t="s">
        <v>462</v>
      </c>
      <c r="I35" t="str">
        <f t="shared" si="2"/>
        <v>4.6871448</v>
      </c>
      <c r="J35" t="str">
        <f t="shared" si="3"/>
        <v xml:space="preserve"> -74.0989272</v>
      </c>
      <c r="K35" t="s">
        <v>700</v>
      </c>
      <c r="L35" t="s">
        <v>701</v>
      </c>
      <c r="M35">
        <v>4.6871448000000004</v>
      </c>
      <c r="N35">
        <v>-74.098927200000006</v>
      </c>
    </row>
    <row r="36" spans="1:14" ht="15" thickBot="1">
      <c r="A36" t="str">
        <f t="shared" si="0"/>
        <v>Calle 64A No 103A- 45, Bogotá</v>
      </c>
      <c r="B36" s="35">
        <v>33</v>
      </c>
      <c r="C36" s="30" t="s">
        <v>72</v>
      </c>
      <c r="D36" s="2" t="s">
        <v>73</v>
      </c>
      <c r="E36" t="str">
        <f t="shared" si="1"/>
        <v>Calle 64A No 103A- 45, Bogotá</v>
      </c>
      <c r="H36" s="9" t="s">
        <v>463</v>
      </c>
      <c r="I36" t="str">
        <f t="shared" si="2"/>
        <v>4.6958098</v>
      </c>
      <c r="J36" t="str">
        <f t="shared" si="3"/>
        <v xml:space="preserve"> -74.1248821</v>
      </c>
      <c r="K36" t="s">
        <v>702</v>
      </c>
      <c r="L36" t="s">
        <v>703</v>
      </c>
      <c r="M36">
        <v>4.6958098000000001</v>
      </c>
      <c r="N36">
        <v>-74.124882099999994</v>
      </c>
    </row>
    <row r="37" spans="1:14" ht="15" thickBot="1">
      <c r="A37" t="str">
        <f t="shared" si="0"/>
        <v>Carrera 92 No 66A- 89, Bogotá</v>
      </c>
      <c r="B37" s="35">
        <v>34</v>
      </c>
      <c r="C37" s="30" t="s">
        <v>74</v>
      </c>
      <c r="D37" s="1" t="s">
        <v>75</v>
      </c>
      <c r="E37" t="str">
        <f t="shared" si="1"/>
        <v>Carrera 92 No 66A- 89, Bogotá</v>
      </c>
      <c r="H37" s="9" t="s">
        <v>464</v>
      </c>
      <c r="I37" t="str">
        <f t="shared" si="2"/>
        <v>4.6937008</v>
      </c>
      <c r="J37" t="str">
        <f t="shared" si="3"/>
        <v xml:space="preserve"> -74.1141986</v>
      </c>
      <c r="K37" t="s">
        <v>704</v>
      </c>
      <c r="L37" t="s">
        <v>705</v>
      </c>
      <c r="M37">
        <v>4.6937008000000002</v>
      </c>
      <c r="N37">
        <v>-74.114198599999995</v>
      </c>
    </row>
    <row r="38" spans="1:14" ht="15" thickBot="1">
      <c r="A38" t="str">
        <f t="shared" si="0"/>
        <v>Calle 68A No 92- 22, Bogotá</v>
      </c>
      <c r="B38" s="35">
        <v>35</v>
      </c>
      <c r="C38" s="30" t="s">
        <v>76</v>
      </c>
      <c r="D38" s="1" t="s">
        <v>77</v>
      </c>
      <c r="E38" t="str">
        <f t="shared" si="1"/>
        <v>Calle 68A No 92- 22, Bogotá</v>
      </c>
      <c r="H38" s="9" t="s">
        <v>465</v>
      </c>
      <c r="I38" t="str">
        <f t="shared" si="2"/>
        <v>4.6945982</v>
      </c>
      <c r="J38" t="str">
        <f t="shared" si="3"/>
        <v xml:space="preserve"> -74.1137761</v>
      </c>
      <c r="K38" t="s">
        <v>706</v>
      </c>
      <c r="L38" t="s">
        <v>707</v>
      </c>
      <c r="M38">
        <v>4.6945981999999997</v>
      </c>
      <c r="N38">
        <v>-74.113776099999995</v>
      </c>
    </row>
    <row r="39" spans="1:14" ht="15" thickBot="1">
      <c r="A39" t="str">
        <f t="shared" si="0"/>
        <v>Carrera 68B No 71- 43, Bogotá</v>
      </c>
      <c r="B39" s="35">
        <v>36</v>
      </c>
      <c r="C39" s="30" t="s">
        <v>78</v>
      </c>
      <c r="D39" s="1" t="s">
        <v>79</v>
      </c>
      <c r="E39" t="str">
        <f t="shared" si="1"/>
        <v>Carrera 68B No 71- 43, Bogotá</v>
      </c>
      <c r="H39" s="9" t="s">
        <v>466</v>
      </c>
      <c r="I39" t="str">
        <f t="shared" si="2"/>
        <v>4.6782695</v>
      </c>
      <c r="J39" t="str">
        <f t="shared" si="3"/>
        <v xml:space="preserve"> -74.08705499999999</v>
      </c>
      <c r="K39" t="s">
        <v>708</v>
      </c>
      <c r="L39" t="s">
        <v>709</v>
      </c>
      <c r="M39">
        <v>4.6782694999999999</v>
      </c>
      <c r="N39">
        <v>-74.087054999999907</v>
      </c>
    </row>
    <row r="40" spans="1:14" ht="15" thickBot="1">
      <c r="A40" t="str">
        <f t="shared" si="0"/>
        <v>Carrera 86 No. 69B -59, Bogotá</v>
      </c>
      <c r="B40" s="35">
        <v>37</v>
      </c>
      <c r="C40" s="30" t="s">
        <v>80</v>
      </c>
      <c r="D40" s="1" t="s">
        <v>81</v>
      </c>
      <c r="E40" t="str">
        <f t="shared" si="1"/>
        <v>Carrera 86 No. 69B -59, Bogotá</v>
      </c>
      <c r="H40" s="9" t="s">
        <v>467</v>
      </c>
      <c r="I40" t="str">
        <f t="shared" si="2"/>
        <v>4.6933409</v>
      </c>
      <c r="J40" t="str">
        <f t="shared" si="3"/>
        <v xml:space="preserve"> -74.1074677</v>
      </c>
      <c r="K40" t="s">
        <v>710</v>
      </c>
      <c r="L40" t="s">
        <v>711</v>
      </c>
      <c r="M40">
        <v>4.6933408999999999</v>
      </c>
      <c r="N40">
        <v>-74.107467700000001</v>
      </c>
    </row>
    <row r="41" spans="1:14" ht="15" thickBot="1">
      <c r="A41" t="str">
        <f t="shared" si="0"/>
        <v>Carrera 72A No 70- 43, Bogotá</v>
      </c>
      <c r="B41" s="35">
        <v>38</v>
      </c>
      <c r="C41" s="30" t="s">
        <v>82</v>
      </c>
      <c r="D41" s="2" t="s">
        <v>83</v>
      </c>
      <c r="E41" t="str">
        <f t="shared" si="1"/>
        <v>Carrera 72A No 70- 43, Bogotá</v>
      </c>
      <c r="H41" s="9" t="s">
        <v>468</v>
      </c>
      <c r="I41" t="str">
        <f t="shared" si="2"/>
        <v>4.6859758</v>
      </c>
      <c r="J41" t="str">
        <f t="shared" si="3"/>
        <v xml:space="preserve"> -74.0973338</v>
      </c>
      <c r="K41" t="s">
        <v>712</v>
      </c>
      <c r="L41" t="s">
        <v>713</v>
      </c>
      <c r="M41">
        <v>4.6859757999999996</v>
      </c>
      <c r="N41">
        <v>-74.097333800000001</v>
      </c>
    </row>
    <row r="42" spans="1:14" ht="15" thickBot="1">
      <c r="A42" t="str">
        <f t="shared" si="0"/>
        <v>Calle 71 A No. 73 A 43, Bogotá</v>
      </c>
      <c r="B42" s="35">
        <v>39</v>
      </c>
      <c r="C42" s="30" t="s">
        <v>84</v>
      </c>
      <c r="D42" s="1" t="s">
        <v>85</v>
      </c>
      <c r="E42" t="str">
        <f t="shared" si="1"/>
        <v>Calle 71 A No. 73 A 43, Bogotá</v>
      </c>
      <c r="H42" s="9" t="s">
        <v>469</v>
      </c>
      <c r="I42" t="str">
        <f t="shared" si="2"/>
        <v>4.6879098</v>
      </c>
      <c r="J42" t="str">
        <f t="shared" si="3"/>
        <v xml:space="preserve"> -74.0976563</v>
      </c>
      <c r="K42" t="s">
        <v>714</v>
      </c>
      <c r="L42" t="s">
        <v>715</v>
      </c>
      <c r="M42">
        <v>4.6879097999999999</v>
      </c>
      <c r="N42">
        <v>-74.097656299999997</v>
      </c>
    </row>
    <row r="43" spans="1:14" ht="15" thickBot="1">
      <c r="A43" t="str">
        <f t="shared" si="0"/>
        <v>Carrera 72A No 69A- 74, Bogotá</v>
      </c>
      <c r="B43" s="35">
        <v>40</v>
      </c>
      <c r="C43" s="31" t="s">
        <v>86</v>
      </c>
      <c r="D43" s="5" t="s">
        <v>87</v>
      </c>
      <c r="E43" t="str">
        <f t="shared" si="1"/>
        <v>Carrera 72A No 69A- 74, Bogotá</v>
      </c>
      <c r="H43" s="9" t="s">
        <v>470</v>
      </c>
      <c r="I43" t="str">
        <f t="shared" si="2"/>
        <v>4.6851797</v>
      </c>
      <c r="J43" t="str">
        <f t="shared" si="3"/>
        <v xml:space="preserve"> -74.0975797</v>
      </c>
      <c r="K43" t="s">
        <v>716</v>
      </c>
      <c r="L43" t="s">
        <v>717</v>
      </c>
      <c r="M43">
        <v>4.6851796999999999</v>
      </c>
      <c r="N43">
        <v>-74.097579699999997</v>
      </c>
    </row>
    <row r="44" spans="1:14" ht="15" thickBot="1">
      <c r="A44" t="str">
        <f t="shared" si="0"/>
        <v>Carrera 73A No 69A- 50, Bogotá</v>
      </c>
      <c r="B44" s="35">
        <v>41</v>
      </c>
      <c r="C44" s="30" t="s">
        <v>88</v>
      </c>
      <c r="D44" s="1" t="s">
        <v>89</v>
      </c>
      <c r="E44" t="str">
        <f t="shared" si="1"/>
        <v>Carrera 73A No 69A- 50, Bogotá</v>
      </c>
      <c r="H44" s="9" t="s">
        <v>471</v>
      </c>
      <c r="I44" t="str">
        <f t="shared" si="2"/>
        <v>4.685553899999999</v>
      </c>
      <c r="J44" t="str">
        <f t="shared" si="3"/>
        <v xml:space="preserve"> -74.09856909999999</v>
      </c>
      <c r="K44" t="s">
        <v>718</v>
      </c>
      <c r="L44" t="s">
        <v>719</v>
      </c>
      <c r="M44">
        <v>4.6855538999999897</v>
      </c>
      <c r="N44">
        <v>-74.098569099999906</v>
      </c>
    </row>
    <row r="45" spans="1:14" ht="15" thickBot="1">
      <c r="A45" t="str">
        <f t="shared" si="0"/>
        <v>Calle 64 # 93 - 66, Bogotá</v>
      </c>
      <c r="B45" s="35">
        <v>42</v>
      </c>
      <c r="C45" s="30" t="s">
        <v>90</v>
      </c>
      <c r="D45" s="1" t="s">
        <v>91</v>
      </c>
      <c r="E45" t="str">
        <f t="shared" si="1"/>
        <v>Calle 64 # 93 - 66, Bogotá</v>
      </c>
      <c r="H45" s="9" t="s">
        <v>472</v>
      </c>
      <c r="I45" t="str">
        <f t="shared" si="2"/>
        <v>4.689977499999999</v>
      </c>
      <c r="J45" t="str">
        <f t="shared" si="3"/>
        <v xml:space="preserve"> -74.1179476</v>
      </c>
      <c r="K45" t="s">
        <v>720</v>
      </c>
      <c r="L45" t="s">
        <v>721</v>
      </c>
      <c r="M45">
        <v>4.6899774999999897</v>
      </c>
      <c r="N45">
        <v>-74.117947599999994</v>
      </c>
    </row>
    <row r="46" spans="1:14" ht="15" thickBot="1">
      <c r="A46" t="str">
        <f t="shared" si="0"/>
        <v>Carrera 73A No 69A 98, Bogotá</v>
      </c>
      <c r="B46" s="35">
        <v>43</v>
      </c>
      <c r="C46" s="30" t="s">
        <v>92</v>
      </c>
      <c r="D46" s="2" t="s">
        <v>93</v>
      </c>
      <c r="E46" t="str">
        <f t="shared" si="1"/>
        <v>Carrera 73A No 69A 98, Bogotá</v>
      </c>
      <c r="H46" s="9" t="s">
        <v>473</v>
      </c>
      <c r="I46" t="str">
        <f t="shared" si="2"/>
        <v>4.6859557</v>
      </c>
      <c r="J46" t="str">
        <f t="shared" si="3"/>
        <v xml:space="preserve"> -74.09828139999999</v>
      </c>
      <c r="K46" t="s">
        <v>722</v>
      </c>
      <c r="L46" t="s">
        <v>723</v>
      </c>
      <c r="M46">
        <v>4.6859557000000001</v>
      </c>
      <c r="N46">
        <v>-74.098281399999905</v>
      </c>
    </row>
    <row r="47" spans="1:14" ht="15" thickBot="1">
      <c r="A47" t="str">
        <f t="shared" si="0"/>
        <v>CL 65 A No. 74 B - 40, Bogotá</v>
      </c>
      <c r="B47" s="35">
        <v>44</v>
      </c>
      <c r="C47" s="30" t="s">
        <v>94</v>
      </c>
      <c r="D47" s="1" t="s">
        <v>95</v>
      </c>
      <c r="E47" t="str">
        <f t="shared" si="1"/>
        <v>CL 65 A No. 74 B - 40, Bogotá</v>
      </c>
      <c r="H47" s="9" t="s">
        <v>474</v>
      </c>
      <c r="I47" t="str">
        <f t="shared" si="2"/>
        <v>4.682625499999999</v>
      </c>
      <c r="J47" t="str">
        <f t="shared" si="3"/>
        <v xml:space="preserve"> -74.1035557</v>
      </c>
      <c r="K47" t="s">
        <v>724</v>
      </c>
      <c r="L47" t="s">
        <v>725</v>
      </c>
      <c r="M47">
        <v>4.6826254999999897</v>
      </c>
      <c r="N47">
        <v>-74.103555700000001</v>
      </c>
    </row>
    <row r="48" spans="1:14" ht="15" thickBot="1">
      <c r="A48" t="str">
        <f t="shared" si="0"/>
        <v>Calle 80 No 89A- 65, Bogotá</v>
      </c>
      <c r="B48" s="35">
        <v>45</v>
      </c>
      <c r="C48" s="30" t="s">
        <v>96</v>
      </c>
      <c r="D48" s="2" t="s">
        <v>97</v>
      </c>
      <c r="E48" t="str">
        <f t="shared" si="1"/>
        <v>Calle 80 No 89A- 65, Bogotá</v>
      </c>
      <c r="H48" s="9" t="s">
        <v>475</v>
      </c>
      <c r="I48" t="str">
        <f t="shared" si="2"/>
        <v>4.7040967</v>
      </c>
      <c r="J48" t="str">
        <f t="shared" si="3"/>
        <v xml:space="preserve"> -74.1041311</v>
      </c>
      <c r="K48" t="s">
        <v>726</v>
      </c>
      <c r="L48" t="s">
        <v>727</v>
      </c>
      <c r="M48">
        <v>4.7040967</v>
      </c>
      <c r="N48">
        <v>-74.104131100000004</v>
      </c>
    </row>
    <row r="49" spans="1:14" ht="15" thickBot="1">
      <c r="A49" t="str">
        <f t="shared" si="0"/>
        <v>Carrera 110A BIS No 63- 21, Bogotá</v>
      </c>
      <c r="B49" s="35">
        <v>46</v>
      </c>
      <c r="C49" s="30" t="s">
        <v>98</v>
      </c>
      <c r="D49" s="1" t="s">
        <v>99</v>
      </c>
      <c r="E49" t="str">
        <f t="shared" si="1"/>
        <v>Carrera 110A BIS No 63- 21, Bogotá</v>
      </c>
      <c r="H49" s="9" t="s">
        <v>476</v>
      </c>
      <c r="I49" t="str">
        <f t="shared" si="2"/>
        <v>4.7003483</v>
      </c>
      <c r="J49" t="str">
        <f t="shared" si="3"/>
        <v xml:space="preserve"> -74.1314498</v>
      </c>
      <c r="K49" t="s">
        <v>728</v>
      </c>
      <c r="L49" t="s">
        <v>729</v>
      </c>
      <c r="M49">
        <v>4.7003482999999999</v>
      </c>
      <c r="N49">
        <v>-74.131449799999999</v>
      </c>
    </row>
    <row r="50" spans="1:14" ht="15" thickBot="1">
      <c r="A50" t="str">
        <f t="shared" si="0"/>
        <v>CALLE 80 No 89- 23, Bogotá</v>
      </c>
      <c r="B50" s="35">
        <v>47</v>
      </c>
      <c r="C50" s="30" t="s">
        <v>100</v>
      </c>
      <c r="D50" s="2" t="s">
        <v>101</v>
      </c>
      <c r="E50" t="str">
        <f t="shared" si="1"/>
        <v>CALLE 80 No 89- 23, Bogotá</v>
      </c>
      <c r="H50" s="9" t="s">
        <v>477</v>
      </c>
      <c r="I50" t="str">
        <f t="shared" si="2"/>
        <v>4.7038354</v>
      </c>
      <c r="J50" t="str">
        <f t="shared" si="3"/>
        <v xml:space="preserve"> -74.1033837</v>
      </c>
      <c r="K50" t="s">
        <v>730</v>
      </c>
      <c r="L50" t="s">
        <v>731</v>
      </c>
      <c r="M50">
        <v>4.7038354</v>
      </c>
      <c r="N50">
        <v>-74.103383699999995</v>
      </c>
    </row>
    <row r="51" spans="1:14" ht="15" thickBot="1">
      <c r="A51" t="str">
        <f t="shared" si="0"/>
        <v>Carrera 74A No 71- 5, Bogotá</v>
      </c>
      <c r="B51" s="35">
        <v>48</v>
      </c>
      <c r="C51" s="30" t="s">
        <v>102</v>
      </c>
      <c r="D51" s="1" t="s">
        <v>103</v>
      </c>
      <c r="E51" t="str">
        <f t="shared" si="1"/>
        <v>Carrera 74A No 71- 5, Bogotá</v>
      </c>
      <c r="H51" s="9" t="s">
        <v>478</v>
      </c>
      <c r="I51" t="str">
        <f t="shared" si="2"/>
        <v>4.6876696</v>
      </c>
      <c r="J51" t="str">
        <f t="shared" si="3"/>
        <v xml:space="preserve"> -74.0985738</v>
      </c>
      <c r="K51" t="s">
        <v>732</v>
      </c>
      <c r="L51" t="s">
        <v>733</v>
      </c>
      <c r="M51">
        <v>4.6876696000000004</v>
      </c>
      <c r="N51">
        <v>-74.098573799999997</v>
      </c>
    </row>
    <row r="52" spans="1:14" ht="15" thickBot="1">
      <c r="A52" t="str">
        <f t="shared" si="0"/>
        <v>Avenida calle 72 No 74A- 70, Bogotá</v>
      </c>
      <c r="B52" s="35">
        <v>49</v>
      </c>
      <c r="C52" s="30" t="s">
        <v>104</v>
      </c>
      <c r="D52" s="1" t="s">
        <v>105</v>
      </c>
      <c r="E52" t="str">
        <f t="shared" si="1"/>
        <v>Avenida calle 72 No 74A- 70, Bogotá</v>
      </c>
      <c r="H52" s="9" t="s">
        <v>479</v>
      </c>
      <c r="I52" t="str">
        <f t="shared" si="2"/>
        <v>4.6897852</v>
      </c>
      <c r="J52" t="str">
        <f t="shared" si="3"/>
        <v xml:space="preserve"> -74.0982262</v>
      </c>
      <c r="K52" t="s">
        <v>734</v>
      </c>
      <c r="L52" t="s">
        <v>735</v>
      </c>
      <c r="M52">
        <v>4.6897852000000002</v>
      </c>
      <c r="N52">
        <v>-74.098226199999999</v>
      </c>
    </row>
    <row r="53" spans="1:14" ht="15" thickBot="1">
      <c r="A53" t="str">
        <f t="shared" si="0"/>
        <v>Calle 68 No 88- 28, Bogotá</v>
      </c>
      <c r="B53" s="35">
        <v>50</v>
      </c>
      <c r="C53" s="31" t="s">
        <v>106</v>
      </c>
      <c r="D53" s="5" t="s">
        <v>107</v>
      </c>
      <c r="E53" t="str">
        <f t="shared" si="1"/>
        <v>Calle 68 No 88- 28, Bogotá</v>
      </c>
      <c r="H53" s="9" t="s">
        <v>480</v>
      </c>
      <c r="I53" t="str">
        <f t="shared" si="2"/>
        <v>4.6918162</v>
      </c>
      <c r="J53" t="str">
        <f t="shared" si="3"/>
        <v xml:space="preserve"> -74.1107418</v>
      </c>
      <c r="K53" t="s">
        <v>736</v>
      </c>
      <c r="L53" t="s">
        <v>737</v>
      </c>
      <c r="M53">
        <v>4.6918161999999999</v>
      </c>
      <c r="N53">
        <v>-74.1107418</v>
      </c>
    </row>
    <row r="54" spans="1:14" ht="15" thickBot="1">
      <c r="A54" t="str">
        <f t="shared" si="0"/>
        <v>Calle 72A No 74A - 98, Bogotá</v>
      </c>
      <c r="B54" s="35">
        <v>51</v>
      </c>
      <c r="C54" s="30" t="s">
        <v>108</v>
      </c>
      <c r="D54" s="1" t="s">
        <v>109</v>
      </c>
      <c r="E54" t="str">
        <f t="shared" si="1"/>
        <v>Calle 72A No 74A - 98, Bogotá</v>
      </c>
      <c r="H54" s="9" t="s">
        <v>481</v>
      </c>
      <c r="I54" t="str">
        <f t="shared" si="2"/>
        <v>4.6902822</v>
      </c>
      <c r="J54" t="str">
        <f t="shared" si="3"/>
        <v xml:space="preserve"> -74.0978868</v>
      </c>
      <c r="K54" t="s">
        <v>738</v>
      </c>
      <c r="L54" t="s">
        <v>739</v>
      </c>
      <c r="M54">
        <v>4.6902822000000004</v>
      </c>
      <c r="N54">
        <v>-74.097886799999998</v>
      </c>
    </row>
    <row r="55" spans="1:14" ht="15" thickBot="1">
      <c r="A55" t="str">
        <f t="shared" si="0"/>
        <v>Carrera 75 No 71A- 26, Bogotá</v>
      </c>
      <c r="B55" s="35">
        <v>52</v>
      </c>
      <c r="C55" s="30" t="s">
        <v>110</v>
      </c>
      <c r="D55" s="1" t="s">
        <v>111</v>
      </c>
      <c r="E55" t="str">
        <f t="shared" si="1"/>
        <v>Carrera 75 No 71A- 26, Bogotá</v>
      </c>
      <c r="H55" s="9" t="s">
        <v>482</v>
      </c>
      <c r="I55" t="str">
        <f t="shared" si="2"/>
        <v>4.689073</v>
      </c>
      <c r="J55" t="str">
        <f t="shared" si="3"/>
        <v xml:space="preserve"> -74.098568</v>
      </c>
      <c r="K55" t="s">
        <v>740</v>
      </c>
      <c r="L55" t="s">
        <v>741</v>
      </c>
      <c r="M55">
        <v>4.6890729999999996</v>
      </c>
      <c r="N55">
        <v>-74.098568</v>
      </c>
    </row>
    <row r="56" spans="1:14" ht="15" thickBot="1">
      <c r="A56" t="str">
        <f t="shared" si="0"/>
        <v>Carrera 69Q No 75- 62, Bogotá</v>
      </c>
      <c r="B56" s="35">
        <v>53</v>
      </c>
      <c r="C56" s="31" t="s">
        <v>112</v>
      </c>
      <c r="D56" s="5" t="s">
        <v>113</v>
      </c>
      <c r="E56" t="str">
        <f t="shared" si="1"/>
        <v>Carrera 69Q No 75- 62, Bogotá</v>
      </c>
      <c r="H56" s="9" t="s">
        <v>483</v>
      </c>
      <c r="I56" t="str">
        <f t="shared" si="2"/>
        <v>4.6874008</v>
      </c>
      <c r="J56" t="str">
        <f t="shared" si="3"/>
        <v xml:space="preserve"> -74.0872535</v>
      </c>
      <c r="K56" t="s">
        <v>742</v>
      </c>
      <c r="L56" t="s">
        <v>743</v>
      </c>
      <c r="M56">
        <v>4.6874007999999998</v>
      </c>
      <c r="N56">
        <v>-74.087253500000003</v>
      </c>
    </row>
    <row r="57" spans="1:14" ht="15" thickBot="1">
      <c r="A57" t="str">
        <f t="shared" si="0"/>
        <v>Av Cl 72 No. 73 A - 55, Bogotá</v>
      </c>
      <c r="B57" s="35">
        <v>54</v>
      </c>
      <c r="C57" s="30" t="s">
        <v>114</v>
      </c>
      <c r="D57" s="1" t="s">
        <v>115</v>
      </c>
      <c r="E57" t="str">
        <f t="shared" si="1"/>
        <v>Av Cl 72 No. 73 A - 55, Bogotá</v>
      </c>
      <c r="H57" s="9" t="s">
        <v>484</v>
      </c>
      <c r="I57" t="str">
        <f t="shared" si="2"/>
        <v>4.6889504</v>
      </c>
      <c r="J57" t="str">
        <f t="shared" si="3"/>
        <v xml:space="preserve"> -74.09705509999999</v>
      </c>
      <c r="K57" t="s">
        <v>744</v>
      </c>
      <c r="L57" t="s">
        <v>745</v>
      </c>
      <c r="M57">
        <v>4.6889504000000004</v>
      </c>
      <c r="N57">
        <v>-74.097055099999906</v>
      </c>
    </row>
    <row r="58" spans="1:14" ht="15" thickBot="1">
      <c r="A58" t="str">
        <f t="shared" si="0"/>
        <v>Carrera 77 No 76- 06, Bogotá</v>
      </c>
      <c r="B58" s="35">
        <v>55</v>
      </c>
      <c r="C58" s="30" t="s">
        <v>116</v>
      </c>
      <c r="D58" s="2" t="s">
        <v>117</v>
      </c>
      <c r="E58" t="str">
        <f t="shared" si="1"/>
        <v>Carrera 77 No 76- 06, Bogotá</v>
      </c>
      <c r="H58" s="9" t="s">
        <v>485</v>
      </c>
      <c r="I58" t="str">
        <f t="shared" si="2"/>
        <v>4.695279</v>
      </c>
      <c r="J58" t="str">
        <f t="shared" si="3"/>
        <v xml:space="preserve"> -74.0961277</v>
      </c>
      <c r="K58" t="s">
        <v>746</v>
      </c>
      <c r="L58" t="s">
        <v>747</v>
      </c>
      <c r="M58">
        <v>4.6952790000000002</v>
      </c>
      <c r="N58">
        <v>-74.096127699999997</v>
      </c>
    </row>
    <row r="59" spans="1:14" ht="15" thickBot="1">
      <c r="A59" t="str">
        <f t="shared" si="0"/>
        <v>Avenida calle 72 No 75- 52, Bogotá</v>
      </c>
      <c r="B59" s="35">
        <v>56</v>
      </c>
      <c r="C59" s="30" t="s">
        <v>118</v>
      </c>
      <c r="D59" s="1" t="s">
        <v>119</v>
      </c>
      <c r="E59" t="str">
        <f t="shared" si="1"/>
        <v>Avenida calle 72 No 75- 52, Bogotá</v>
      </c>
      <c r="H59" s="9" t="s">
        <v>486</v>
      </c>
      <c r="I59" t="str">
        <f t="shared" si="2"/>
        <v>4.690241299999999</v>
      </c>
      <c r="J59" t="str">
        <f t="shared" si="3"/>
        <v xml:space="preserve"> -74.098642</v>
      </c>
      <c r="K59" t="s">
        <v>748</v>
      </c>
      <c r="L59" t="s">
        <v>749</v>
      </c>
      <c r="M59">
        <v>4.6902412999999896</v>
      </c>
      <c r="N59">
        <v>-74.098641999999998</v>
      </c>
    </row>
    <row r="60" spans="1:14" ht="15" thickBot="1">
      <c r="A60" t="str">
        <f t="shared" si="0"/>
        <v>Carrera 73A No 75- 45, Bogotá</v>
      </c>
      <c r="B60" s="35">
        <v>57</v>
      </c>
      <c r="C60" s="30" t="s">
        <v>120</v>
      </c>
      <c r="D60" s="1" t="s">
        <v>121</v>
      </c>
      <c r="E60" t="str">
        <f t="shared" si="1"/>
        <v>Carrera 73A No 75- 45, Bogotá</v>
      </c>
      <c r="H60" s="9" t="s">
        <v>487</v>
      </c>
      <c r="I60" t="str">
        <f t="shared" si="2"/>
        <v>4.6923008</v>
      </c>
      <c r="J60" t="str">
        <f t="shared" si="3"/>
        <v xml:space="preserve"> -74.09401299999999</v>
      </c>
      <c r="K60" t="s">
        <v>750</v>
      </c>
      <c r="L60" t="s">
        <v>751</v>
      </c>
      <c r="M60">
        <v>4.6923007999999999</v>
      </c>
      <c r="N60">
        <v>-74.094012999999904</v>
      </c>
    </row>
    <row r="61" spans="1:14" ht="15" thickBot="1">
      <c r="A61" t="str">
        <f t="shared" si="0"/>
        <v>Calle 80 No 114- 49 Interior 2, Bogotá</v>
      </c>
      <c r="B61" s="35">
        <v>58</v>
      </c>
      <c r="C61" s="30" t="s">
        <v>122</v>
      </c>
      <c r="D61" s="1" t="s">
        <v>123</v>
      </c>
      <c r="E61" t="str">
        <f t="shared" si="1"/>
        <v>Calle 80 No 114- 49 Interior 2, Bogotá</v>
      </c>
      <c r="H61" s="9" t="s">
        <v>488</v>
      </c>
      <c r="I61" t="str">
        <f t="shared" si="2"/>
        <v>4.7226579</v>
      </c>
      <c r="J61" t="str">
        <f t="shared" si="3"/>
        <v xml:space="preserve"> -74.1227744</v>
      </c>
      <c r="K61" t="s">
        <v>752</v>
      </c>
      <c r="L61" t="s">
        <v>753</v>
      </c>
      <c r="M61">
        <v>4.7226578999999997</v>
      </c>
      <c r="N61">
        <v>-74.122774399999997</v>
      </c>
    </row>
    <row r="62" spans="1:14" ht="15" thickBot="1">
      <c r="A62" t="str">
        <f t="shared" si="0"/>
        <v>Calle 68 No 87- 40, Bogotá</v>
      </c>
      <c r="B62" s="35">
        <v>59</v>
      </c>
      <c r="C62" s="30" t="s">
        <v>124</v>
      </c>
      <c r="D62" s="2" t="s">
        <v>125</v>
      </c>
      <c r="E62" t="str">
        <f t="shared" si="1"/>
        <v>Calle 68 No 87- 40, Bogotá</v>
      </c>
      <c r="H62" s="9" t="s">
        <v>489</v>
      </c>
      <c r="I62" t="str">
        <f t="shared" si="2"/>
        <v>4.6915002</v>
      </c>
      <c r="J62" t="str">
        <f t="shared" si="3"/>
        <v xml:space="preserve"> -74.1101596</v>
      </c>
      <c r="K62" t="s">
        <v>754</v>
      </c>
      <c r="L62" t="s">
        <v>755</v>
      </c>
      <c r="M62">
        <v>4.6915002000000001</v>
      </c>
      <c r="N62">
        <v>-74.110159600000003</v>
      </c>
    </row>
    <row r="63" spans="1:14" ht="15" thickBot="1">
      <c r="A63" t="str">
        <f t="shared" si="0"/>
        <v>CARRERA 83 No 77A - 24, Bogotá</v>
      </c>
      <c r="B63" s="35">
        <v>60</v>
      </c>
      <c r="C63" s="30" t="s">
        <v>126</v>
      </c>
      <c r="D63" s="1" t="s">
        <v>127</v>
      </c>
      <c r="E63" t="str">
        <f t="shared" si="1"/>
        <v>CARRERA 83 No 77A - 24, Bogotá</v>
      </c>
      <c r="H63" s="9" t="s">
        <v>490</v>
      </c>
      <c r="I63" t="str">
        <f t="shared" si="2"/>
        <v>4.700067199999999</v>
      </c>
      <c r="J63" t="str">
        <f t="shared" si="3"/>
        <v xml:space="preserve"> -74.0997087</v>
      </c>
      <c r="K63" t="s">
        <v>756</v>
      </c>
      <c r="L63" t="s">
        <v>757</v>
      </c>
      <c r="M63">
        <v>4.7000671999999897</v>
      </c>
      <c r="N63">
        <v>-74.099708699999994</v>
      </c>
    </row>
    <row r="64" spans="1:14" ht="15" thickBot="1">
      <c r="A64" t="str">
        <f t="shared" si="0"/>
        <v>Calle 70F No 108A- 71, Bogotá</v>
      </c>
      <c r="B64" s="35">
        <v>61</v>
      </c>
      <c r="C64" s="30" t="s">
        <v>128</v>
      </c>
      <c r="D64" s="2" t="s">
        <v>129</v>
      </c>
      <c r="E64" t="str">
        <f t="shared" si="1"/>
        <v>Calle 70F No 108A- 71, Bogotá</v>
      </c>
      <c r="H64" s="9" t="s">
        <v>491</v>
      </c>
      <c r="I64" t="str">
        <f t="shared" si="2"/>
        <v>4.7080619</v>
      </c>
      <c r="J64" t="str">
        <f t="shared" si="3"/>
        <v xml:space="preserve"> -74.12615629999999</v>
      </c>
      <c r="K64" t="s">
        <v>758</v>
      </c>
      <c r="L64" t="s">
        <v>759</v>
      </c>
      <c r="M64">
        <v>4.7080618999999997</v>
      </c>
      <c r="N64">
        <v>-74.126156299999906</v>
      </c>
    </row>
    <row r="65" spans="1:14" ht="15" thickBot="1">
      <c r="A65" t="str">
        <f t="shared" si="0"/>
        <v>Avenida Ciudad de Cali No 68- 21, Bogotá</v>
      </c>
      <c r="B65" s="35">
        <v>62</v>
      </c>
      <c r="C65" s="30" t="s">
        <v>130</v>
      </c>
      <c r="D65" s="1" t="s">
        <v>131</v>
      </c>
      <c r="E65" t="str">
        <f t="shared" si="1"/>
        <v>Avenida Ciudad de Cali No 68- 21, Bogotá</v>
      </c>
      <c r="H65" s="9" t="s">
        <v>492</v>
      </c>
      <c r="I65" t="str">
        <f t="shared" si="2"/>
        <v>4.6906862</v>
      </c>
      <c r="J65" t="str">
        <f t="shared" si="3"/>
        <v xml:space="preserve"> -74.1086849</v>
      </c>
      <c r="K65" t="s">
        <v>760</v>
      </c>
      <c r="L65" t="s">
        <v>761</v>
      </c>
      <c r="M65">
        <v>4.6906862</v>
      </c>
      <c r="N65">
        <v>-74.1086849</v>
      </c>
    </row>
    <row r="66" spans="1:14" ht="15" thickBot="1">
      <c r="A66" t="str">
        <f t="shared" si="0"/>
        <v>Carrera 75 No 71A-07, Bogotá</v>
      </c>
      <c r="B66" s="35">
        <v>63</v>
      </c>
      <c r="C66" s="30" t="s">
        <v>134</v>
      </c>
      <c r="D66" s="1" t="s">
        <v>135</v>
      </c>
      <c r="E66" t="str">
        <f t="shared" ref="E66:E126" si="4">+CONCATENATE(D66,", Bogotá")</f>
        <v>Carrera 75 No 71A-07, Bogotá</v>
      </c>
      <c r="H66" s="9" t="s">
        <v>494</v>
      </c>
      <c r="I66" t="str">
        <f t="shared" ref="I66:I126" si="5">+MID(H66,1,FIND(",",H66)-1)</f>
        <v>4.689096999999999</v>
      </c>
      <c r="J66" t="str">
        <f t="shared" ref="J66:J126" si="6">+MID(H66,FIND(",",H66)+1,LEN(H66))</f>
        <v xml:space="preserve"> -74.09886449999999</v>
      </c>
      <c r="K66" t="s">
        <v>764</v>
      </c>
      <c r="L66" t="s">
        <v>765</v>
      </c>
      <c r="M66">
        <v>4.6890969999999896</v>
      </c>
      <c r="N66">
        <v>-74.098864499999905</v>
      </c>
    </row>
    <row r="67" spans="1:14" ht="15" thickBot="1">
      <c r="A67" t="str">
        <f t="shared" si="0"/>
        <v>Carrera 69K No 78- 71, Bogotá</v>
      </c>
      <c r="B67" s="35">
        <v>64</v>
      </c>
      <c r="C67" s="30" t="s">
        <v>136</v>
      </c>
      <c r="D67" s="1" t="s">
        <v>137</v>
      </c>
      <c r="E67" t="str">
        <f t="shared" si="4"/>
        <v>Carrera 69K No 78- 71, Bogotá</v>
      </c>
      <c r="H67" s="9" t="s">
        <v>495</v>
      </c>
      <c r="I67" t="str">
        <f t="shared" si="5"/>
        <v>4.6880041</v>
      </c>
      <c r="J67" t="str">
        <f t="shared" si="6"/>
        <v xml:space="preserve"> -74.0846735</v>
      </c>
      <c r="K67" t="s">
        <v>766</v>
      </c>
      <c r="L67" t="s">
        <v>767</v>
      </c>
      <c r="M67">
        <v>4.6880040999999997</v>
      </c>
      <c r="N67">
        <v>-74.084673499999994</v>
      </c>
    </row>
    <row r="68" spans="1:14" ht="15" thickBot="1">
      <c r="A68" t="str">
        <f t="shared" si="0"/>
        <v>Cra 112C No 78 A - 01, Bogotá</v>
      </c>
      <c r="B68" s="35">
        <v>65</v>
      </c>
      <c r="C68" s="31" t="s">
        <v>138</v>
      </c>
      <c r="D68" s="5" t="s">
        <v>139</v>
      </c>
      <c r="E68" t="str">
        <f t="shared" si="4"/>
        <v>Cra 112C No 78 A - 01, Bogotá</v>
      </c>
      <c r="H68" s="9" t="s">
        <v>496</v>
      </c>
      <c r="I68" t="str">
        <f t="shared" si="5"/>
        <v>4.718150400000001</v>
      </c>
      <c r="J68" t="str">
        <f t="shared" si="6"/>
        <v xml:space="preserve"> -74.1222878</v>
      </c>
      <c r="K68" t="s">
        <v>768</v>
      </c>
      <c r="L68" t="s">
        <v>769</v>
      </c>
      <c r="M68">
        <v>4.7181503999999999</v>
      </c>
      <c r="N68">
        <v>-74.122287799999995</v>
      </c>
    </row>
    <row r="69" spans="1:14" ht="15" thickBot="1">
      <c r="A69" t="str">
        <f t="shared" ref="A69:A130" si="7">+CONCATENATE(D69,", Bogotá")</f>
        <v>Calle 71A No 75- 37, Bogotá</v>
      </c>
      <c r="B69" s="35">
        <v>66</v>
      </c>
      <c r="C69" s="31" t="s">
        <v>140</v>
      </c>
      <c r="D69" s="5" t="s">
        <v>141</v>
      </c>
      <c r="E69" t="str">
        <f t="shared" si="4"/>
        <v>Calle 71A No 75- 37, Bogotá</v>
      </c>
      <c r="H69" s="9" t="s">
        <v>497</v>
      </c>
      <c r="I69" t="str">
        <f t="shared" si="5"/>
        <v>4.689166800000001</v>
      </c>
      <c r="J69" t="str">
        <f t="shared" si="6"/>
        <v xml:space="preserve"> -74.0991706</v>
      </c>
      <c r="K69" t="s">
        <v>770</v>
      </c>
      <c r="L69" t="s">
        <v>771</v>
      </c>
      <c r="M69">
        <v>4.6891667999999997</v>
      </c>
      <c r="N69">
        <v>-74.099170599999994</v>
      </c>
    </row>
    <row r="70" spans="1:14" ht="15" thickBot="1">
      <c r="A70" t="str">
        <f t="shared" si="7"/>
        <v>Avenida Boyacá No 77A- 12, Bogotá</v>
      </c>
      <c r="B70" s="35">
        <v>67</v>
      </c>
      <c r="C70" s="31" t="s">
        <v>142</v>
      </c>
      <c r="D70" s="5" t="s">
        <v>143</v>
      </c>
      <c r="E70" t="str">
        <f t="shared" si="4"/>
        <v>Avenida Boyacá No 77A- 12, Bogotá</v>
      </c>
      <c r="H70" s="9" t="s">
        <v>498</v>
      </c>
      <c r="I70" t="str">
        <f t="shared" si="5"/>
        <v>4.6933038</v>
      </c>
      <c r="J70" t="str">
        <f t="shared" si="6"/>
        <v xml:space="preserve"> -74.0914183</v>
      </c>
      <c r="K70" t="s">
        <v>772</v>
      </c>
      <c r="L70" t="s">
        <v>773</v>
      </c>
      <c r="M70">
        <v>4.6933037999999998</v>
      </c>
      <c r="N70">
        <v>-74.091418300000001</v>
      </c>
    </row>
    <row r="71" spans="1:14" ht="15" thickBot="1">
      <c r="A71" t="str">
        <f t="shared" si="7"/>
        <v>Carrera 74A No 66A- 49, Bogotá</v>
      </c>
      <c r="B71" s="35">
        <v>68</v>
      </c>
      <c r="C71" s="30" t="s">
        <v>144</v>
      </c>
      <c r="D71" s="2" t="s">
        <v>145</v>
      </c>
      <c r="E71" t="str">
        <f t="shared" si="4"/>
        <v>Carrera 74A No 66A- 49, Bogotá</v>
      </c>
      <c r="H71" s="9" t="s">
        <v>499</v>
      </c>
      <c r="I71" t="str">
        <f t="shared" si="5"/>
        <v>4.6835812</v>
      </c>
      <c r="J71" t="str">
        <f t="shared" si="6"/>
        <v xml:space="preserve"> -74.1015791</v>
      </c>
      <c r="K71" t="s">
        <v>774</v>
      </c>
      <c r="L71" t="s">
        <v>775</v>
      </c>
      <c r="M71">
        <v>4.6835811999999999</v>
      </c>
      <c r="N71">
        <v>-74.101579099999995</v>
      </c>
    </row>
    <row r="72" spans="1:14" ht="15" thickBot="1">
      <c r="A72" t="str">
        <f t="shared" si="7"/>
        <v>Carrera 69K No 77- 47, Bogotá</v>
      </c>
      <c r="B72" s="35">
        <v>69</v>
      </c>
      <c r="C72" s="30" t="s">
        <v>146</v>
      </c>
      <c r="D72" s="2" t="s">
        <v>147</v>
      </c>
      <c r="E72" t="str">
        <f t="shared" si="4"/>
        <v>Carrera 69K No 77- 47, Bogotá</v>
      </c>
      <c r="H72" s="9" t="s">
        <v>500</v>
      </c>
      <c r="I72" t="str">
        <f t="shared" si="5"/>
        <v>4.6870402</v>
      </c>
      <c r="J72" t="str">
        <f t="shared" si="6"/>
        <v xml:space="preserve"> -74.0856228</v>
      </c>
      <c r="K72" t="s">
        <v>776</v>
      </c>
      <c r="L72" t="s">
        <v>777</v>
      </c>
      <c r="M72">
        <v>4.6870402000000002</v>
      </c>
      <c r="N72">
        <v>-74.085622799999996</v>
      </c>
    </row>
    <row r="73" spans="1:14" ht="15" thickBot="1">
      <c r="A73" t="str">
        <f t="shared" si="7"/>
        <v>Calle 75BIS No 84- 9, Bogotá</v>
      </c>
      <c r="B73" s="35">
        <v>70</v>
      </c>
      <c r="C73" s="30" t="s">
        <v>148</v>
      </c>
      <c r="D73" s="1" t="s">
        <v>149</v>
      </c>
      <c r="E73" t="str">
        <f t="shared" si="4"/>
        <v>Calle 75BIS No 84- 9, Bogotá</v>
      </c>
      <c r="H73" s="9" t="s">
        <v>501</v>
      </c>
      <c r="I73" t="str">
        <f t="shared" si="5"/>
        <v>4.6985122</v>
      </c>
      <c r="J73" t="str">
        <f t="shared" si="6"/>
        <v xml:space="preserve"> -74.10220819999999</v>
      </c>
      <c r="K73" t="s">
        <v>778</v>
      </c>
      <c r="L73" t="s">
        <v>779</v>
      </c>
      <c r="M73">
        <v>4.6985121999999997</v>
      </c>
      <c r="N73">
        <v>-74.102208199999893</v>
      </c>
    </row>
    <row r="74" spans="1:14" ht="15" thickBot="1">
      <c r="A74" t="str">
        <f t="shared" si="7"/>
        <v>Transversal 88C No 81- 25, Bogotá</v>
      </c>
      <c r="B74" s="35">
        <v>71</v>
      </c>
      <c r="C74" s="31" t="s">
        <v>150</v>
      </c>
      <c r="D74" s="5" t="s">
        <v>151</v>
      </c>
      <c r="E74" t="str">
        <f t="shared" si="4"/>
        <v>Transversal 88C No 81- 25, Bogotá</v>
      </c>
      <c r="H74" s="9" t="s">
        <v>502</v>
      </c>
      <c r="I74" t="str">
        <f t="shared" si="5"/>
        <v>4.7051049</v>
      </c>
      <c r="J74" t="str">
        <f t="shared" si="6"/>
        <v xml:space="preserve"> -74.1015208</v>
      </c>
      <c r="K74" t="s">
        <v>780</v>
      </c>
      <c r="L74" t="s">
        <v>781</v>
      </c>
      <c r="M74">
        <v>4.7051049000000003</v>
      </c>
      <c r="N74">
        <v>-74.101520800000003</v>
      </c>
    </row>
    <row r="75" spans="1:14" ht="15" thickBot="1">
      <c r="A75" t="str">
        <f t="shared" si="7"/>
        <v>Avenida Boyacá No 79A- 41, Bogotá</v>
      </c>
      <c r="B75" s="35">
        <v>72</v>
      </c>
      <c r="C75" s="30" t="s">
        <v>152</v>
      </c>
      <c r="D75" s="1" t="s">
        <v>153</v>
      </c>
      <c r="E75" t="str">
        <f t="shared" si="4"/>
        <v>Avenida Boyacá No 79A- 41, Bogotá</v>
      </c>
      <c r="H75" s="9" t="s">
        <v>503</v>
      </c>
      <c r="I75" t="str">
        <f t="shared" si="5"/>
        <v>4.6948412</v>
      </c>
      <c r="J75" t="str">
        <f t="shared" si="6"/>
        <v xml:space="preserve"> -74.0897799</v>
      </c>
      <c r="K75" t="s">
        <v>782</v>
      </c>
      <c r="L75" t="s">
        <v>783</v>
      </c>
      <c r="M75">
        <v>4.6948411999999999</v>
      </c>
      <c r="N75">
        <v>-74.089779899999996</v>
      </c>
    </row>
    <row r="76" spans="1:14" ht="15" thickBot="1">
      <c r="A76" t="str">
        <f t="shared" si="7"/>
        <v>Carrera 68G No 77- 59, Bogotá</v>
      </c>
      <c r="B76" s="35">
        <v>73</v>
      </c>
      <c r="C76" s="30" t="s">
        <v>154</v>
      </c>
      <c r="D76" s="2" t="s">
        <v>155</v>
      </c>
      <c r="E76" t="str">
        <f t="shared" si="4"/>
        <v>Carrera 68G No 77- 59, Bogotá</v>
      </c>
      <c r="H76" s="9" t="s">
        <v>504</v>
      </c>
      <c r="I76" t="str">
        <f t="shared" si="5"/>
        <v>4.6838978</v>
      </c>
      <c r="J76" t="str">
        <f t="shared" si="6"/>
        <v xml:space="preserve"> -74.08289529999999</v>
      </c>
      <c r="K76" t="s">
        <v>784</v>
      </c>
      <c r="L76" t="s">
        <v>785</v>
      </c>
      <c r="M76">
        <v>4.6838977999999996</v>
      </c>
      <c r="N76">
        <v>-74.082895299999905</v>
      </c>
    </row>
    <row r="77" spans="1:14" ht="15" thickBot="1">
      <c r="A77" t="str">
        <f t="shared" si="7"/>
        <v>Carrera 76 No 69A- 64, Bogotá</v>
      </c>
      <c r="B77" s="35">
        <v>74</v>
      </c>
      <c r="C77" s="30" t="s">
        <v>156</v>
      </c>
      <c r="D77" s="2" t="s">
        <v>157</v>
      </c>
      <c r="E77" t="str">
        <f t="shared" si="4"/>
        <v>Carrera 76 No 69A- 64, Bogotá</v>
      </c>
      <c r="H77" s="9" t="s">
        <v>505</v>
      </c>
      <c r="I77" t="str">
        <f t="shared" si="5"/>
        <v>4.6874107</v>
      </c>
      <c r="J77" t="str">
        <f t="shared" si="6"/>
        <v xml:space="preserve"> -74.1006821</v>
      </c>
      <c r="K77" t="s">
        <v>786</v>
      </c>
      <c r="L77" t="s">
        <v>787</v>
      </c>
      <c r="M77">
        <v>4.6874107</v>
      </c>
      <c r="N77">
        <v>-74.1006821</v>
      </c>
    </row>
    <row r="78" spans="1:14" ht="15" thickBot="1">
      <c r="A78" t="str">
        <f t="shared" si="7"/>
        <v>Calle 70 No 75- 28, Bogotá</v>
      </c>
      <c r="B78" s="35">
        <v>75</v>
      </c>
      <c r="C78" s="30" t="s">
        <v>158</v>
      </c>
      <c r="D78" s="1" t="s">
        <v>159</v>
      </c>
      <c r="E78" t="str">
        <f t="shared" si="4"/>
        <v>Calle 70 No 75- 28, Bogotá</v>
      </c>
      <c r="H78" s="9" t="s">
        <v>506</v>
      </c>
      <c r="I78" t="str">
        <f t="shared" si="5"/>
        <v>4.6875639</v>
      </c>
      <c r="J78" t="str">
        <f t="shared" si="6"/>
        <v xml:space="preserve"> -74.1001156</v>
      </c>
      <c r="K78" t="s">
        <v>788</v>
      </c>
      <c r="L78" t="s">
        <v>789</v>
      </c>
      <c r="M78">
        <v>4.6875638999999998</v>
      </c>
      <c r="N78">
        <v>-74.100115599999995</v>
      </c>
    </row>
    <row r="79" spans="1:14" ht="15" thickBot="1">
      <c r="A79" t="str">
        <f t="shared" si="7"/>
        <v>Carrera 104 No 65- 6, Bogotá</v>
      </c>
      <c r="B79" s="35">
        <v>76</v>
      </c>
      <c r="C79" s="30" t="s">
        <v>160</v>
      </c>
      <c r="D79" s="2" t="s">
        <v>161</v>
      </c>
      <c r="E79" t="str">
        <f t="shared" si="4"/>
        <v>Carrera 104 No 65- 6, Bogotá</v>
      </c>
      <c r="H79" s="9" t="s">
        <v>507</v>
      </c>
      <c r="I79" t="str">
        <f t="shared" si="5"/>
        <v>4.6974398</v>
      </c>
      <c r="J79" t="str">
        <f t="shared" si="6"/>
        <v xml:space="preserve"> -74.1241862</v>
      </c>
      <c r="K79" t="s">
        <v>790</v>
      </c>
      <c r="L79" t="s">
        <v>791</v>
      </c>
      <c r="M79">
        <v>4.6974397999999997</v>
      </c>
      <c r="N79">
        <v>-74.124186199999997</v>
      </c>
    </row>
    <row r="80" spans="1:14" ht="15" thickBot="1">
      <c r="A80" t="str">
        <f t="shared" si="7"/>
        <v>Carrera 94 No 68- 59, Bogotá</v>
      </c>
      <c r="B80" s="35">
        <v>77</v>
      </c>
      <c r="C80" s="30" t="s">
        <v>162</v>
      </c>
      <c r="D80" s="1" t="s">
        <v>163</v>
      </c>
      <c r="E80" t="str">
        <f t="shared" si="4"/>
        <v>Carrera 94 No 68- 59, Bogotá</v>
      </c>
      <c r="H80" s="9" t="s">
        <v>508</v>
      </c>
      <c r="I80" t="str">
        <f t="shared" si="5"/>
        <v>4.6950325</v>
      </c>
      <c r="J80" t="str">
        <f t="shared" si="6"/>
        <v xml:space="preserve"> -74.1152355</v>
      </c>
      <c r="K80" t="s">
        <v>792</v>
      </c>
      <c r="L80" t="s">
        <v>793</v>
      </c>
      <c r="M80">
        <v>4.6950324999999999</v>
      </c>
      <c r="N80">
        <v>-74.115235499999997</v>
      </c>
    </row>
    <row r="81" spans="1:14" ht="15" thickBot="1">
      <c r="A81" t="str">
        <f t="shared" si="7"/>
        <v>Carrera 75 No 70- 36, Bogotá</v>
      </c>
      <c r="B81" s="35">
        <v>78</v>
      </c>
      <c r="C81" s="30" t="s">
        <v>164</v>
      </c>
      <c r="D81" s="1" t="s">
        <v>165</v>
      </c>
      <c r="E81" t="str">
        <f t="shared" si="4"/>
        <v>Carrera 75 No 70- 36, Bogotá</v>
      </c>
      <c r="H81" s="9" t="s">
        <v>509</v>
      </c>
      <c r="I81" t="str">
        <f t="shared" si="5"/>
        <v>4.6875914</v>
      </c>
      <c r="J81" t="str">
        <f t="shared" si="6"/>
        <v xml:space="preserve"> -74.09962589999999</v>
      </c>
      <c r="K81" t="s">
        <v>794</v>
      </c>
      <c r="L81" t="s">
        <v>795</v>
      </c>
      <c r="M81">
        <v>4.6875913999999996</v>
      </c>
      <c r="N81">
        <v>-74.099625899999893</v>
      </c>
    </row>
    <row r="82" spans="1:14" ht="15" thickBot="1">
      <c r="A82" t="str">
        <f t="shared" si="7"/>
        <v>Calle 77 No 111-27, Bogotá</v>
      </c>
      <c r="B82" s="35">
        <v>79</v>
      </c>
      <c r="C82" s="31" t="s">
        <v>166</v>
      </c>
      <c r="D82" s="5" t="s">
        <v>167</v>
      </c>
      <c r="E82" t="str">
        <f t="shared" si="4"/>
        <v>Calle 77 No 111-27, Bogotá</v>
      </c>
      <c r="H82" s="9" t="s">
        <v>510</v>
      </c>
      <c r="I82" t="str">
        <f t="shared" si="5"/>
        <v>4.715192099999999</v>
      </c>
      <c r="J82" t="str">
        <f t="shared" si="6"/>
        <v xml:space="preserve"> -74.1223539</v>
      </c>
      <c r="K82" t="s">
        <v>796</v>
      </c>
      <c r="L82" t="s">
        <v>797</v>
      </c>
      <c r="M82">
        <v>4.7151920999999897</v>
      </c>
      <c r="N82">
        <v>-74.122353899999993</v>
      </c>
    </row>
    <row r="83" spans="1:14" ht="15" thickBot="1">
      <c r="A83" t="str">
        <f t="shared" si="7"/>
        <v>Calle 77A No 85- 25, Bogotá</v>
      </c>
      <c r="B83" s="35">
        <v>80</v>
      </c>
      <c r="C83" s="30" t="s">
        <v>168</v>
      </c>
      <c r="D83" s="1" t="s">
        <v>169</v>
      </c>
      <c r="E83" t="str">
        <f t="shared" si="4"/>
        <v>Calle 77A No 85- 25, Bogotá</v>
      </c>
      <c r="H83" s="9" t="s">
        <v>511</v>
      </c>
      <c r="I83" t="str">
        <f t="shared" si="5"/>
        <v>4.701166499999999</v>
      </c>
      <c r="J83" t="str">
        <f t="shared" si="6"/>
        <v xml:space="preserve"> -74.101413</v>
      </c>
      <c r="K83" t="s">
        <v>798</v>
      </c>
      <c r="L83" t="s">
        <v>799</v>
      </c>
      <c r="M83">
        <v>4.7011664999999896</v>
      </c>
      <c r="N83">
        <v>-74.101412999999994</v>
      </c>
    </row>
    <row r="84" spans="1:14" ht="15" thickBot="1">
      <c r="A84" t="str">
        <f t="shared" si="7"/>
        <v>Carrera 72A No 71- 61, Bogotá</v>
      </c>
      <c r="B84" s="35">
        <v>81</v>
      </c>
      <c r="C84" s="30" t="s">
        <v>170</v>
      </c>
      <c r="D84" s="2" t="s">
        <v>171</v>
      </c>
      <c r="E84" t="str">
        <f t="shared" si="4"/>
        <v>Carrera 72A No 71- 61, Bogotá</v>
      </c>
      <c r="H84" s="9" t="s">
        <v>512</v>
      </c>
      <c r="I84" t="str">
        <f t="shared" si="5"/>
        <v>4.6868782</v>
      </c>
      <c r="J84" t="str">
        <f t="shared" si="6"/>
        <v xml:space="preserve"> -74.0967197</v>
      </c>
      <c r="K84" t="s">
        <v>800</v>
      </c>
      <c r="L84" t="s">
        <v>801</v>
      </c>
      <c r="M84">
        <v>4.6868781999999998</v>
      </c>
      <c r="N84">
        <v>-74.096719699999994</v>
      </c>
    </row>
    <row r="85" spans="1:14" ht="15" thickBot="1">
      <c r="A85" t="str">
        <f t="shared" si="7"/>
        <v>Calle 63A No 71A- 18, Bogotá</v>
      </c>
      <c r="B85" s="35">
        <v>82</v>
      </c>
      <c r="C85" s="32" t="s">
        <v>172</v>
      </c>
      <c r="D85" s="6" t="s">
        <v>173</v>
      </c>
      <c r="E85" t="str">
        <f t="shared" si="4"/>
        <v>Calle 63A No 71A- 18, Bogotá</v>
      </c>
      <c r="H85" s="9" t="s">
        <v>513</v>
      </c>
      <c r="I85" t="str">
        <f t="shared" si="5"/>
        <v>4.6738472</v>
      </c>
      <c r="J85" t="str">
        <f t="shared" si="6"/>
        <v xml:space="preserve"> -74.1026266</v>
      </c>
      <c r="K85" t="s">
        <v>802</v>
      </c>
      <c r="L85" t="s">
        <v>803</v>
      </c>
      <c r="M85">
        <v>4.6738472</v>
      </c>
      <c r="N85">
        <v>-74.102626599999994</v>
      </c>
    </row>
    <row r="86" spans="1:14" ht="15" thickBot="1">
      <c r="A86" t="str">
        <f t="shared" si="7"/>
        <v>Calle 63i No 113F- 11, Bogotá</v>
      </c>
      <c r="B86" s="35">
        <v>83</v>
      </c>
      <c r="C86" s="30" t="s">
        <v>174</v>
      </c>
      <c r="D86" s="2" t="s">
        <v>175</v>
      </c>
      <c r="E86" t="str">
        <f t="shared" si="4"/>
        <v>Calle 63i No 113F- 11, Bogotá</v>
      </c>
      <c r="H86" s="9" t="s">
        <v>514</v>
      </c>
      <c r="I86" t="str">
        <f t="shared" si="5"/>
        <v>4.7099201</v>
      </c>
      <c r="J86" t="str">
        <f t="shared" si="6"/>
        <v xml:space="preserve"> -74.1406549</v>
      </c>
      <c r="K86" t="s">
        <v>804</v>
      </c>
      <c r="L86" t="s">
        <v>805</v>
      </c>
      <c r="M86">
        <v>4.7099200999999997</v>
      </c>
      <c r="N86">
        <v>-74.140654900000001</v>
      </c>
    </row>
    <row r="87" spans="1:14" ht="15" thickBot="1">
      <c r="A87" t="str">
        <f t="shared" si="7"/>
        <v>Carrera 74 No 65A-27, Bogotá</v>
      </c>
      <c r="B87" s="35">
        <v>84</v>
      </c>
      <c r="C87" s="30" t="s">
        <v>176</v>
      </c>
      <c r="D87" s="5" t="s">
        <v>177</v>
      </c>
      <c r="E87" t="str">
        <f t="shared" si="4"/>
        <v>Carrera 74 No 65A-27, Bogotá</v>
      </c>
      <c r="H87" s="9" t="s">
        <v>515</v>
      </c>
      <c r="I87" t="str">
        <f t="shared" si="5"/>
        <v>4.6818683</v>
      </c>
      <c r="J87" t="str">
        <f t="shared" si="6"/>
        <v xml:space="preserve"> -74.10243439999999</v>
      </c>
      <c r="K87" t="s">
        <v>806</v>
      </c>
      <c r="L87" t="s">
        <v>807</v>
      </c>
      <c r="M87">
        <v>4.6818682999999996</v>
      </c>
      <c r="N87">
        <v>-74.102434399999893</v>
      </c>
    </row>
    <row r="88" spans="1:14" ht="15" thickBot="1">
      <c r="A88" t="str">
        <f t="shared" si="7"/>
        <v>Carrera 116C No 67A-08, Bogotá</v>
      </c>
      <c r="B88" s="35">
        <v>85</v>
      </c>
      <c r="C88" s="31" t="s">
        <v>178</v>
      </c>
      <c r="D88" s="2" t="s">
        <v>179</v>
      </c>
      <c r="E88" t="str">
        <f t="shared" si="4"/>
        <v>Carrera 116C No 67A-08, Bogotá</v>
      </c>
      <c r="H88" s="9" t="s">
        <v>516</v>
      </c>
      <c r="I88" t="str">
        <f t="shared" si="5"/>
        <v>4.7133411</v>
      </c>
      <c r="J88" t="str">
        <f t="shared" si="6"/>
        <v xml:space="preserve"> -74.1366077</v>
      </c>
      <c r="K88" t="s">
        <v>808</v>
      </c>
      <c r="L88" t="s">
        <v>809</v>
      </c>
      <c r="M88">
        <v>4.7133411000000001</v>
      </c>
      <c r="N88">
        <v>-74.136607699999999</v>
      </c>
    </row>
    <row r="89" spans="1:14" ht="15" thickBot="1">
      <c r="A89" t="str">
        <f t="shared" si="7"/>
        <v>Carrera 69P No 75- 31, Bogotá</v>
      </c>
      <c r="B89" s="35">
        <v>86</v>
      </c>
      <c r="C89" s="30" t="s">
        <v>180</v>
      </c>
      <c r="D89" s="2" t="s">
        <v>181</v>
      </c>
      <c r="E89" t="str">
        <f t="shared" si="4"/>
        <v>Carrera 69P No 75- 31, Bogotá</v>
      </c>
      <c r="H89" s="9" t="s">
        <v>517</v>
      </c>
      <c r="I89" t="str">
        <f t="shared" si="5"/>
        <v>4.6868487</v>
      </c>
      <c r="J89" t="str">
        <f t="shared" si="6"/>
        <v xml:space="preserve"> -74.0872447</v>
      </c>
      <c r="K89" t="s">
        <v>810</v>
      </c>
      <c r="L89" t="s">
        <v>811</v>
      </c>
      <c r="M89">
        <v>4.6868486999999996</v>
      </c>
      <c r="N89">
        <v>-74.087244699999999</v>
      </c>
    </row>
    <row r="90" spans="1:14" ht="15" thickBot="1">
      <c r="A90" t="str">
        <f t="shared" si="7"/>
        <v>Calle 77A No 82- 82, Bogotá</v>
      </c>
      <c r="B90" s="35">
        <v>87</v>
      </c>
      <c r="C90" s="30" t="s">
        <v>182</v>
      </c>
      <c r="D90" s="1" t="s">
        <v>183</v>
      </c>
      <c r="E90" t="str">
        <f t="shared" si="4"/>
        <v>Calle 77A No 82- 82, Bogotá</v>
      </c>
      <c r="H90" s="9" t="s">
        <v>518</v>
      </c>
      <c r="I90" t="str">
        <f t="shared" si="5"/>
        <v>4.699921499999999</v>
      </c>
      <c r="J90" t="str">
        <f t="shared" si="6"/>
        <v xml:space="preserve"> -74.0996729</v>
      </c>
      <c r="K90" t="s">
        <v>812</v>
      </c>
      <c r="L90" t="s">
        <v>813</v>
      </c>
      <c r="M90">
        <v>4.6999214999999896</v>
      </c>
      <c r="N90">
        <v>-74.099672900000002</v>
      </c>
    </row>
    <row r="91" spans="1:14" ht="15" thickBot="1">
      <c r="A91" t="str">
        <f t="shared" si="7"/>
        <v>Avenida Boyacá No 79A- 79, Bogotá</v>
      </c>
      <c r="B91" s="35">
        <v>88</v>
      </c>
      <c r="C91" s="30" t="s">
        <v>184</v>
      </c>
      <c r="D91" s="2" t="s">
        <v>185</v>
      </c>
      <c r="E91" t="str">
        <f t="shared" si="4"/>
        <v>Avenida Boyacá No 79A- 79, Bogotá</v>
      </c>
      <c r="H91" s="9" t="s">
        <v>519</v>
      </c>
      <c r="I91" t="str">
        <f t="shared" si="5"/>
        <v>4.6949356</v>
      </c>
      <c r="J91" t="str">
        <f t="shared" si="6"/>
        <v xml:space="preserve"> -74.0891544</v>
      </c>
      <c r="K91" t="s">
        <v>814</v>
      </c>
      <c r="L91" t="s">
        <v>815</v>
      </c>
      <c r="M91">
        <v>4.6949356</v>
      </c>
      <c r="N91">
        <v>-74.089154399999998</v>
      </c>
    </row>
    <row r="92" spans="1:14" ht="15" thickBot="1">
      <c r="A92" t="str">
        <f t="shared" si="7"/>
        <v>Carrera 73A No 71-52, Bogotá</v>
      </c>
      <c r="B92" s="35">
        <v>89</v>
      </c>
      <c r="C92" s="31" t="s">
        <v>186</v>
      </c>
      <c r="D92" s="5" t="s">
        <v>187</v>
      </c>
      <c r="E92" t="str">
        <f t="shared" si="4"/>
        <v>Carrera 73A No 71-52, Bogotá</v>
      </c>
      <c r="H92" s="9" t="s">
        <v>520</v>
      </c>
      <c r="I92" t="str">
        <f t="shared" si="5"/>
        <v>4.6872839</v>
      </c>
      <c r="J92" t="str">
        <f t="shared" si="6"/>
        <v xml:space="preserve"> -74.0973503</v>
      </c>
      <c r="K92" t="s">
        <v>816</v>
      </c>
      <c r="L92" t="s">
        <v>817</v>
      </c>
      <c r="M92">
        <v>4.6872838999999997</v>
      </c>
      <c r="N92">
        <v>-74.097350300000002</v>
      </c>
    </row>
    <row r="93" spans="1:14" ht="15" thickBot="1">
      <c r="A93" t="str">
        <f t="shared" si="7"/>
        <v>Carrera 73A No 68B- 28, Bogotá</v>
      </c>
      <c r="B93" s="35">
        <v>90</v>
      </c>
      <c r="C93" s="30" t="s">
        <v>188</v>
      </c>
      <c r="D93" s="2" t="s">
        <v>189</v>
      </c>
      <c r="E93" t="str">
        <f t="shared" si="4"/>
        <v>Carrera 73A No 68B- 28, Bogotá</v>
      </c>
      <c r="H93" s="9" t="s">
        <v>521</v>
      </c>
      <c r="I93" t="str">
        <f t="shared" si="5"/>
        <v>4.6845802</v>
      </c>
      <c r="J93" t="str">
        <f t="shared" si="6"/>
        <v xml:space="preserve"> -74.0991366</v>
      </c>
      <c r="K93" t="s">
        <v>818</v>
      </c>
      <c r="L93" t="s">
        <v>819</v>
      </c>
      <c r="M93">
        <v>4.6845802000000001</v>
      </c>
      <c r="N93">
        <v>-74.099136599999994</v>
      </c>
    </row>
    <row r="94" spans="1:14" ht="15" thickBot="1">
      <c r="A94" t="str">
        <f t="shared" si="7"/>
        <v>CR 96A No 65-66, Bogotá</v>
      </c>
      <c r="B94" s="35">
        <v>91</v>
      </c>
      <c r="C94" s="31" t="s">
        <v>190</v>
      </c>
      <c r="D94" s="5" t="s">
        <v>191</v>
      </c>
      <c r="E94" t="str">
        <f t="shared" si="4"/>
        <v>CR 96A No 65-66, Bogotá</v>
      </c>
      <c r="H94" s="9" t="s">
        <v>522</v>
      </c>
      <c r="I94" t="str">
        <f t="shared" si="5"/>
        <v>4.6940472</v>
      </c>
      <c r="J94" t="str">
        <f t="shared" si="6"/>
        <v xml:space="preserve"> -74.1195783</v>
      </c>
      <c r="K94" t="s">
        <v>820</v>
      </c>
      <c r="L94" t="s">
        <v>821</v>
      </c>
      <c r="M94">
        <v>4.6940472</v>
      </c>
      <c r="N94">
        <v>-74.119578300000001</v>
      </c>
    </row>
    <row r="95" spans="1:14" ht="15" thickBot="1">
      <c r="A95" t="str">
        <f t="shared" si="7"/>
        <v>Carrera 72A No 69A- 25 Depósito, Bogotá</v>
      </c>
      <c r="B95" s="35">
        <v>92</v>
      </c>
      <c r="C95" s="31" t="s">
        <v>192</v>
      </c>
      <c r="D95" s="1" t="s">
        <v>193</v>
      </c>
      <c r="E95" t="str">
        <f t="shared" si="4"/>
        <v>Carrera 72A No 69A- 25 Depósito, Bogotá</v>
      </c>
      <c r="H95" s="9" t="s">
        <v>523</v>
      </c>
      <c r="I95" t="str">
        <f t="shared" si="5"/>
        <v>4.6851259</v>
      </c>
      <c r="J95" t="str">
        <f t="shared" si="6"/>
        <v xml:space="preserve"> -74.09771649999999</v>
      </c>
      <c r="K95" t="s">
        <v>822</v>
      </c>
      <c r="L95" t="s">
        <v>823</v>
      </c>
      <c r="M95">
        <v>4.6851259000000001</v>
      </c>
      <c r="N95">
        <v>-74.097716499999905</v>
      </c>
    </row>
    <row r="96" spans="1:14" ht="15" thickBot="1">
      <c r="A96" t="str">
        <f t="shared" si="7"/>
        <v>Calle 75 No 69P- 47, Bogotá</v>
      </c>
      <c r="B96" s="35">
        <v>93</v>
      </c>
      <c r="C96" s="30" t="s">
        <v>194</v>
      </c>
      <c r="D96" s="1" t="s">
        <v>195</v>
      </c>
      <c r="E96" t="str">
        <f t="shared" si="4"/>
        <v>Calle 75 No 69P- 47, Bogotá</v>
      </c>
      <c r="H96" s="9" t="s">
        <v>524</v>
      </c>
      <c r="I96" t="str">
        <f t="shared" si="5"/>
        <v>4.6867538</v>
      </c>
      <c r="J96" t="str">
        <f t="shared" si="6"/>
        <v xml:space="preserve"> -74.0878109</v>
      </c>
      <c r="K96" t="s">
        <v>824</v>
      </c>
      <c r="L96" t="s">
        <v>825</v>
      </c>
      <c r="M96">
        <v>4.6867538</v>
      </c>
      <c r="N96">
        <v>-74.087810899999994</v>
      </c>
    </row>
    <row r="97" spans="1:14" ht="15" thickBot="1">
      <c r="A97" t="str">
        <f t="shared" si="7"/>
        <v>Cra 72A No. 71-77, Bogotá</v>
      </c>
      <c r="B97" s="35">
        <v>94</v>
      </c>
      <c r="C97" s="30" t="s">
        <v>196</v>
      </c>
      <c r="D97" s="2" t="s">
        <v>197</v>
      </c>
      <c r="E97" t="str">
        <f t="shared" si="4"/>
        <v>Cra 72A No. 71-77, Bogotá</v>
      </c>
      <c r="H97" s="9" t="s">
        <v>525</v>
      </c>
      <c r="I97" t="str">
        <f t="shared" si="5"/>
        <v>4.6870238</v>
      </c>
      <c r="J97" t="str">
        <f t="shared" si="6"/>
        <v xml:space="preserve"> -74.0966157</v>
      </c>
      <c r="K97" t="s">
        <v>826</v>
      </c>
      <c r="L97" t="s">
        <v>827</v>
      </c>
      <c r="M97">
        <v>4.6870238000000004</v>
      </c>
      <c r="N97">
        <v>-74.096615700000001</v>
      </c>
    </row>
    <row r="98" spans="1:14" ht="15" thickBot="1">
      <c r="A98" t="str">
        <f t="shared" si="7"/>
        <v>Carrera 99 No 66A- 8, Bogotá</v>
      </c>
      <c r="B98" s="35">
        <v>95</v>
      </c>
      <c r="C98" s="30" t="s">
        <v>198</v>
      </c>
      <c r="D98" s="2" t="s">
        <v>199</v>
      </c>
      <c r="E98" t="str">
        <f t="shared" si="4"/>
        <v>Carrera 99 No 66A- 8, Bogotá</v>
      </c>
      <c r="H98" s="9" t="s">
        <v>526</v>
      </c>
      <c r="I98" t="str">
        <f t="shared" si="5"/>
        <v>4.6969523</v>
      </c>
      <c r="J98" t="str">
        <f t="shared" si="6"/>
        <v xml:space="preserve"> -74.1209064</v>
      </c>
      <c r="K98" t="s">
        <v>828</v>
      </c>
      <c r="L98" t="s">
        <v>829</v>
      </c>
      <c r="M98">
        <v>4.6969523000000004</v>
      </c>
      <c r="N98">
        <v>-74.120906399999996</v>
      </c>
    </row>
    <row r="99" spans="1:14" ht="15" thickBot="1">
      <c r="A99" t="str">
        <f t="shared" si="7"/>
        <v>CR 68 B NO. 78 - 76 U 22 INT
3, Bogotá</v>
      </c>
      <c r="B99" s="35">
        <v>96</v>
      </c>
      <c r="C99" s="30" t="s">
        <v>200</v>
      </c>
      <c r="D99" s="4" t="s">
        <v>201</v>
      </c>
      <c r="E99" t="str">
        <f t="shared" si="4"/>
        <v>CR 68 B NO. 78 - 76 U 22 INT
3, Bogotá</v>
      </c>
      <c r="H99" s="9" t="s">
        <v>527</v>
      </c>
      <c r="I99" t="str">
        <f t="shared" si="5"/>
        <v>4.6830072</v>
      </c>
      <c r="J99" t="str">
        <f t="shared" si="6"/>
        <v xml:space="preserve"> -74.0814736</v>
      </c>
      <c r="K99" t="s">
        <v>830</v>
      </c>
      <c r="L99" t="s">
        <v>831</v>
      </c>
      <c r="M99">
        <v>4.6830071999999996</v>
      </c>
      <c r="N99">
        <v>-74.081473599999995</v>
      </c>
    </row>
    <row r="100" spans="1:14" ht="15" thickBot="1">
      <c r="A100" t="str">
        <f t="shared" si="7"/>
        <v>Carrera 74A No 70- 25 Piso1, Bogotá</v>
      </c>
      <c r="B100" s="35">
        <v>97</v>
      </c>
      <c r="C100" s="31" t="s">
        <v>202</v>
      </c>
      <c r="D100" s="5" t="s">
        <v>203</v>
      </c>
      <c r="E100" t="str">
        <f t="shared" si="4"/>
        <v>Carrera 74A No 70- 25 Piso1, Bogotá</v>
      </c>
      <c r="H100" s="9" t="s">
        <v>528</v>
      </c>
      <c r="I100" t="str">
        <f t="shared" si="5"/>
        <v>4.6869583</v>
      </c>
      <c r="J100" t="str">
        <f t="shared" si="6"/>
        <v xml:space="preserve"> -74.0991067</v>
      </c>
      <c r="K100" t="s">
        <v>832</v>
      </c>
      <c r="L100" t="s">
        <v>833</v>
      </c>
      <c r="M100">
        <v>4.6869582999999997</v>
      </c>
      <c r="N100">
        <v>-74.099106699999993</v>
      </c>
    </row>
    <row r="101" spans="1:14" ht="15" thickBot="1">
      <c r="A101" t="str">
        <f t="shared" si="7"/>
        <v>Carrera 75 No 71- 45, Bogotá</v>
      </c>
      <c r="B101" s="35">
        <v>98</v>
      </c>
      <c r="C101" s="30" t="s">
        <v>204</v>
      </c>
      <c r="D101" s="2" t="s">
        <v>205</v>
      </c>
      <c r="E101" t="str">
        <f t="shared" si="4"/>
        <v>Carrera 75 No 71- 45, Bogotá</v>
      </c>
      <c r="H101" s="9" t="s">
        <v>529</v>
      </c>
      <c r="I101" t="str">
        <f t="shared" si="5"/>
        <v>4.6885612</v>
      </c>
      <c r="J101" t="str">
        <f t="shared" si="6"/>
        <v xml:space="preserve"> -74.0992079</v>
      </c>
      <c r="K101" t="s">
        <v>834</v>
      </c>
      <c r="L101" t="s">
        <v>835</v>
      </c>
      <c r="M101">
        <v>4.6885611999999997</v>
      </c>
      <c r="N101">
        <v>-74.099207899999996</v>
      </c>
    </row>
    <row r="102" spans="1:14" ht="15" thickBot="1">
      <c r="A102" t="str">
        <f t="shared" si="7"/>
        <v>Carrera 74A No 70- 61, Bogotá</v>
      </c>
      <c r="B102" s="35">
        <v>99</v>
      </c>
      <c r="C102" s="30" t="s">
        <v>206</v>
      </c>
      <c r="D102" s="2" t="s">
        <v>207</v>
      </c>
      <c r="E102" t="str">
        <f t="shared" si="4"/>
        <v>Carrera 74A No 70- 61, Bogotá</v>
      </c>
      <c r="H102" s="9" t="s">
        <v>530</v>
      </c>
      <c r="I102" t="str">
        <f t="shared" si="5"/>
        <v>4.6872472</v>
      </c>
      <c r="J102" t="str">
        <f t="shared" si="6"/>
        <v xml:space="preserve"> -74.0988593</v>
      </c>
      <c r="K102" t="s">
        <v>836</v>
      </c>
      <c r="L102" t="s">
        <v>837</v>
      </c>
      <c r="M102">
        <v>4.6872471999999998</v>
      </c>
      <c r="N102">
        <v>-74.098859300000001</v>
      </c>
    </row>
    <row r="103" spans="1:14" ht="15" thickBot="1">
      <c r="A103" t="str">
        <f t="shared" si="7"/>
        <v>Carrera 69P No 78- 50, Bogotá</v>
      </c>
      <c r="B103" s="35">
        <v>100</v>
      </c>
      <c r="C103" s="30" t="s">
        <v>208</v>
      </c>
      <c r="D103" s="1" t="s">
        <v>209</v>
      </c>
      <c r="E103" t="str">
        <f t="shared" si="4"/>
        <v>Carrera 69P No 78- 50, Bogotá</v>
      </c>
      <c r="H103" s="9" t="s">
        <v>531</v>
      </c>
      <c r="I103" t="str">
        <f t="shared" si="5"/>
        <v>4.688262300000001</v>
      </c>
      <c r="J103" t="str">
        <f t="shared" si="6"/>
        <v xml:space="preserve"> -74.0850348</v>
      </c>
      <c r="K103" t="s">
        <v>838</v>
      </c>
      <c r="L103" t="s">
        <v>839</v>
      </c>
      <c r="M103">
        <v>4.6882622999999999</v>
      </c>
      <c r="N103">
        <v>-74.085034800000003</v>
      </c>
    </row>
    <row r="104" spans="1:14" ht="15" thickBot="1">
      <c r="A104" t="str">
        <f t="shared" si="7"/>
        <v>Carrera 82 No 77A- 23, Bogotá</v>
      </c>
      <c r="B104" s="35">
        <v>101</v>
      </c>
      <c r="C104" s="30" t="s">
        <v>210</v>
      </c>
      <c r="D104" s="5" t="s">
        <v>211</v>
      </c>
      <c r="E104" t="str">
        <f t="shared" si="4"/>
        <v>Carrera 82 No 77A- 23, Bogotá</v>
      </c>
      <c r="H104" s="9" t="s">
        <v>532</v>
      </c>
      <c r="I104" t="str">
        <f t="shared" si="5"/>
        <v>4.6995648</v>
      </c>
      <c r="J104" t="str">
        <f t="shared" si="6"/>
        <v xml:space="preserve"> -74.0992227</v>
      </c>
      <c r="K104" t="s">
        <v>840</v>
      </c>
      <c r="L104" t="s">
        <v>841</v>
      </c>
      <c r="M104">
        <v>4.6995648000000001</v>
      </c>
      <c r="N104">
        <v>-74.099222699999999</v>
      </c>
    </row>
    <row r="105" spans="1:14" ht="15" thickBot="1">
      <c r="A105" t="str">
        <f t="shared" si="7"/>
        <v>Carrera 75 No 66A- 10, Bogotá</v>
      </c>
      <c r="B105" s="35">
        <v>102</v>
      </c>
      <c r="C105" s="30" t="s">
        <v>212</v>
      </c>
      <c r="D105" s="2" t="s">
        <v>213</v>
      </c>
      <c r="E105" t="str">
        <f t="shared" si="4"/>
        <v>Carrera 75 No 66A- 10, Bogotá</v>
      </c>
      <c r="H105" s="9" t="s">
        <v>533</v>
      </c>
      <c r="I105" t="str">
        <f t="shared" si="5"/>
        <v>4.6837256</v>
      </c>
      <c r="J105" t="str">
        <f t="shared" si="6"/>
        <v xml:space="preserve"> -74.1023781</v>
      </c>
      <c r="K105" t="s">
        <v>842</v>
      </c>
      <c r="L105" t="s">
        <v>843</v>
      </c>
      <c r="M105">
        <v>4.6837255999999998</v>
      </c>
      <c r="N105">
        <v>-74.102378099999996</v>
      </c>
    </row>
    <row r="106" spans="1:14" ht="15" thickBot="1">
      <c r="A106" t="str">
        <f t="shared" si="7"/>
        <v>CR 111 C NO. 70 D 53, Bogotá</v>
      </c>
      <c r="B106" s="35">
        <v>103</v>
      </c>
      <c r="C106" s="30" t="s">
        <v>214</v>
      </c>
      <c r="D106" s="2" t="s">
        <v>215</v>
      </c>
      <c r="E106" t="str">
        <f t="shared" si="4"/>
        <v>CR 111 C NO. 70 D 53, Bogotá</v>
      </c>
      <c r="H106" s="9" t="s">
        <v>534</v>
      </c>
      <c r="I106" t="str">
        <f t="shared" si="5"/>
        <v>4.7094911</v>
      </c>
      <c r="J106" t="str">
        <f t="shared" si="6"/>
        <v xml:space="preserve"> -74.12915579999999</v>
      </c>
      <c r="K106" t="s">
        <v>844</v>
      </c>
      <c r="L106" t="s">
        <v>845</v>
      </c>
      <c r="M106">
        <v>4.7094911000000002</v>
      </c>
      <c r="N106">
        <v>-74.129155799999893</v>
      </c>
    </row>
    <row r="107" spans="1:14" ht="15" thickBot="1">
      <c r="A107" t="str">
        <f t="shared" si="7"/>
        <v>Calle 64D No 113- 56, Bogotá</v>
      </c>
      <c r="B107" s="35">
        <v>104</v>
      </c>
      <c r="C107" s="30" t="s">
        <v>216</v>
      </c>
      <c r="D107" s="2" t="s">
        <v>217</v>
      </c>
      <c r="E107" t="str">
        <f t="shared" si="4"/>
        <v>Calle 64D No 113- 56, Bogotá</v>
      </c>
      <c r="H107" s="9" t="s">
        <v>535</v>
      </c>
      <c r="I107" t="str">
        <f t="shared" si="5"/>
        <v>4.707975</v>
      </c>
      <c r="J107" t="str">
        <f t="shared" si="6"/>
        <v xml:space="preserve"> -74.13689330000001</v>
      </c>
      <c r="K107" t="s">
        <v>846</v>
      </c>
      <c r="L107" t="s">
        <v>847</v>
      </c>
      <c r="M107">
        <v>4.7079750000000002</v>
      </c>
      <c r="N107">
        <v>-74.136893299999997</v>
      </c>
    </row>
    <row r="108" spans="1:14" ht="15" thickBot="1">
      <c r="A108" t="str">
        <f t="shared" si="7"/>
        <v>Calle 78 No 85A- 37, Bogotá</v>
      </c>
      <c r="B108" s="35">
        <v>105</v>
      </c>
      <c r="C108" s="33" t="s">
        <v>218</v>
      </c>
      <c r="D108" s="8" t="s">
        <v>219</v>
      </c>
      <c r="E108" t="str">
        <f t="shared" si="4"/>
        <v>Calle 78 No 85A- 37, Bogotá</v>
      </c>
      <c r="H108" s="9" t="s">
        <v>536</v>
      </c>
      <c r="I108" t="str">
        <f t="shared" si="5"/>
        <v>4.702162899999999</v>
      </c>
      <c r="J108" t="str">
        <f t="shared" si="6"/>
        <v xml:space="preserve"> -74.10147119999999</v>
      </c>
      <c r="K108" t="s">
        <v>848</v>
      </c>
      <c r="L108" t="s">
        <v>849</v>
      </c>
      <c r="M108">
        <v>4.7021628999999896</v>
      </c>
      <c r="N108">
        <v>-74.101471199999907</v>
      </c>
    </row>
    <row r="109" spans="1:14" ht="15" thickBot="1">
      <c r="A109" t="str">
        <f t="shared" si="7"/>
        <v>Calle 91 No 87B- 23, Bogotá</v>
      </c>
      <c r="B109" s="35">
        <v>106</v>
      </c>
      <c r="C109" s="30" t="s">
        <v>220</v>
      </c>
      <c r="D109" s="2" t="s">
        <v>221</v>
      </c>
      <c r="E109" t="str">
        <f t="shared" si="4"/>
        <v>Calle 91 No 87B- 23, Bogotá</v>
      </c>
      <c r="H109" s="9" t="s">
        <v>537</v>
      </c>
      <c r="I109" t="str">
        <f t="shared" si="5"/>
        <v>4.7126022</v>
      </c>
      <c r="J109" t="str">
        <f t="shared" si="6"/>
        <v xml:space="preserve"> -74.0955798</v>
      </c>
      <c r="K109" t="s">
        <v>850</v>
      </c>
      <c r="L109" t="s">
        <v>851</v>
      </c>
      <c r="M109">
        <v>4.7126022000000001</v>
      </c>
      <c r="N109">
        <v>-74.095579799999996</v>
      </c>
    </row>
    <row r="110" spans="1:14" ht="15" thickBot="1">
      <c r="A110" t="str">
        <f t="shared" si="7"/>
        <v>Avenida calle 80 No 92- 50, Bogotá</v>
      </c>
      <c r="B110" s="35">
        <v>107</v>
      </c>
      <c r="C110" s="30" t="s">
        <v>222</v>
      </c>
      <c r="D110" s="2" t="s">
        <v>223</v>
      </c>
      <c r="E110" t="str">
        <f t="shared" si="4"/>
        <v>Avenida calle 80 No 92- 50, Bogotá</v>
      </c>
      <c r="H110" s="9" t="s">
        <v>538</v>
      </c>
      <c r="I110" t="str">
        <f t="shared" si="5"/>
        <v>4.7055433</v>
      </c>
      <c r="J110" t="str">
        <f t="shared" si="6"/>
        <v xml:space="preserve"> -74.1068999</v>
      </c>
      <c r="K110" t="s">
        <v>852</v>
      </c>
      <c r="L110" t="s">
        <v>853</v>
      </c>
      <c r="M110">
        <v>4.7055433000000004</v>
      </c>
      <c r="N110">
        <v>-74.106899900000002</v>
      </c>
    </row>
    <row r="111" spans="1:14" ht="15" thickBot="1">
      <c r="A111" t="str">
        <f t="shared" si="7"/>
        <v>Carrera 90 No 67B- 2, Bogotá</v>
      </c>
      <c r="B111" s="35">
        <v>108</v>
      </c>
      <c r="C111" s="30" t="s">
        <v>224</v>
      </c>
      <c r="D111" s="2" t="s">
        <v>225</v>
      </c>
      <c r="E111" t="str">
        <f t="shared" si="4"/>
        <v>Carrera 90 No 67B- 2, Bogotá</v>
      </c>
      <c r="H111" s="9" t="s">
        <v>539</v>
      </c>
      <c r="I111" t="str">
        <f t="shared" si="5"/>
        <v>4.692013</v>
      </c>
      <c r="J111" t="str">
        <f t="shared" si="6"/>
        <v xml:space="preserve"> -74.11217529999999</v>
      </c>
      <c r="K111" t="s">
        <v>854</v>
      </c>
      <c r="L111" t="s">
        <v>855</v>
      </c>
      <c r="M111">
        <v>4.6920130000000002</v>
      </c>
      <c r="N111">
        <v>-74.112175299999905</v>
      </c>
    </row>
    <row r="112" spans="1:14" ht="15" thickBot="1">
      <c r="A112" t="str">
        <f t="shared" si="7"/>
        <v>Calle 68A No 94- 45, Bogotá</v>
      </c>
      <c r="B112" s="35">
        <v>109</v>
      </c>
      <c r="C112" s="30" t="s">
        <v>226</v>
      </c>
      <c r="D112" s="5" t="s">
        <v>227</v>
      </c>
      <c r="E112" t="str">
        <f t="shared" si="4"/>
        <v>Calle 68A No 94- 45, Bogotá</v>
      </c>
      <c r="H112" s="9" t="s">
        <v>540</v>
      </c>
      <c r="I112" t="str">
        <f t="shared" si="5"/>
        <v>4.6954289</v>
      </c>
      <c r="J112" t="str">
        <f t="shared" si="6"/>
        <v xml:space="preserve"> -74.11550679999999</v>
      </c>
      <c r="K112" t="s">
        <v>856</v>
      </c>
      <c r="L112" t="s">
        <v>857</v>
      </c>
      <c r="M112">
        <v>4.6954288999999996</v>
      </c>
      <c r="N112">
        <v>-74.115506799999906</v>
      </c>
    </row>
    <row r="113" spans="1:14" ht="15" thickBot="1">
      <c r="A113" t="str">
        <f t="shared" si="7"/>
        <v>Transversal 89 No 80- 70, Bogotá</v>
      </c>
      <c r="B113" s="35">
        <v>110</v>
      </c>
      <c r="C113" s="30" t="s">
        <v>228</v>
      </c>
      <c r="D113" s="1" t="s">
        <v>229</v>
      </c>
      <c r="E113" t="str">
        <f t="shared" si="4"/>
        <v>Transversal 89 No 80- 70, Bogotá</v>
      </c>
      <c r="H113" s="9" t="s">
        <v>541</v>
      </c>
      <c r="I113" t="str">
        <f t="shared" si="5"/>
        <v>4.7045848</v>
      </c>
      <c r="J113" t="str">
        <f t="shared" si="6"/>
        <v xml:space="preserve"> -74.1019431</v>
      </c>
      <c r="K113" t="s">
        <v>858</v>
      </c>
      <c r="L113" t="s">
        <v>859</v>
      </c>
      <c r="M113">
        <v>4.7045848000000001</v>
      </c>
      <c r="N113">
        <v>-74.1019431</v>
      </c>
    </row>
    <row r="114" spans="1:14" ht="15" thickBot="1">
      <c r="A114" t="str">
        <f t="shared" si="7"/>
        <v>CL 76A # 87A - 40, Bogotá</v>
      </c>
      <c r="B114" s="35">
        <v>111</v>
      </c>
      <c r="C114" s="33" t="s">
        <v>230</v>
      </c>
      <c r="D114" s="8" t="s">
        <v>231</v>
      </c>
      <c r="E114" t="str">
        <f t="shared" si="4"/>
        <v>CL 76A # 87A - 40, Bogotá</v>
      </c>
      <c r="H114" s="9" t="s">
        <v>542</v>
      </c>
      <c r="I114" t="str">
        <f t="shared" si="5"/>
        <v>4.7022124</v>
      </c>
      <c r="J114" t="str">
        <f t="shared" si="6"/>
        <v xml:space="preserve"> -74.1038889</v>
      </c>
      <c r="K114" t="s">
        <v>860</v>
      </c>
      <c r="L114" t="s">
        <v>861</v>
      </c>
      <c r="M114">
        <v>4.7022123999999996</v>
      </c>
      <c r="N114">
        <v>-74.103888900000001</v>
      </c>
    </row>
    <row r="115" spans="1:14" ht="15" thickBot="1">
      <c r="A115" t="str">
        <f t="shared" si="7"/>
        <v>Carrera 75 No 70- 35, Bogotá</v>
      </c>
      <c r="B115" s="35">
        <v>112</v>
      </c>
      <c r="C115" s="30" t="s">
        <v>233</v>
      </c>
      <c r="D115" s="2" t="s">
        <v>234</v>
      </c>
      <c r="E115" t="str">
        <f t="shared" si="4"/>
        <v>Carrera 75 No 70- 35, Bogotá</v>
      </c>
      <c r="H115" s="9" t="s">
        <v>543</v>
      </c>
      <c r="I115" t="str">
        <f t="shared" si="5"/>
        <v>4.6876963</v>
      </c>
      <c r="J115" t="str">
        <f t="shared" si="6"/>
        <v xml:space="preserve"> -74.0997616</v>
      </c>
      <c r="K115" t="s">
        <v>862</v>
      </c>
      <c r="L115" t="s">
        <v>863</v>
      </c>
      <c r="M115">
        <v>4.6876962999999998</v>
      </c>
      <c r="N115">
        <v>-74.099761599999994</v>
      </c>
    </row>
    <row r="116" spans="1:14" ht="15" thickBot="1">
      <c r="A116" t="str">
        <f t="shared" si="7"/>
        <v>Calle 71BIS No 86A- 30, Bogotá</v>
      </c>
      <c r="B116" s="35">
        <v>113</v>
      </c>
      <c r="C116" s="30" t="s">
        <v>236</v>
      </c>
      <c r="D116" s="1" t="s">
        <v>237</v>
      </c>
      <c r="E116" t="str">
        <f t="shared" si="4"/>
        <v>Calle 71BIS No 86A- 30, Bogotá</v>
      </c>
      <c r="H116" s="9" t="s">
        <v>544</v>
      </c>
      <c r="I116" t="str">
        <f t="shared" si="5"/>
        <v>4.6946156</v>
      </c>
      <c r="J116" t="str">
        <f t="shared" si="6"/>
        <v xml:space="preserve"> -74.1070831</v>
      </c>
      <c r="K116" t="s">
        <v>864</v>
      </c>
      <c r="L116" t="s">
        <v>865</v>
      </c>
      <c r="M116">
        <v>4.6946155999999997</v>
      </c>
      <c r="N116">
        <v>-74.107083099999997</v>
      </c>
    </row>
    <row r="117" spans="1:14" ht="15" thickBot="1">
      <c r="A117" t="str">
        <f t="shared" si="7"/>
        <v>Carrera 107BIS A No 72- 28, Bogotá</v>
      </c>
      <c r="B117" s="35">
        <v>114</v>
      </c>
      <c r="C117" s="30" t="s">
        <v>238</v>
      </c>
      <c r="D117" s="2" t="s">
        <v>239</v>
      </c>
      <c r="E117" t="str">
        <f t="shared" si="4"/>
        <v>Carrera 107BIS A No 72- 28, Bogotá</v>
      </c>
      <c r="H117" s="9" t="s">
        <v>545</v>
      </c>
      <c r="I117" t="str">
        <f t="shared" si="5"/>
        <v>4.7091027</v>
      </c>
      <c r="J117" t="str">
        <f t="shared" si="6"/>
        <v xml:space="preserve"> -74.12246979999999</v>
      </c>
      <c r="K117" t="s">
        <v>866</v>
      </c>
      <c r="L117" t="s">
        <v>867</v>
      </c>
      <c r="M117">
        <v>4.7091026999999999</v>
      </c>
      <c r="N117">
        <v>-74.122469799999905</v>
      </c>
    </row>
    <row r="118" spans="1:14" ht="15" thickBot="1">
      <c r="A118" t="str">
        <f t="shared" si="7"/>
        <v>Carrera 93 No 68A- 36, Bogotá</v>
      </c>
      <c r="B118" s="35">
        <v>115</v>
      </c>
      <c r="C118" s="30" t="s">
        <v>240</v>
      </c>
      <c r="D118" s="1" t="s">
        <v>241</v>
      </c>
      <c r="E118" t="str">
        <f t="shared" si="4"/>
        <v>Carrera 93 No 68A- 36, Bogotá</v>
      </c>
      <c r="H118" s="9" t="s">
        <v>546</v>
      </c>
      <c r="I118" t="str">
        <f t="shared" si="5"/>
        <v>4.695041199999999</v>
      </c>
      <c r="J118" t="str">
        <f t="shared" si="6"/>
        <v xml:space="preserve"> -74.1139898</v>
      </c>
      <c r="K118" t="s">
        <v>868</v>
      </c>
      <c r="L118" t="s">
        <v>869</v>
      </c>
      <c r="M118">
        <v>4.6950411999999897</v>
      </c>
      <c r="N118">
        <v>-74.113989799999999</v>
      </c>
    </row>
    <row r="119" spans="1:14" ht="15" thickBot="1">
      <c r="A119" t="str">
        <f t="shared" si="7"/>
        <v>Carrera 75 No 71- 38, Bogotá</v>
      </c>
      <c r="B119" s="35">
        <v>116</v>
      </c>
      <c r="C119" s="30" t="s">
        <v>242</v>
      </c>
      <c r="D119" s="1" t="s">
        <v>243</v>
      </c>
      <c r="E119" t="str">
        <f t="shared" si="4"/>
        <v>Carrera 75 No 71- 38, Bogotá</v>
      </c>
      <c r="H119" s="9" t="s">
        <v>547</v>
      </c>
      <c r="I119" t="str">
        <f t="shared" si="5"/>
        <v>4.6884467</v>
      </c>
      <c r="J119" t="str">
        <f t="shared" si="6"/>
        <v xml:space="preserve"> -74.0990339</v>
      </c>
      <c r="K119" t="s">
        <v>870</v>
      </c>
      <c r="L119" t="s">
        <v>871</v>
      </c>
      <c r="M119">
        <v>4.6884467000000001</v>
      </c>
      <c r="N119">
        <v>-74.099033899999995</v>
      </c>
    </row>
    <row r="120" spans="1:14" ht="15" thickBot="1">
      <c r="A120" t="str">
        <f t="shared" si="7"/>
        <v>Calle 71A No 72A- 46, Bogotá</v>
      </c>
      <c r="B120" s="35">
        <v>117</v>
      </c>
      <c r="C120" s="30" t="s">
        <v>244</v>
      </c>
      <c r="D120" s="1" t="s">
        <v>245</v>
      </c>
      <c r="E120" t="str">
        <f t="shared" si="4"/>
        <v>Calle 71A No 72A- 46, Bogotá</v>
      </c>
      <c r="H120" s="9" t="s">
        <v>548</v>
      </c>
      <c r="I120" t="str">
        <f t="shared" si="5"/>
        <v>4.687466</v>
      </c>
      <c r="J120" t="str">
        <f t="shared" si="6"/>
        <v xml:space="preserve"> -74.0966344</v>
      </c>
      <c r="K120" t="s">
        <v>872</v>
      </c>
      <c r="L120" t="s">
        <v>873</v>
      </c>
      <c r="M120">
        <v>4.6874659999999997</v>
      </c>
      <c r="N120">
        <v>-74.096634399999999</v>
      </c>
    </row>
    <row r="121" spans="1:14" ht="15" thickBot="1">
      <c r="A121" t="str">
        <f t="shared" si="7"/>
        <v>Calle 72 No 72A- 31, Bogotá</v>
      </c>
      <c r="B121" s="35">
        <v>118</v>
      </c>
      <c r="C121" s="30" t="s">
        <v>246</v>
      </c>
      <c r="D121" s="1" t="s">
        <v>247</v>
      </c>
      <c r="E121" t="str">
        <f t="shared" si="4"/>
        <v>Calle 72 No 72A- 31, Bogotá</v>
      </c>
      <c r="H121" s="9" t="s">
        <v>549</v>
      </c>
      <c r="I121" t="str">
        <f t="shared" si="5"/>
        <v>4.6883143</v>
      </c>
      <c r="J121" t="str">
        <f t="shared" si="6"/>
        <v xml:space="preserve"> -74.0961895</v>
      </c>
      <c r="K121" t="s">
        <v>874</v>
      </c>
      <c r="L121" t="s">
        <v>875</v>
      </c>
      <c r="M121">
        <v>4.6883143</v>
      </c>
      <c r="N121">
        <v>-74.096189499999994</v>
      </c>
    </row>
    <row r="122" spans="1:14" ht="15" thickBot="1">
      <c r="A122" t="str">
        <f t="shared" si="7"/>
        <v>Calle 70 No. 72 - 49, Bogotá</v>
      </c>
      <c r="B122" s="35">
        <v>119</v>
      </c>
      <c r="C122" s="30" t="s">
        <v>248</v>
      </c>
      <c r="D122" s="2" t="s">
        <v>249</v>
      </c>
      <c r="E122" t="str">
        <f t="shared" si="4"/>
        <v>Calle 70 No. 72 - 49, Bogotá</v>
      </c>
      <c r="H122" s="9" t="s">
        <v>550</v>
      </c>
      <c r="I122" t="str">
        <f t="shared" si="5"/>
        <v>4.685747</v>
      </c>
      <c r="J122" t="str">
        <f t="shared" si="6"/>
        <v xml:space="preserve"> -74.0979412</v>
      </c>
      <c r="K122" t="s">
        <v>876</v>
      </c>
      <c r="L122" t="s">
        <v>877</v>
      </c>
      <c r="M122">
        <v>4.6857470000000001</v>
      </c>
      <c r="N122">
        <v>-74.097941199999994</v>
      </c>
    </row>
    <row r="123" spans="1:14" ht="15" thickBot="1">
      <c r="A123" t="str">
        <f t="shared" si="7"/>
        <v>CARRERA 69 P No. 75 - 60, Bogotá</v>
      </c>
      <c r="B123" s="35">
        <v>120</v>
      </c>
      <c r="C123" s="30" t="s">
        <v>250</v>
      </c>
      <c r="D123" s="2" t="s">
        <v>251</v>
      </c>
      <c r="E123" t="str">
        <f t="shared" si="4"/>
        <v>CARRERA 69 P No. 75 - 60, Bogotá</v>
      </c>
      <c r="H123" s="9" t="s">
        <v>551</v>
      </c>
      <c r="I123" t="str">
        <f t="shared" si="5"/>
        <v>4.686901</v>
      </c>
      <c r="J123" t="str">
        <f t="shared" si="6"/>
        <v xml:space="preserve"> -74.0869195</v>
      </c>
      <c r="K123" t="s">
        <v>878</v>
      </c>
      <c r="L123" t="s">
        <v>879</v>
      </c>
      <c r="M123">
        <v>4.6869009999999998</v>
      </c>
      <c r="N123">
        <v>-74.086919499999993</v>
      </c>
    </row>
    <row r="124" spans="1:14" ht="15" thickBot="1">
      <c r="A124" t="str">
        <f t="shared" si="7"/>
        <v>Carrera 73A No 68B- 41, Bogotá</v>
      </c>
      <c r="B124" s="35">
        <v>121</v>
      </c>
      <c r="C124" s="30" t="s">
        <v>252</v>
      </c>
      <c r="D124" s="1" t="s">
        <v>253</v>
      </c>
      <c r="E124" t="str">
        <f t="shared" si="4"/>
        <v>Carrera 73A No 68B- 41, Bogotá</v>
      </c>
      <c r="H124" s="9" t="s">
        <v>552</v>
      </c>
      <c r="I124" t="str">
        <f t="shared" si="5"/>
        <v>4.6848646</v>
      </c>
      <c r="J124" t="str">
        <f t="shared" si="6"/>
        <v xml:space="preserve"> -74.0993865</v>
      </c>
      <c r="K124" t="s">
        <v>880</v>
      </c>
      <c r="L124" t="s">
        <v>881</v>
      </c>
      <c r="M124">
        <v>4.6848646</v>
      </c>
      <c r="N124">
        <v>-74.099386499999994</v>
      </c>
    </row>
    <row r="125" spans="1:14" ht="15" thickBot="1">
      <c r="A125" t="str">
        <f t="shared" si="7"/>
        <v>Calle 68 No 90- 40, Bogotá</v>
      </c>
      <c r="B125" s="35">
        <v>122</v>
      </c>
      <c r="C125" s="30" t="s">
        <v>254</v>
      </c>
      <c r="D125" s="1" t="s">
        <v>255</v>
      </c>
      <c r="E125" t="str">
        <f t="shared" si="4"/>
        <v>Calle 68 No 90- 40, Bogotá</v>
      </c>
      <c r="H125" s="9" t="s">
        <v>553</v>
      </c>
      <c r="I125" t="str">
        <f t="shared" si="5"/>
        <v>4.692719400000001</v>
      </c>
      <c r="J125" t="str">
        <f t="shared" si="6"/>
        <v xml:space="preserve"> -74.1122829</v>
      </c>
      <c r="K125" t="s">
        <v>882</v>
      </c>
      <c r="L125" t="s">
        <v>883</v>
      </c>
      <c r="M125">
        <v>4.6927193999999997</v>
      </c>
      <c r="N125">
        <v>-74.112282899999997</v>
      </c>
    </row>
    <row r="126" spans="1:14" ht="15" thickBot="1">
      <c r="A126" t="str">
        <f t="shared" si="7"/>
        <v>Carrera 110 No 70B- 11, Bogotá</v>
      </c>
      <c r="B126" s="35">
        <v>123</v>
      </c>
      <c r="C126" s="30" t="s">
        <v>256</v>
      </c>
      <c r="D126" s="1" t="s">
        <v>257</v>
      </c>
      <c r="E126" t="str">
        <f t="shared" si="4"/>
        <v>Carrera 110 No 70B- 11, Bogotá</v>
      </c>
      <c r="H126" s="9" t="s">
        <v>554</v>
      </c>
      <c r="I126" t="str">
        <f t="shared" si="5"/>
        <v>4.7071909</v>
      </c>
      <c r="J126" t="str">
        <f t="shared" si="6"/>
        <v xml:space="preserve"> -74.1269259</v>
      </c>
      <c r="K126" t="s">
        <v>884</v>
      </c>
      <c r="L126" t="s">
        <v>885</v>
      </c>
      <c r="M126">
        <v>4.7071908999999996</v>
      </c>
      <c r="N126">
        <v>-74.126925900000003</v>
      </c>
    </row>
    <row r="127" spans="1:14" ht="15" thickBot="1">
      <c r="A127" t="str">
        <f t="shared" si="7"/>
        <v>Carrera 87 No 68A- 58, Bogotá</v>
      </c>
      <c r="B127" s="35">
        <v>124</v>
      </c>
      <c r="C127" s="30" t="s">
        <v>258</v>
      </c>
      <c r="D127" s="2" t="s">
        <v>259</v>
      </c>
      <c r="E127" t="str">
        <f t="shared" ref="E127:E188" si="8">+CONCATENATE(D127,", Bogotá")</f>
        <v>Carrera 87 No 68A- 58, Bogotá</v>
      </c>
      <c r="H127" s="9" t="s">
        <v>555</v>
      </c>
      <c r="I127" t="str">
        <f t="shared" ref="I127:I188" si="9">+MID(H127,1,FIND(",",H127)-1)</f>
        <v>4.6920234</v>
      </c>
      <c r="J127" t="str">
        <f t="shared" ref="J127:J188" si="10">+MID(H127,FIND(",",H127)+1,LEN(H127))</f>
        <v xml:space="preserve"> -74.1091658</v>
      </c>
      <c r="K127" t="s">
        <v>886</v>
      </c>
      <c r="L127" t="s">
        <v>887</v>
      </c>
      <c r="M127">
        <v>4.6920234000000001</v>
      </c>
      <c r="N127">
        <v>-74.1091658</v>
      </c>
    </row>
    <row r="128" spans="1:14" ht="15" thickBot="1">
      <c r="A128" t="str">
        <f t="shared" si="7"/>
        <v>Carrera 95 No 94- 10, Bogotá</v>
      </c>
      <c r="B128" s="35">
        <v>125</v>
      </c>
      <c r="C128" s="31" t="s">
        <v>260</v>
      </c>
      <c r="D128" s="5" t="s">
        <v>261</v>
      </c>
      <c r="E128" t="str">
        <f t="shared" si="8"/>
        <v>Carrera 95 No 94- 10, Bogotá</v>
      </c>
      <c r="H128" s="9" t="s">
        <v>556</v>
      </c>
      <c r="I128" t="str">
        <f t="shared" si="9"/>
        <v>4.6908944</v>
      </c>
      <c r="J128" t="str">
        <f t="shared" si="10"/>
        <v xml:space="preserve"> -74.1182558</v>
      </c>
      <c r="K128" t="s">
        <v>888</v>
      </c>
      <c r="L128" t="s">
        <v>889</v>
      </c>
      <c r="M128">
        <v>4.6908944000000004</v>
      </c>
      <c r="N128">
        <v>-74.1182558</v>
      </c>
    </row>
    <row r="129" spans="1:14" ht="15" thickBot="1">
      <c r="A129" t="str">
        <f t="shared" si="7"/>
        <v>Carrera 74A No. 70-89, Bogotá</v>
      </c>
      <c r="B129" s="35">
        <v>126</v>
      </c>
      <c r="C129" s="30" t="s">
        <v>262</v>
      </c>
      <c r="D129" s="2" t="s">
        <v>263</v>
      </c>
      <c r="E129" t="str">
        <f t="shared" si="8"/>
        <v>Carrera 74A No. 70-89, Bogotá</v>
      </c>
      <c r="H129" s="9" t="s">
        <v>557</v>
      </c>
      <c r="I129" t="str">
        <f t="shared" si="9"/>
        <v>4.6875125</v>
      </c>
      <c r="J129" t="str">
        <f t="shared" si="10"/>
        <v xml:space="preserve"> -74.09876489999999</v>
      </c>
      <c r="K129" t="s">
        <v>890</v>
      </c>
      <c r="L129" t="s">
        <v>891</v>
      </c>
      <c r="M129">
        <v>4.6875125000000004</v>
      </c>
      <c r="N129">
        <v>-74.098764899999907</v>
      </c>
    </row>
    <row r="130" spans="1:14" ht="15" thickBot="1">
      <c r="A130" t="str">
        <f t="shared" si="7"/>
        <v>Transversal 113 F No.64 C 03, Bogotá</v>
      </c>
      <c r="B130" s="35">
        <v>127</v>
      </c>
      <c r="C130" s="30" t="s">
        <v>264</v>
      </c>
      <c r="D130" s="1" t="s">
        <v>265</v>
      </c>
      <c r="E130" t="str">
        <f t="shared" si="8"/>
        <v>Transversal 113 F No.64 C 03, Bogotá</v>
      </c>
      <c r="H130" s="9" t="s">
        <v>558</v>
      </c>
      <c r="I130" t="str">
        <f t="shared" si="9"/>
        <v>4.7107313</v>
      </c>
      <c r="J130" t="str">
        <f t="shared" si="10"/>
        <v xml:space="preserve"> -74.1385262</v>
      </c>
      <c r="K130" t="s">
        <v>892</v>
      </c>
      <c r="L130" t="s">
        <v>893</v>
      </c>
      <c r="M130">
        <v>4.7107313</v>
      </c>
      <c r="N130">
        <v>-74.138526200000001</v>
      </c>
    </row>
    <row r="131" spans="1:14" ht="15" thickBot="1">
      <c r="A131" t="str">
        <f t="shared" ref="A131:A194" si="11">+CONCATENATE(D131,", Bogotá")</f>
        <v>Calle 70 No 72-42, Bogotá</v>
      </c>
      <c r="B131" s="35">
        <v>128</v>
      </c>
      <c r="C131" s="30" t="s">
        <v>266</v>
      </c>
      <c r="D131" s="2" t="s">
        <v>267</v>
      </c>
      <c r="E131" t="str">
        <f t="shared" si="8"/>
        <v>Calle 70 No 72-42, Bogotá</v>
      </c>
      <c r="H131" s="9" t="s">
        <v>559</v>
      </c>
      <c r="I131" t="str">
        <f t="shared" si="9"/>
        <v>4.685249199999999</v>
      </c>
      <c r="J131" t="str">
        <f t="shared" si="10"/>
        <v xml:space="preserve"> -74.0970964</v>
      </c>
      <c r="K131" t="s">
        <v>894</v>
      </c>
      <c r="L131" t="s">
        <v>895</v>
      </c>
      <c r="M131">
        <v>4.6852491999999897</v>
      </c>
      <c r="N131">
        <v>-74.097096399999998</v>
      </c>
    </row>
    <row r="132" spans="1:14" ht="15" thickBot="1">
      <c r="A132" t="str">
        <f t="shared" si="11"/>
        <v>Transversal 113F No 64C - 20, Bogotá</v>
      </c>
      <c r="B132" s="35">
        <v>129</v>
      </c>
      <c r="C132" s="30" t="s">
        <v>268</v>
      </c>
      <c r="D132" s="1" t="s">
        <v>269</v>
      </c>
      <c r="E132" t="str">
        <f t="shared" si="8"/>
        <v>Transversal 113F No 64C - 20, Bogotá</v>
      </c>
      <c r="H132" s="9" t="s">
        <v>560</v>
      </c>
      <c r="I132" t="str">
        <f t="shared" si="9"/>
        <v>4.710528</v>
      </c>
      <c r="J132" t="str">
        <f t="shared" si="10"/>
        <v xml:space="preserve"> -74.1383316</v>
      </c>
      <c r="K132" t="s">
        <v>896</v>
      </c>
      <c r="L132" t="s">
        <v>897</v>
      </c>
      <c r="M132">
        <v>4.710528</v>
      </c>
      <c r="N132">
        <v>-74.138331600000001</v>
      </c>
    </row>
    <row r="133" spans="1:14" ht="15" thickBot="1">
      <c r="A133" t="str">
        <f t="shared" si="11"/>
        <v>Transversal 113 F No. 64C - 10, Bogotá</v>
      </c>
      <c r="B133" s="35">
        <v>130</v>
      </c>
      <c r="C133" s="34" t="s">
        <v>270</v>
      </c>
      <c r="D133" s="1" t="s">
        <v>271</v>
      </c>
      <c r="E133" t="str">
        <f t="shared" si="8"/>
        <v>Transversal 113 F No. 64C - 10, Bogotá</v>
      </c>
      <c r="H133" s="9" t="s">
        <v>561</v>
      </c>
      <c r="I133" t="str">
        <f t="shared" si="9"/>
        <v>4.7105195</v>
      </c>
      <c r="J133" t="str">
        <f t="shared" si="10"/>
        <v xml:space="preserve"> -74.1384705</v>
      </c>
      <c r="K133" t="s">
        <v>898</v>
      </c>
      <c r="L133" t="s">
        <v>899</v>
      </c>
      <c r="M133">
        <v>4.7105195000000002</v>
      </c>
      <c r="N133">
        <v>-74.138470499999997</v>
      </c>
    </row>
    <row r="134" spans="1:14" ht="15" thickBot="1">
      <c r="A134" t="str">
        <f t="shared" si="11"/>
        <v>Carrera 80A No 76-77, Bogotá</v>
      </c>
      <c r="B134" s="35">
        <v>131</v>
      </c>
      <c r="C134" s="30" t="s">
        <v>272</v>
      </c>
      <c r="D134" s="2" t="s">
        <v>273</v>
      </c>
      <c r="E134" t="str">
        <f t="shared" si="8"/>
        <v>Carrera 80A No 76-77, Bogotá</v>
      </c>
      <c r="H134" s="9" t="s">
        <v>562</v>
      </c>
      <c r="I134" t="str">
        <f t="shared" si="9"/>
        <v>4.6977841</v>
      </c>
      <c r="J134" t="str">
        <f t="shared" si="10"/>
        <v xml:space="preserve"> -74.09819949999999</v>
      </c>
      <c r="K134" t="s">
        <v>900</v>
      </c>
      <c r="L134" t="s">
        <v>901</v>
      </c>
      <c r="M134">
        <v>4.6977840999999998</v>
      </c>
      <c r="N134">
        <v>-74.098199499999893</v>
      </c>
    </row>
    <row r="135" spans="1:14" ht="15" thickBot="1">
      <c r="A135" t="str">
        <f t="shared" si="11"/>
        <v>Carrera 89 No 80-74, Bogotá</v>
      </c>
      <c r="B135" s="35">
        <v>132</v>
      </c>
      <c r="C135" s="30" t="s">
        <v>274</v>
      </c>
      <c r="D135" s="2" t="s">
        <v>275</v>
      </c>
      <c r="E135" t="str">
        <f t="shared" si="8"/>
        <v>Carrera 89 No 80-74, Bogotá</v>
      </c>
      <c r="H135" s="9" t="s">
        <v>563</v>
      </c>
      <c r="I135" t="str">
        <f t="shared" si="9"/>
        <v>4.7044558</v>
      </c>
      <c r="J135" t="str">
        <f t="shared" si="10"/>
        <v xml:space="preserve"> -74.103413</v>
      </c>
      <c r="K135" t="s">
        <v>902</v>
      </c>
      <c r="L135" t="s">
        <v>903</v>
      </c>
      <c r="M135">
        <v>4.7044557999999999</v>
      </c>
      <c r="N135">
        <v>-74.103413000000003</v>
      </c>
    </row>
    <row r="136" spans="1:14" ht="15" thickBot="1">
      <c r="A136" t="str">
        <f t="shared" si="11"/>
        <v>Carrera 74A No. 40-41, Bogotá</v>
      </c>
      <c r="B136" s="35">
        <v>133</v>
      </c>
      <c r="C136" s="30" t="s">
        <v>276</v>
      </c>
      <c r="D136" s="2" t="s">
        <v>277</v>
      </c>
      <c r="E136" t="str">
        <f t="shared" si="8"/>
        <v>Carrera 74A No. 40-41, Bogotá</v>
      </c>
      <c r="H136" s="9" t="s">
        <v>564</v>
      </c>
      <c r="I136" t="str">
        <f t="shared" si="9"/>
        <v>4.6778131</v>
      </c>
      <c r="J136" t="str">
        <f t="shared" si="10"/>
        <v xml:space="preserve"> -74.1059271</v>
      </c>
      <c r="K136" t="s">
        <v>904</v>
      </c>
      <c r="L136" t="s">
        <v>905</v>
      </c>
      <c r="M136">
        <v>4.6778130999999998</v>
      </c>
      <c r="N136">
        <v>-74.105927100000002</v>
      </c>
    </row>
    <row r="137" spans="1:14" ht="15" thickBot="1">
      <c r="A137" t="str">
        <f t="shared" si="11"/>
        <v>Carrera 91 N° 66 A 60, Bogotá</v>
      </c>
      <c r="B137" s="35">
        <v>134</v>
      </c>
      <c r="C137" s="30" t="s">
        <v>278</v>
      </c>
      <c r="D137" s="2" t="s">
        <v>279</v>
      </c>
      <c r="E137" t="str">
        <f t="shared" si="8"/>
        <v>Carrera 91 N° 66 A 60, Bogotá</v>
      </c>
      <c r="H137" s="9" t="s">
        <v>565</v>
      </c>
      <c r="I137" t="str">
        <f t="shared" si="9"/>
        <v>4.6927728</v>
      </c>
      <c r="J137" t="str">
        <f t="shared" si="10"/>
        <v xml:space="preserve"> -74.1138083</v>
      </c>
      <c r="K137" t="s">
        <v>906</v>
      </c>
      <c r="L137" t="s">
        <v>907</v>
      </c>
      <c r="M137">
        <v>4.6927728000000002</v>
      </c>
      <c r="N137">
        <v>-74.113808300000002</v>
      </c>
    </row>
    <row r="138" spans="1:14" ht="15" thickBot="1">
      <c r="A138" t="str">
        <f t="shared" si="11"/>
        <v>CARRERA 69Q No 77 - 31 / 36, Bogotá</v>
      </c>
      <c r="B138" s="35">
        <v>135</v>
      </c>
      <c r="C138" s="30" t="s">
        <v>282</v>
      </c>
      <c r="D138" s="1" t="s">
        <v>283</v>
      </c>
      <c r="E138" t="str">
        <f t="shared" si="8"/>
        <v>CARRERA 69Q No 77 - 31 / 36, Bogotá</v>
      </c>
      <c r="H138" s="9" t="s">
        <v>567</v>
      </c>
      <c r="I138" t="str">
        <f t="shared" si="9"/>
        <v>4.6883094</v>
      </c>
      <c r="J138" t="str">
        <f t="shared" si="10"/>
        <v xml:space="preserve"> -74.086771</v>
      </c>
      <c r="K138" t="s">
        <v>910</v>
      </c>
      <c r="L138" t="s">
        <v>911</v>
      </c>
      <c r="M138">
        <v>4.6883093999999996</v>
      </c>
      <c r="N138">
        <v>-74.086770999999999</v>
      </c>
    </row>
    <row r="139" spans="1:14" ht="15" thickBot="1">
      <c r="A139" t="str">
        <f t="shared" si="11"/>
        <v>CARRERA 90A No 64C-47, Bogotá</v>
      </c>
      <c r="B139" s="35">
        <v>136</v>
      </c>
      <c r="C139" s="30" t="s">
        <v>284</v>
      </c>
      <c r="D139" s="1" t="s">
        <v>285</v>
      </c>
      <c r="E139" t="str">
        <f t="shared" si="8"/>
        <v>CARRERA 90A No 64C-47, Bogotá</v>
      </c>
      <c r="H139" s="9" t="s">
        <v>568</v>
      </c>
      <c r="I139" t="str">
        <f t="shared" si="9"/>
        <v>4.6880535</v>
      </c>
      <c r="J139" t="str">
        <f t="shared" si="10"/>
        <v xml:space="preserve"> -74.11577059999999</v>
      </c>
      <c r="K139" t="s">
        <v>912</v>
      </c>
      <c r="L139" t="s">
        <v>913</v>
      </c>
      <c r="M139">
        <v>4.6880534999999997</v>
      </c>
      <c r="N139">
        <v>-74.115770599999905</v>
      </c>
    </row>
    <row r="140" spans="1:14" ht="15" thickBot="1">
      <c r="A140" t="str">
        <f t="shared" si="11"/>
        <v>Calle 63 F No. 114-05, Bogotá</v>
      </c>
      <c r="B140" s="35">
        <v>137</v>
      </c>
      <c r="C140" s="30" t="s">
        <v>286</v>
      </c>
      <c r="D140" s="2" t="s">
        <v>287</v>
      </c>
      <c r="E140" t="str">
        <f t="shared" si="8"/>
        <v>Calle 63 F No. 114-05, Bogotá</v>
      </c>
      <c r="H140" s="9" t="s">
        <v>569</v>
      </c>
      <c r="I140" t="str">
        <f t="shared" si="9"/>
        <v>4.709716999999999</v>
      </c>
      <c r="J140" t="str">
        <f t="shared" si="10"/>
        <v xml:space="preserve"> -74.1413089</v>
      </c>
      <c r="K140" t="s">
        <v>914</v>
      </c>
      <c r="L140" t="s">
        <v>915</v>
      </c>
      <c r="M140">
        <v>4.7097169999999897</v>
      </c>
      <c r="N140">
        <v>-74.141308899999999</v>
      </c>
    </row>
    <row r="141" spans="1:14" ht="15" thickBot="1">
      <c r="A141" t="str">
        <f t="shared" si="11"/>
        <v>Carrera 74 A No. 69A-92, Bogotá</v>
      </c>
      <c r="B141" s="35">
        <v>138</v>
      </c>
      <c r="C141" s="30" t="s">
        <v>288</v>
      </c>
      <c r="D141" s="2" t="s">
        <v>289</v>
      </c>
      <c r="E141" t="str">
        <f t="shared" si="8"/>
        <v>Carrera 74 A No. 69A-92, Bogotá</v>
      </c>
      <c r="H141" s="9" t="s">
        <v>570</v>
      </c>
      <c r="I141" t="str">
        <f t="shared" si="9"/>
        <v>4.686641799999999</v>
      </c>
      <c r="J141" t="str">
        <f t="shared" si="10"/>
        <v xml:space="preserve"> -74.0991545</v>
      </c>
      <c r="K141" t="s">
        <v>916</v>
      </c>
      <c r="L141" t="s">
        <v>917</v>
      </c>
      <c r="M141">
        <v>4.6866417999999896</v>
      </c>
      <c r="N141">
        <v>-74.099154499999997</v>
      </c>
    </row>
    <row r="142" spans="1:14" ht="15" thickBot="1">
      <c r="A142" t="str">
        <f t="shared" si="11"/>
        <v>Carrera 91 No. 68 - 33, Bogotá</v>
      </c>
      <c r="B142" s="35">
        <v>139</v>
      </c>
      <c r="C142" s="30" t="s">
        <v>290</v>
      </c>
      <c r="D142" s="1" t="s">
        <v>291</v>
      </c>
      <c r="E142" t="str">
        <f t="shared" si="8"/>
        <v>Carrera 91 No. 68 - 33, Bogotá</v>
      </c>
      <c r="H142" s="9" t="s">
        <v>571</v>
      </c>
      <c r="I142" t="str">
        <f t="shared" si="9"/>
        <v>4.6936163</v>
      </c>
      <c r="J142" t="str">
        <f t="shared" si="10"/>
        <v xml:space="preserve"> -74.1131979</v>
      </c>
      <c r="K142" t="s">
        <v>918</v>
      </c>
      <c r="L142" t="s">
        <v>919</v>
      </c>
      <c r="M142">
        <v>4.6936163000000004</v>
      </c>
      <c r="N142">
        <v>-74.113197900000003</v>
      </c>
    </row>
    <row r="143" spans="1:14" ht="15" thickBot="1">
      <c r="A143" t="str">
        <f t="shared" si="11"/>
        <v>Calle 65 A No. 74-64, Bogotá</v>
      </c>
      <c r="B143" s="35">
        <v>140</v>
      </c>
      <c r="C143" s="31" t="s">
        <v>292</v>
      </c>
      <c r="D143" s="5" t="s">
        <v>293</v>
      </c>
      <c r="E143" t="str">
        <f t="shared" si="8"/>
        <v>Calle 65 A No. 74-64, Bogotá</v>
      </c>
      <c r="H143" s="9" t="s">
        <v>572</v>
      </c>
      <c r="I143" t="str">
        <f t="shared" si="9"/>
        <v>4.682081699999999</v>
      </c>
      <c r="J143" t="str">
        <f t="shared" si="10"/>
        <v xml:space="preserve"> -74.1029478</v>
      </c>
      <c r="K143" t="s">
        <v>920</v>
      </c>
      <c r="L143" t="s">
        <v>921</v>
      </c>
      <c r="M143">
        <v>4.6820816999999897</v>
      </c>
      <c r="N143">
        <v>-74.102947799999995</v>
      </c>
    </row>
    <row r="144" spans="1:14" ht="15" thickBot="1">
      <c r="A144" t="str">
        <f t="shared" si="11"/>
        <v>Carrera 90 No. 66A-08, Bogotá</v>
      </c>
      <c r="B144" s="35">
        <v>141</v>
      </c>
      <c r="C144" s="30" t="s">
        <v>294</v>
      </c>
      <c r="D144" s="1" t="s">
        <v>295</v>
      </c>
      <c r="E144" t="str">
        <f t="shared" si="8"/>
        <v>Carrera 90 No. 66A-08, Bogotá</v>
      </c>
      <c r="H144" s="9" t="s">
        <v>573</v>
      </c>
      <c r="I144" t="str">
        <f t="shared" si="9"/>
        <v>4.6917306</v>
      </c>
      <c r="J144" t="str">
        <f t="shared" si="10"/>
        <v xml:space="preserve"> -74.11223729999999</v>
      </c>
      <c r="K144" t="s">
        <v>922</v>
      </c>
      <c r="L144" t="s">
        <v>923</v>
      </c>
      <c r="M144">
        <v>4.6917305999999996</v>
      </c>
      <c r="N144">
        <v>-74.112237299999904</v>
      </c>
    </row>
    <row r="145" spans="1:14" ht="15" thickBot="1">
      <c r="A145" t="str">
        <f t="shared" si="11"/>
        <v>Calle 97 No 92-38, Bogotá</v>
      </c>
      <c r="B145" s="35">
        <v>142</v>
      </c>
      <c r="C145" s="30" t="s">
        <v>296</v>
      </c>
      <c r="D145" s="2" t="s">
        <v>297</v>
      </c>
      <c r="E145" t="str">
        <f t="shared" si="8"/>
        <v>Calle 97 No 92-38, Bogotá</v>
      </c>
      <c r="H145" s="9" t="s">
        <v>574</v>
      </c>
      <c r="I145" t="str">
        <f t="shared" si="9"/>
        <v>4.715987999999999</v>
      </c>
      <c r="J145" t="str">
        <f t="shared" si="10"/>
        <v xml:space="preserve"> -74.09627619999999</v>
      </c>
      <c r="K145" t="s">
        <v>924</v>
      </c>
      <c r="L145" t="s">
        <v>925</v>
      </c>
      <c r="M145">
        <v>4.7159879999999896</v>
      </c>
      <c r="N145">
        <v>-74.096276199999906</v>
      </c>
    </row>
    <row r="146" spans="1:14" ht="15" thickBot="1">
      <c r="A146" t="str">
        <f t="shared" si="11"/>
        <v>CARRERA 94G No 97-16, Bogotá</v>
      </c>
      <c r="B146" s="35">
        <v>143</v>
      </c>
      <c r="C146" s="30" t="s">
        <v>298</v>
      </c>
      <c r="D146" s="2" t="s">
        <v>299</v>
      </c>
      <c r="E146" t="str">
        <f t="shared" si="8"/>
        <v>CARRERA 94G No 97-16, Bogotá</v>
      </c>
      <c r="H146" s="9" t="s">
        <v>575</v>
      </c>
      <c r="I146" t="str">
        <f t="shared" si="9"/>
        <v>4.7165523</v>
      </c>
      <c r="J146" t="str">
        <f t="shared" si="10"/>
        <v xml:space="preserve"> -74.0965792</v>
      </c>
      <c r="K146" t="s">
        <v>926</v>
      </c>
      <c r="L146" t="s">
        <v>927</v>
      </c>
      <c r="M146">
        <v>4.7165523</v>
      </c>
      <c r="N146">
        <v>-74.096579199999994</v>
      </c>
    </row>
    <row r="147" spans="1:14" ht="15" thickBot="1">
      <c r="A147" t="str">
        <f t="shared" si="11"/>
        <v>CARRERA 74A No 71-73, Bogotá</v>
      </c>
      <c r="B147" s="35">
        <v>144</v>
      </c>
      <c r="C147" s="31" t="s">
        <v>300</v>
      </c>
      <c r="D147" s="5" t="s">
        <v>301</v>
      </c>
      <c r="E147" t="str">
        <f t="shared" si="8"/>
        <v>CARRERA 74A No 71-73, Bogotá</v>
      </c>
      <c r="H147" s="9" t="s">
        <v>576</v>
      </c>
      <c r="I147" t="str">
        <f t="shared" si="9"/>
        <v>4.688157299999999</v>
      </c>
      <c r="J147" t="str">
        <f t="shared" si="10"/>
        <v xml:space="preserve"> -74.0982231</v>
      </c>
      <c r="K147" t="s">
        <v>928</v>
      </c>
      <c r="L147" t="s">
        <v>929</v>
      </c>
      <c r="M147">
        <v>4.6881572999999896</v>
      </c>
      <c r="N147">
        <v>-74.098223099999998</v>
      </c>
    </row>
    <row r="148" spans="1:14" ht="15" thickBot="1">
      <c r="A148" t="str">
        <f t="shared" si="11"/>
        <v>CALLE 68 No 105G - 31, Bogotá</v>
      </c>
      <c r="B148" s="35">
        <v>145</v>
      </c>
      <c r="C148" s="30" t="s">
        <v>302</v>
      </c>
      <c r="D148" s="2" t="s">
        <v>303</v>
      </c>
      <c r="E148" t="str">
        <f t="shared" si="8"/>
        <v>CALLE 68 No 105G - 31, Bogotá</v>
      </c>
      <c r="H148" s="9" t="s">
        <v>577</v>
      </c>
      <c r="I148" t="str">
        <f t="shared" si="9"/>
        <v>4.7016532</v>
      </c>
      <c r="J148" t="str">
        <f t="shared" si="10"/>
        <v xml:space="preserve"> -74.124831</v>
      </c>
      <c r="K148" t="s">
        <v>930</v>
      </c>
      <c r="L148" t="s">
        <v>931</v>
      </c>
      <c r="M148">
        <v>4.7016532</v>
      </c>
      <c r="N148">
        <v>-74.124831</v>
      </c>
    </row>
    <row r="149" spans="1:14" ht="15" thickBot="1">
      <c r="A149" t="str">
        <f t="shared" si="11"/>
        <v>Carrera 116C Bis No. 71A -72, Bogotá</v>
      </c>
      <c r="B149" s="35">
        <v>146</v>
      </c>
      <c r="C149" s="31" t="s">
        <v>304</v>
      </c>
      <c r="D149" s="5" t="s">
        <v>305</v>
      </c>
      <c r="E149" t="str">
        <f t="shared" si="8"/>
        <v>Carrera 116C Bis No. 71A -72, Bogotá</v>
      </c>
      <c r="H149" s="9" t="s">
        <v>578</v>
      </c>
      <c r="I149" t="str">
        <f t="shared" si="9"/>
        <v>4.716000300000001</v>
      </c>
      <c r="J149" t="str">
        <f t="shared" si="10"/>
        <v xml:space="preserve"> -74.1330344</v>
      </c>
      <c r="K149" t="s">
        <v>932</v>
      </c>
      <c r="L149" t="s">
        <v>933</v>
      </c>
      <c r="M149">
        <v>4.7160003000000001</v>
      </c>
      <c r="N149">
        <v>-74.1330344</v>
      </c>
    </row>
    <row r="150" spans="1:14" ht="15" thickBot="1">
      <c r="A150" t="str">
        <f t="shared" si="11"/>
        <v>CARRERA 74A No 71A - 20, Bogotá</v>
      </c>
      <c r="B150" s="35">
        <v>147</v>
      </c>
      <c r="C150" s="30" t="s">
        <v>306</v>
      </c>
      <c r="D150" s="2" t="s">
        <v>307</v>
      </c>
      <c r="E150" t="str">
        <f t="shared" si="8"/>
        <v>CARRERA 74A No 71A - 20, Bogotá</v>
      </c>
      <c r="H150" s="9" t="s">
        <v>579</v>
      </c>
      <c r="I150" t="str">
        <f t="shared" si="9"/>
        <v>4.6885182</v>
      </c>
      <c r="J150" t="str">
        <f t="shared" si="10"/>
        <v xml:space="preserve"> -74.0976774</v>
      </c>
      <c r="K150" t="s">
        <v>934</v>
      </c>
      <c r="L150" t="s">
        <v>935</v>
      </c>
      <c r="M150">
        <v>4.6885181999999999</v>
      </c>
      <c r="N150">
        <v>-74.097677399999995</v>
      </c>
    </row>
    <row r="151" spans="1:14" ht="15" thickBot="1">
      <c r="A151" t="str">
        <f t="shared" si="11"/>
        <v>Carrera 110 Bis No. 64-20, Bogotá</v>
      </c>
      <c r="B151" s="35">
        <v>148</v>
      </c>
      <c r="C151" s="30" t="s">
        <v>308</v>
      </c>
      <c r="D151" s="1" t="s">
        <v>309</v>
      </c>
      <c r="E151" t="str">
        <f t="shared" si="8"/>
        <v>Carrera 110 Bis No. 64-20, Bogotá</v>
      </c>
      <c r="H151" s="9" t="s">
        <v>580</v>
      </c>
      <c r="I151" t="str">
        <f t="shared" si="9"/>
        <v>4.700999700000001</v>
      </c>
      <c r="J151" t="str">
        <f t="shared" si="10"/>
        <v xml:space="preserve"> -74.1307516</v>
      </c>
      <c r="K151" t="s">
        <v>936</v>
      </c>
      <c r="L151" t="s">
        <v>937</v>
      </c>
      <c r="M151">
        <v>4.7009996999999997</v>
      </c>
      <c r="N151">
        <v>-74.130751599999996</v>
      </c>
    </row>
    <row r="152" spans="1:14" ht="15" thickBot="1">
      <c r="A152" t="str">
        <f t="shared" si="11"/>
        <v>Carrera 72A No. 71 -28, Bogotá</v>
      </c>
      <c r="B152" s="35">
        <v>149</v>
      </c>
      <c r="C152" s="30" t="s">
        <v>310</v>
      </c>
      <c r="D152" s="1" t="s">
        <v>311</v>
      </c>
      <c r="E152" t="str">
        <f t="shared" si="8"/>
        <v>Carrera 72A No. 71 -28, Bogotá</v>
      </c>
      <c r="H152" s="9" t="s">
        <v>581</v>
      </c>
      <c r="I152" t="str">
        <f t="shared" si="9"/>
        <v>4.686496600000001</v>
      </c>
      <c r="J152" t="str">
        <f t="shared" si="10"/>
        <v xml:space="preserve"> -74.0967738</v>
      </c>
      <c r="K152" t="s">
        <v>938</v>
      </c>
      <c r="L152" t="s">
        <v>939</v>
      </c>
      <c r="M152">
        <v>4.6864965999999999</v>
      </c>
      <c r="N152">
        <v>-74.096773799999994</v>
      </c>
    </row>
    <row r="153" spans="1:14" ht="15" thickBot="1">
      <c r="A153" t="str">
        <f t="shared" si="11"/>
        <v>Carrera 87 No. 68A-47, Bogotá</v>
      </c>
      <c r="B153" s="35">
        <v>150</v>
      </c>
      <c r="C153" s="30" t="s">
        <v>312</v>
      </c>
      <c r="D153" s="2" t="s">
        <v>313</v>
      </c>
      <c r="E153" t="str">
        <f t="shared" si="8"/>
        <v>Carrera 87 No. 68A-47, Bogotá</v>
      </c>
      <c r="H153" s="9" t="s">
        <v>582</v>
      </c>
      <c r="I153" t="str">
        <f t="shared" si="9"/>
        <v>4.6922819</v>
      </c>
      <c r="J153" t="str">
        <f t="shared" si="10"/>
        <v xml:space="preserve"> -74.1093473</v>
      </c>
      <c r="K153" t="s">
        <v>940</v>
      </c>
      <c r="L153" t="s">
        <v>941</v>
      </c>
      <c r="M153">
        <v>4.6922819000000002</v>
      </c>
      <c r="N153">
        <v>-74.109347299999996</v>
      </c>
    </row>
    <row r="154" spans="1:14" ht="15" thickBot="1">
      <c r="A154" t="str">
        <f t="shared" si="11"/>
        <v>Carrera 77 No. 76 - 57, Bogotá</v>
      </c>
      <c r="B154" s="35">
        <v>151</v>
      </c>
      <c r="C154" s="30" t="s">
        <v>316</v>
      </c>
      <c r="D154" s="2" t="s">
        <v>317</v>
      </c>
      <c r="E154" t="str">
        <f t="shared" si="8"/>
        <v>Carrera 77 No. 76 - 57, Bogotá</v>
      </c>
      <c r="H154" s="9" t="s">
        <v>584</v>
      </c>
      <c r="I154" t="str">
        <f t="shared" si="9"/>
        <v>4.6958879</v>
      </c>
      <c r="J154" t="str">
        <f t="shared" si="10"/>
        <v xml:space="preserve"> -74.0958215</v>
      </c>
      <c r="K154" t="s">
        <v>944</v>
      </c>
      <c r="L154" t="s">
        <v>945</v>
      </c>
      <c r="M154">
        <v>4.6958878999999998</v>
      </c>
      <c r="N154">
        <v>-74.0958215</v>
      </c>
    </row>
    <row r="155" spans="1:14" ht="15" thickBot="1">
      <c r="A155" t="str">
        <f t="shared" si="11"/>
        <v>Calle 71 A No. 74 A - 43, Bogotá</v>
      </c>
      <c r="B155" s="35">
        <v>152</v>
      </c>
      <c r="C155" s="30" t="s">
        <v>318</v>
      </c>
      <c r="D155" s="2" t="s">
        <v>319</v>
      </c>
      <c r="E155" t="str">
        <f t="shared" si="8"/>
        <v>Calle 71 A No. 74 A - 43, Bogotá</v>
      </c>
      <c r="H155" s="9" t="s">
        <v>585</v>
      </c>
      <c r="I155" t="str">
        <f t="shared" si="9"/>
        <v>4.6885157</v>
      </c>
      <c r="J155" t="str">
        <f t="shared" si="10"/>
        <v xml:space="preserve"> -74.0984478</v>
      </c>
      <c r="K155" t="s">
        <v>946</v>
      </c>
      <c r="L155" t="s">
        <v>947</v>
      </c>
      <c r="M155">
        <v>4.6885157</v>
      </c>
      <c r="N155">
        <v>-74.098447800000002</v>
      </c>
    </row>
    <row r="156" spans="1:14" ht="15" thickBot="1">
      <c r="A156" t="str">
        <f t="shared" si="11"/>
        <v>Carrera 71A Bis No. 63 D - 11, Bogotá</v>
      </c>
      <c r="B156" s="35">
        <v>153</v>
      </c>
      <c r="C156" s="30" t="s">
        <v>320</v>
      </c>
      <c r="D156" s="2" t="s">
        <v>321</v>
      </c>
      <c r="E156" t="str">
        <f t="shared" si="8"/>
        <v>Carrera 71A Bis No. 63 D - 11, Bogotá</v>
      </c>
      <c r="H156" s="9" t="s">
        <v>586</v>
      </c>
      <c r="I156" t="str">
        <f t="shared" si="9"/>
        <v>4.674917</v>
      </c>
      <c r="J156" t="str">
        <f t="shared" si="10"/>
        <v xml:space="preserve"> -74.1019156</v>
      </c>
      <c r="K156" t="s">
        <v>948</v>
      </c>
      <c r="L156" t="s">
        <v>949</v>
      </c>
      <c r="M156">
        <v>4.6749169999999998</v>
      </c>
      <c r="N156">
        <v>-74.101915599999998</v>
      </c>
    </row>
    <row r="157" spans="1:14" ht="15" thickBot="1">
      <c r="A157" t="str">
        <f t="shared" si="11"/>
        <v>Calle 69 A No. 77B-18, Bogotá</v>
      </c>
      <c r="B157" s="35">
        <v>154</v>
      </c>
      <c r="C157" s="30" t="s">
        <v>322</v>
      </c>
      <c r="D157" s="2" t="s">
        <v>323</v>
      </c>
      <c r="E157" t="str">
        <f t="shared" si="8"/>
        <v>Calle 69 A No. 77B-18, Bogotá</v>
      </c>
      <c r="H157" s="9" t="s">
        <v>587</v>
      </c>
      <c r="I157" t="str">
        <f t="shared" si="9"/>
        <v>4.6883908</v>
      </c>
      <c r="J157" t="str">
        <f t="shared" si="10"/>
        <v xml:space="preserve"> -74.1027514</v>
      </c>
      <c r="K157" t="s">
        <v>950</v>
      </c>
      <c r="L157" t="s">
        <v>951</v>
      </c>
      <c r="M157">
        <v>4.6883907999999996</v>
      </c>
      <c r="N157">
        <v>-74.102751400000002</v>
      </c>
    </row>
    <row r="158" spans="1:14" ht="15" thickBot="1">
      <c r="A158" t="str">
        <f t="shared" si="11"/>
        <v>Calle 68 NO. 90A - 70, Bogotá</v>
      </c>
      <c r="B158" s="35">
        <v>155</v>
      </c>
      <c r="C158" s="30" t="s">
        <v>324</v>
      </c>
      <c r="D158" s="2" t="s">
        <v>325</v>
      </c>
      <c r="E158" t="str">
        <f t="shared" si="8"/>
        <v>Calle 68 NO. 90A - 70, Bogotá</v>
      </c>
      <c r="H158" s="9" t="s">
        <v>588</v>
      </c>
      <c r="I158" t="str">
        <f t="shared" si="9"/>
        <v>4.693166499999999</v>
      </c>
      <c r="J158" t="str">
        <f t="shared" si="10"/>
        <v xml:space="preserve"> -74.1130918</v>
      </c>
      <c r="K158" t="s">
        <v>952</v>
      </c>
      <c r="L158" t="s">
        <v>953</v>
      </c>
      <c r="M158">
        <v>4.6931664999999896</v>
      </c>
      <c r="N158">
        <v>-74.113091800000007</v>
      </c>
    </row>
    <row r="159" spans="1:14" ht="15" thickBot="1">
      <c r="A159" t="str">
        <f t="shared" si="11"/>
        <v>Calle 69B No. 70-65, Bogotá</v>
      </c>
      <c r="B159" s="35">
        <v>156</v>
      </c>
      <c r="C159" s="30" t="s">
        <v>326</v>
      </c>
      <c r="D159" s="2" t="s">
        <v>327</v>
      </c>
      <c r="E159" t="str">
        <f t="shared" si="8"/>
        <v>Calle 69B No. 70-65, Bogotá</v>
      </c>
      <c r="H159" s="9" t="s">
        <v>589</v>
      </c>
      <c r="I159" t="str">
        <f t="shared" si="9"/>
        <v>4.6818654</v>
      </c>
      <c r="J159" t="str">
        <f t="shared" si="10"/>
        <v xml:space="preserve"> -74.0939053</v>
      </c>
      <c r="K159" t="s">
        <v>954</v>
      </c>
      <c r="L159" t="s">
        <v>955</v>
      </c>
      <c r="M159">
        <v>4.6818654000000004</v>
      </c>
      <c r="N159">
        <v>-74.093905300000003</v>
      </c>
    </row>
    <row r="160" spans="1:14" ht="15" thickBot="1">
      <c r="A160" t="str">
        <f t="shared" si="11"/>
        <v>CARRERA 93 NO. 68 A -38, Bogotá</v>
      </c>
      <c r="B160" s="35">
        <v>157</v>
      </c>
      <c r="C160" s="33" t="s">
        <v>328</v>
      </c>
      <c r="D160" s="8" t="s">
        <v>329</v>
      </c>
      <c r="E160" t="str">
        <f t="shared" si="8"/>
        <v>CARRERA 93 NO. 68 A -38, Bogotá</v>
      </c>
      <c r="H160" s="9" t="s">
        <v>590</v>
      </c>
      <c r="I160" t="str">
        <f t="shared" si="9"/>
        <v>4.6950591</v>
      </c>
      <c r="J160" t="str">
        <f t="shared" si="10"/>
        <v xml:space="preserve"> -74.11397939999999</v>
      </c>
      <c r="K160" t="s">
        <v>956</v>
      </c>
      <c r="L160" t="s">
        <v>957</v>
      </c>
      <c r="M160">
        <v>4.6950590999999999</v>
      </c>
      <c r="N160">
        <v>-74.113979399999906</v>
      </c>
    </row>
    <row r="161" spans="1:14" ht="15" thickBot="1">
      <c r="A161" t="str">
        <f t="shared" si="11"/>
        <v>Carrera 73 A No. 68B-87, Bogotá</v>
      </c>
      <c r="B161" s="35">
        <v>158</v>
      </c>
      <c r="C161" s="30" t="s">
        <v>330</v>
      </c>
      <c r="D161" s="1" t="s">
        <v>331</v>
      </c>
      <c r="E161" t="str">
        <f t="shared" si="8"/>
        <v>Carrera 73 A No. 68B-87, Bogotá</v>
      </c>
      <c r="H161" s="9" t="s">
        <v>591</v>
      </c>
      <c r="I161" t="str">
        <f t="shared" si="9"/>
        <v>4.6852848</v>
      </c>
      <c r="J161" t="str">
        <f t="shared" si="10"/>
        <v xml:space="preserve"> -74.0991317</v>
      </c>
      <c r="K161" t="s">
        <v>958</v>
      </c>
      <c r="L161" t="s">
        <v>959</v>
      </c>
      <c r="M161">
        <v>4.6852847999999998</v>
      </c>
      <c r="N161">
        <v>-74.099131700000001</v>
      </c>
    </row>
    <row r="162" spans="1:14" ht="15" thickBot="1">
      <c r="A162" t="str">
        <f t="shared" si="11"/>
        <v>Calle 69 B No. 70 - 96, Bogotá</v>
      </c>
      <c r="B162" s="35">
        <v>159</v>
      </c>
      <c r="C162" s="30" t="s">
        <v>332</v>
      </c>
      <c r="D162" s="2" t="s">
        <v>333</v>
      </c>
      <c r="E162" t="str">
        <f t="shared" si="8"/>
        <v>Calle 69 B No. 70 - 96, Bogotá</v>
      </c>
      <c r="H162" s="9" t="s">
        <v>592</v>
      </c>
      <c r="I162" t="str">
        <f t="shared" si="9"/>
        <v>4.6822611</v>
      </c>
      <c r="J162" t="str">
        <f t="shared" si="10"/>
        <v xml:space="preserve"> -74.0940193</v>
      </c>
      <c r="K162" t="s">
        <v>960</v>
      </c>
      <c r="L162" t="s">
        <v>961</v>
      </c>
      <c r="M162">
        <v>4.6822610999999998</v>
      </c>
      <c r="N162">
        <v>-74.094019299999999</v>
      </c>
    </row>
    <row r="163" spans="1:14" ht="15" thickBot="1">
      <c r="A163" t="str">
        <f t="shared" si="11"/>
        <v>Carrera 110B No 65B - 51, Bogotá</v>
      </c>
      <c r="B163" s="35">
        <v>160</v>
      </c>
      <c r="C163" s="30" t="s">
        <v>334</v>
      </c>
      <c r="D163" s="2" t="s">
        <v>335</v>
      </c>
      <c r="E163" t="str">
        <f t="shared" si="8"/>
        <v>Carrera 110B No 65B - 51, Bogotá</v>
      </c>
      <c r="H163" s="9" t="s">
        <v>593</v>
      </c>
      <c r="I163" t="str">
        <f t="shared" si="9"/>
        <v>4.703592899999999</v>
      </c>
      <c r="J163" t="str">
        <f t="shared" si="10"/>
        <v xml:space="preserve"> -74.1301596</v>
      </c>
      <c r="K163" t="s">
        <v>962</v>
      </c>
      <c r="L163" t="s">
        <v>963</v>
      </c>
      <c r="M163">
        <v>4.7035928999999896</v>
      </c>
      <c r="N163">
        <v>-74.130159599999999</v>
      </c>
    </row>
    <row r="164" spans="1:14" ht="15" thickBot="1">
      <c r="A164" t="str">
        <f t="shared" si="11"/>
        <v>CR 69P No 78-62, Bogotá</v>
      </c>
      <c r="B164" s="35">
        <v>161</v>
      </c>
      <c r="C164" s="30" t="s">
        <v>336</v>
      </c>
      <c r="D164" s="2" t="s">
        <v>337</v>
      </c>
      <c r="E164" t="str">
        <f t="shared" si="8"/>
        <v>CR 69P No 78-62, Bogotá</v>
      </c>
      <c r="H164" s="9" t="s">
        <v>594</v>
      </c>
      <c r="I164" t="str">
        <f t="shared" si="9"/>
        <v>4.6883094</v>
      </c>
      <c r="J164" t="str">
        <f t="shared" si="10"/>
        <v xml:space="preserve"> -74.0849891</v>
      </c>
      <c r="K164" t="s">
        <v>910</v>
      </c>
      <c r="L164" t="s">
        <v>964</v>
      </c>
      <c r="M164">
        <v>4.6883093999999996</v>
      </c>
      <c r="N164">
        <v>-74.084989100000001</v>
      </c>
    </row>
    <row r="165" spans="1:14" ht="15" thickBot="1">
      <c r="A165" t="str">
        <f t="shared" si="11"/>
        <v>CLL 71 N° 74a-23, Bogotá</v>
      </c>
      <c r="B165" s="35">
        <v>162</v>
      </c>
      <c r="C165" s="30" t="s">
        <v>338</v>
      </c>
      <c r="D165" s="1" t="s">
        <v>339</v>
      </c>
      <c r="E165" t="str">
        <f t="shared" si="8"/>
        <v>CLL 71 N° 74a-23, Bogotá</v>
      </c>
      <c r="H165" s="9" t="s">
        <v>595</v>
      </c>
      <c r="I165" t="str">
        <f t="shared" si="9"/>
        <v>4.6912501</v>
      </c>
      <c r="J165" t="str">
        <f t="shared" si="10"/>
        <v xml:space="preserve"> -74.1036116</v>
      </c>
      <c r="K165" t="s">
        <v>965</v>
      </c>
      <c r="L165" t="s">
        <v>966</v>
      </c>
      <c r="M165">
        <v>4.6912501000000004</v>
      </c>
      <c r="N165">
        <v>-74.103611599999994</v>
      </c>
    </row>
    <row r="166" spans="1:14" ht="15" thickBot="1">
      <c r="A166" t="str">
        <f t="shared" si="11"/>
        <v>Carrera 73A No 69A-98, Bogotá</v>
      </c>
      <c r="B166" s="35">
        <v>163</v>
      </c>
      <c r="C166" s="30" t="s">
        <v>340</v>
      </c>
      <c r="D166" s="1" t="s">
        <v>341</v>
      </c>
      <c r="E166" t="str">
        <f t="shared" si="8"/>
        <v>Carrera 73A No 69A-98, Bogotá</v>
      </c>
      <c r="H166" s="9" t="s">
        <v>473</v>
      </c>
      <c r="I166" t="str">
        <f t="shared" si="9"/>
        <v>4.6859557</v>
      </c>
      <c r="J166" t="str">
        <f t="shared" si="10"/>
        <v xml:space="preserve"> -74.09828139999999</v>
      </c>
      <c r="K166" t="s">
        <v>722</v>
      </c>
      <c r="L166" t="s">
        <v>723</v>
      </c>
      <c r="M166">
        <v>4.6859557000000001</v>
      </c>
      <c r="N166">
        <v>-74.098281399999905</v>
      </c>
    </row>
    <row r="167" spans="1:14" ht="15" thickBot="1">
      <c r="A167" t="str">
        <f t="shared" si="11"/>
        <v>Carrera 70 B No. 63 D - 41, Bogotá</v>
      </c>
      <c r="B167" s="35">
        <v>164</v>
      </c>
      <c r="C167" s="30" t="s">
        <v>342</v>
      </c>
      <c r="D167" s="1" t="s">
        <v>343</v>
      </c>
      <c r="E167" t="str">
        <f t="shared" si="8"/>
        <v>Carrera 70 B No. 63 D - 41, Bogotá</v>
      </c>
      <c r="H167" s="9" t="s">
        <v>596</v>
      </c>
      <c r="I167" t="str">
        <f t="shared" si="9"/>
        <v>4.673662999999999</v>
      </c>
      <c r="J167" t="str">
        <f t="shared" si="10"/>
        <v xml:space="preserve"> -74.09980999999999</v>
      </c>
      <c r="K167" t="s">
        <v>967</v>
      </c>
      <c r="L167" t="s">
        <v>968</v>
      </c>
      <c r="M167">
        <v>4.6736629999999897</v>
      </c>
      <c r="N167">
        <v>-74.099809999999906</v>
      </c>
    </row>
    <row r="168" spans="1:14" ht="15" thickBot="1">
      <c r="A168" t="str">
        <f t="shared" si="11"/>
        <v>CL 63 F No. 113 F - 24, Bogotá</v>
      </c>
      <c r="B168" s="35">
        <v>165</v>
      </c>
      <c r="C168" s="31" t="s">
        <v>344</v>
      </c>
      <c r="D168" s="5" t="s">
        <v>345</v>
      </c>
      <c r="E168" t="str">
        <f t="shared" si="8"/>
        <v>CL 63 F No. 113 F - 24, Bogotá</v>
      </c>
      <c r="H168" s="9" t="s">
        <v>597</v>
      </c>
      <c r="I168" t="str">
        <f t="shared" si="9"/>
        <v>4.7097579</v>
      </c>
      <c r="J168" t="str">
        <f t="shared" si="10"/>
        <v xml:space="preserve"> -74.1410681</v>
      </c>
      <c r="K168" t="s">
        <v>969</v>
      </c>
      <c r="L168" t="s">
        <v>970</v>
      </c>
      <c r="M168">
        <v>4.7097578999999996</v>
      </c>
      <c r="N168">
        <v>-74.141068099999998</v>
      </c>
    </row>
    <row r="169" spans="1:14" ht="15" thickBot="1">
      <c r="A169" t="str">
        <f t="shared" si="11"/>
        <v>CR 72A No 71 - 40 PISO 2, Bogotá</v>
      </c>
      <c r="B169" s="35">
        <v>166</v>
      </c>
      <c r="C169" s="30" t="s">
        <v>346</v>
      </c>
      <c r="D169" s="1" t="s">
        <v>347</v>
      </c>
      <c r="E169" t="str">
        <f t="shared" si="8"/>
        <v>CR 72A No 71 - 40 PISO 2, Bogotá</v>
      </c>
      <c r="H169" s="9" t="s">
        <v>598</v>
      </c>
      <c r="I169" t="str">
        <f t="shared" si="9"/>
        <v>4.6867196</v>
      </c>
      <c r="J169" t="str">
        <f t="shared" si="10"/>
        <v xml:space="preserve"> -74.09671540000001</v>
      </c>
      <c r="K169" t="s">
        <v>971</v>
      </c>
      <c r="L169" t="s">
        <v>972</v>
      </c>
      <c r="M169">
        <v>4.6867196</v>
      </c>
      <c r="N169">
        <v>-74.096715399999994</v>
      </c>
    </row>
    <row r="170" spans="1:14" ht="15" thickBot="1">
      <c r="A170" t="str">
        <f t="shared" si="11"/>
        <v>Carrera 86B No. 69B - 40, Bogotá</v>
      </c>
      <c r="B170" s="35">
        <v>167</v>
      </c>
      <c r="C170" s="30" t="s">
        <v>348</v>
      </c>
      <c r="D170" s="2" t="s">
        <v>349</v>
      </c>
      <c r="E170" t="str">
        <f t="shared" si="8"/>
        <v>Carrera 86B No. 69B - 40, Bogotá</v>
      </c>
      <c r="H170" s="9" t="s">
        <v>599</v>
      </c>
      <c r="I170" t="str">
        <f t="shared" si="9"/>
        <v>4.6936186</v>
      </c>
      <c r="J170" t="str">
        <f t="shared" si="10"/>
        <v xml:space="preserve"> -74.10794469999999</v>
      </c>
      <c r="K170" t="s">
        <v>973</v>
      </c>
      <c r="L170" t="s">
        <v>974</v>
      </c>
      <c r="M170">
        <v>4.6936185999999998</v>
      </c>
      <c r="N170">
        <v>-74.107944699999905</v>
      </c>
    </row>
    <row r="171" spans="1:14" ht="15" thickBot="1">
      <c r="A171" t="str">
        <f t="shared" si="11"/>
        <v>CL 66 # 74-55, Bogotá</v>
      </c>
      <c r="B171" s="35">
        <v>168</v>
      </c>
      <c r="C171" s="31" t="s">
        <v>350</v>
      </c>
      <c r="D171" s="5" t="s">
        <v>351</v>
      </c>
      <c r="E171" t="str">
        <f t="shared" si="8"/>
        <v>CL 66 # 74-55, Bogotá</v>
      </c>
      <c r="H171" s="9" t="s">
        <v>600</v>
      </c>
      <c r="I171" t="str">
        <f t="shared" si="9"/>
        <v>4.682588</v>
      </c>
      <c r="J171" t="str">
        <f t="shared" si="10"/>
        <v xml:space="preserve"> -74.1025004</v>
      </c>
      <c r="K171" t="s">
        <v>975</v>
      </c>
      <c r="L171" t="s">
        <v>976</v>
      </c>
      <c r="M171">
        <v>4.682588</v>
      </c>
      <c r="N171">
        <v>-74.102500399999997</v>
      </c>
    </row>
    <row r="172" spans="1:14" ht="15" thickBot="1">
      <c r="A172" t="str">
        <f t="shared" si="11"/>
        <v>Calle 70 No. 72 - 93, Bogotá</v>
      </c>
      <c r="B172" s="35">
        <v>169</v>
      </c>
      <c r="C172" s="33" t="s">
        <v>352</v>
      </c>
      <c r="D172" s="8" t="s">
        <v>353</v>
      </c>
      <c r="E172" t="str">
        <f t="shared" si="8"/>
        <v>Calle 70 No. 72 - 93, Bogotá</v>
      </c>
      <c r="H172" s="9" t="s">
        <v>601</v>
      </c>
      <c r="I172" t="str">
        <f t="shared" si="9"/>
        <v>4.6853011</v>
      </c>
      <c r="J172" t="str">
        <f t="shared" si="10"/>
        <v xml:space="preserve"> -74.09759559999999</v>
      </c>
      <c r="K172" t="s">
        <v>977</v>
      </c>
      <c r="L172" t="s">
        <v>978</v>
      </c>
      <c r="M172">
        <v>4.6853011000000002</v>
      </c>
      <c r="N172">
        <v>-74.097595599999906</v>
      </c>
    </row>
    <row r="173" spans="1:14" ht="15" thickBot="1">
      <c r="A173" t="str">
        <f t="shared" si="11"/>
        <v>Calle 71A No. 75 - 37, Bogotá</v>
      </c>
      <c r="B173" s="35">
        <v>170</v>
      </c>
      <c r="C173" s="30" t="s">
        <v>354</v>
      </c>
      <c r="D173" s="1" t="s">
        <v>355</v>
      </c>
      <c r="E173" t="str">
        <f t="shared" si="8"/>
        <v>Calle 71A No. 75 - 37, Bogotá</v>
      </c>
      <c r="H173" s="9" t="s">
        <v>497</v>
      </c>
      <c r="I173" t="str">
        <f t="shared" si="9"/>
        <v>4.689166800000001</v>
      </c>
      <c r="J173" t="str">
        <f t="shared" si="10"/>
        <v xml:space="preserve"> -74.0991706</v>
      </c>
      <c r="K173" t="s">
        <v>770</v>
      </c>
      <c r="L173" t="s">
        <v>771</v>
      </c>
      <c r="M173">
        <v>4.6891667999999997</v>
      </c>
      <c r="N173">
        <v>-74.099170599999994</v>
      </c>
    </row>
    <row r="174" spans="1:14" ht="15" thickBot="1">
      <c r="A174" t="str">
        <f t="shared" si="11"/>
        <v>Carrera 116 No. 77-65 Torre
17 Apto 301, Bogotá</v>
      </c>
      <c r="B174" s="35">
        <v>171</v>
      </c>
      <c r="C174" s="30" t="s">
        <v>356</v>
      </c>
      <c r="D174" s="4" t="s">
        <v>357</v>
      </c>
      <c r="E174" t="str">
        <f t="shared" si="8"/>
        <v>Carrera 116 No. 77-65 Torre
17 Apto 301, Bogotá</v>
      </c>
      <c r="H174" s="9" t="s">
        <v>602</v>
      </c>
      <c r="I174" t="str">
        <f t="shared" si="9"/>
        <v>4.7204874</v>
      </c>
      <c r="J174" t="str">
        <f t="shared" si="10"/>
        <v xml:space="preserve"> -74.1272394</v>
      </c>
      <c r="K174" t="s">
        <v>979</v>
      </c>
      <c r="L174" t="s">
        <v>980</v>
      </c>
      <c r="M174">
        <v>4.7204873999999997</v>
      </c>
      <c r="N174">
        <v>-74.127239399999993</v>
      </c>
    </row>
    <row r="175" spans="1:14" ht="15" thickBot="1">
      <c r="A175" t="str">
        <f t="shared" si="11"/>
        <v>CR 69H 74B - 74, Bogotá</v>
      </c>
      <c r="B175" s="35">
        <v>172</v>
      </c>
      <c r="C175" s="30" t="s">
        <v>358</v>
      </c>
      <c r="D175" s="2" t="s">
        <v>359</v>
      </c>
      <c r="E175" t="str">
        <f t="shared" si="8"/>
        <v>CR 69H 74B - 74, Bogotá</v>
      </c>
      <c r="H175" s="9" t="s">
        <v>603</v>
      </c>
      <c r="I175" t="str">
        <f t="shared" si="9"/>
        <v>4.684917599999999</v>
      </c>
      <c r="J175" t="str">
        <f t="shared" si="10"/>
        <v xml:space="preserve"> -74.0866107</v>
      </c>
      <c r="K175" t="s">
        <v>981</v>
      </c>
      <c r="L175" t="s">
        <v>982</v>
      </c>
      <c r="M175">
        <v>4.6849175999999897</v>
      </c>
      <c r="N175">
        <v>-74.086610699999994</v>
      </c>
    </row>
    <row r="176" spans="1:14" ht="15" thickBot="1">
      <c r="A176" t="str">
        <f t="shared" si="11"/>
        <v>Av Boyaca No. 79 A - 25, Bogotá</v>
      </c>
      <c r="B176" s="35">
        <v>173</v>
      </c>
      <c r="C176" s="30" t="s">
        <v>360</v>
      </c>
      <c r="D176" s="2" t="s">
        <v>361</v>
      </c>
      <c r="E176" t="str">
        <f t="shared" si="8"/>
        <v>Av Boyaca No. 79 A - 25, Bogotá</v>
      </c>
      <c r="H176" s="9" t="s">
        <v>604</v>
      </c>
      <c r="I176" t="str">
        <f t="shared" si="9"/>
        <v>4.694709599999999</v>
      </c>
      <c r="J176" t="str">
        <f t="shared" si="10"/>
        <v xml:space="preserve"> -74.0900195</v>
      </c>
      <c r="K176" t="s">
        <v>983</v>
      </c>
      <c r="L176" t="s">
        <v>984</v>
      </c>
      <c r="M176">
        <v>4.6947095999999897</v>
      </c>
      <c r="N176">
        <v>-74.090019499999997</v>
      </c>
    </row>
    <row r="177" spans="1:14" ht="15" thickBot="1">
      <c r="A177" t="str">
        <f t="shared" si="11"/>
        <v>CALLE 64 D No 70 - 66, Bogotá</v>
      </c>
      <c r="B177" s="35">
        <v>174</v>
      </c>
      <c r="C177" s="30" t="s">
        <v>362</v>
      </c>
      <c r="D177" s="2" t="s">
        <v>363</v>
      </c>
      <c r="E177" t="str">
        <f t="shared" si="8"/>
        <v>CALLE 64 D No 70 - 66, Bogotá</v>
      </c>
      <c r="H177" s="9" t="s">
        <v>605</v>
      </c>
      <c r="I177" t="str">
        <f t="shared" si="9"/>
        <v>4.6752503</v>
      </c>
      <c r="J177" t="str">
        <f t="shared" si="10"/>
        <v xml:space="preserve"> -74.0982408</v>
      </c>
      <c r="K177" t="s">
        <v>985</v>
      </c>
      <c r="L177" t="s">
        <v>986</v>
      </c>
      <c r="M177">
        <v>4.6752503000000001</v>
      </c>
      <c r="N177">
        <v>-74.098240799999999</v>
      </c>
    </row>
    <row r="178" spans="1:14" ht="15" thickBot="1">
      <c r="A178" t="str">
        <f t="shared" si="11"/>
        <v>CARRERA 119 No 63A-84, Bogotá</v>
      </c>
      <c r="B178" s="35">
        <v>175</v>
      </c>
      <c r="C178" s="30" t="s">
        <v>364</v>
      </c>
      <c r="D178" s="2" t="s">
        <v>365</v>
      </c>
      <c r="E178" t="str">
        <f t="shared" si="8"/>
        <v>CARRERA 119 No 63A-84, Bogotá</v>
      </c>
      <c r="H178" s="9" t="s">
        <v>606</v>
      </c>
      <c r="I178" t="str">
        <f t="shared" si="9"/>
        <v>4.7103831</v>
      </c>
      <c r="J178" t="str">
        <f t="shared" si="10"/>
        <v xml:space="preserve"> -74.143577</v>
      </c>
      <c r="K178" t="s">
        <v>987</v>
      </c>
      <c r="L178" t="s">
        <v>988</v>
      </c>
      <c r="M178">
        <v>4.7103830999999996</v>
      </c>
      <c r="N178">
        <v>-74.143576999999993</v>
      </c>
    </row>
    <row r="179" spans="1:14" ht="15" thickBot="1">
      <c r="A179" t="str">
        <f t="shared" si="11"/>
        <v>Carrera 121 No. 63 - 68, Bogotá</v>
      </c>
      <c r="B179" s="35">
        <v>176</v>
      </c>
      <c r="C179" s="30" t="s">
        <v>366</v>
      </c>
      <c r="D179" s="2" t="s">
        <v>367</v>
      </c>
      <c r="E179" t="str">
        <f t="shared" si="8"/>
        <v>Carrera 121 No. 63 - 68, Bogotá</v>
      </c>
      <c r="H179" s="9" t="s">
        <v>607</v>
      </c>
      <c r="I179" t="str">
        <f t="shared" si="9"/>
        <v>4.7114767</v>
      </c>
      <c r="J179" t="str">
        <f t="shared" si="10"/>
        <v xml:space="preserve"> -74.1458066</v>
      </c>
      <c r="K179" t="s">
        <v>989</v>
      </c>
      <c r="L179" t="s">
        <v>990</v>
      </c>
      <c r="M179">
        <v>4.7114767000000004</v>
      </c>
      <c r="N179">
        <v>-74.1458066</v>
      </c>
    </row>
    <row r="180" spans="1:14" ht="15" thickBot="1">
      <c r="A180" t="str">
        <f t="shared" si="11"/>
        <v>CARRERA 118a N° 66-99 PISO 3, Bogotá</v>
      </c>
      <c r="B180" s="35">
        <v>177</v>
      </c>
      <c r="C180" s="34" t="s">
        <v>368</v>
      </c>
      <c r="D180" s="1" t="s">
        <v>369</v>
      </c>
      <c r="E180" t="str">
        <f t="shared" si="8"/>
        <v>CARRERA 118a N° 66-99 PISO 3, Bogotá</v>
      </c>
      <c r="H180" s="9" t="s">
        <v>608</v>
      </c>
      <c r="I180" t="str">
        <f t="shared" si="9"/>
        <v>4.713698</v>
      </c>
      <c r="J180" t="str">
        <f t="shared" si="10"/>
        <v xml:space="preserve"> -74.137834</v>
      </c>
      <c r="K180" t="s">
        <v>991</v>
      </c>
      <c r="L180" t="s">
        <v>992</v>
      </c>
      <c r="M180">
        <v>4.7136979999999999</v>
      </c>
      <c r="N180">
        <v>-74.137833999999998</v>
      </c>
    </row>
    <row r="181" spans="1:14" ht="15" thickBot="1">
      <c r="A181" t="str">
        <f t="shared" si="11"/>
        <v>Carrera 74A No 69A - 67, Bogotá</v>
      </c>
      <c r="B181" s="35">
        <v>178</v>
      </c>
      <c r="C181" s="30" t="s">
        <v>370</v>
      </c>
      <c r="D181" s="1" t="s">
        <v>371</v>
      </c>
      <c r="E181" t="str">
        <f t="shared" si="8"/>
        <v>Carrera 74A No 69A - 67, Bogotá</v>
      </c>
      <c r="H181" s="9" t="s">
        <v>609</v>
      </c>
      <c r="I181" t="str">
        <f t="shared" si="9"/>
        <v>4.686487899999999</v>
      </c>
      <c r="J181" t="str">
        <f t="shared" si="10"/>
        <v xml:space="preserve"> -74.0993841</v>
      </c>
      <c r="K181" t="s">
        <v>993</v>
      </c>
      <c r="L181" t="s">
        <v>994</v>
      </c>
      <c r="M181">
        <v>4.6864878999999897</v>
      </c>
      <c r="N181">
        <v>-74.099384099999995</v>
      </c>
    </row>
    <row r="182" spans="1:14" ht="15" thickBot="1">
      <c r="A182" t="str">
        <f t="shared" si="11"/>
        <v>Carrera 74A No 71-35, Bogotá</v>
      </c>
      <c r="B182" s="35">
        <v>179</v>
      </c>
      <c r="C182" s="30" t="s">
        <v>372</v>
      </c>
      <c r="D182" s="1" t="s">
        <v>373</v>
      </c>
      <c r="E182" t="str">
        <f t="shared" si="8"/>
        <v>Carrera 74A No 71-35, Bogotá</v>
      </c>
      <c r="H182" s="9" t="s">
        <v>610</v>
      </c>
      <c r="I182" t="str">
        <f t="shared" si="9"/>
        <v>4.687908999999999</v>
      </c>
      <c r="J182" t="str">
        <f t="shared" si="10"/>
        <v xml:space="preserve"> -74.0983974</v>
      </c>
      <c r="K182" t="s">
        <v>995</v>
      </c>
      <c r="L182" t="s">
        <v>996</v>
      </c>
      <c r="M182">
        <v>4.6879089999999897</v>
      </c>
      <c r="N182">
        <v>-74.098397399999996</v>
      </c>
    </row>
    <row r="183" spans="1:14" ht="15" thickBot="1">
      <c r="A183" t="str">
        <f t="shared" si="11"/>
        <v>Cra 119 A N° 63 B - 83, Bogotá</v>
      </c>
      <c r="B183" s="35">
        <v>180</v>
      </c>
      <c r="C183" s="30" t="s">
        <v>374</v>
      </c>
      <c r="D183" s="1" t="s">
        <v>375</v>
      </c>
      <c r="E183" t="str">
        <f t="shared" si="8"/>
        <v>Cra 119 A N° 63 B - 83, Bogotá</v>
      </c>
      <c r="H183" s="9" t="s">
        <v>611</v>
      </c>
      <c r="I183" t="str">
        <f t="shared" si="9"/>
        <v>4.7151508</v>
      </c>
      <c r="J183" t="str">
        <f t="shared" si="10"/>
        <v xml:space="preserve"> -74.1370562</v>
      </c>
      <c r="K183" t="s">
        <v>997</v>
      </c>
      <c r="L183" t="s">
        <v>998</v>
      </c>
      <c r="M183">
        <v>4.7151508</v>
      </c>
      <c r="N183">
        <v>-74.137056200000004</v>
      </c>
    </row>
    <row r="184" spans="1:14" ht="15" thickBot="1">
      <c r="A184" t="str">
        <f t="shared" si="11"/>
        <v>Calle 66 No 110 D - 05, Bogotá</v>
      </c>
      <c r="B184" s="35">
        <v>181</v>
      </c>
      <c r="C184" s="33" t="s">
        <v>376</v>
      </c>
      <c r="D184" s="7" t="s">
        <v>377</v>
      </c>
      <c r="E184" t="str">
        <f t="shared" si="8"/>
        <v>Calle 66 No 110 D - 05, Bogotá</v>
      </c>
      <c r="H184" s="9" t="s">
        <v>612</v>
      </c>
      <c r="I184" t="str">
        <f t="shared" si="9"/>
        <v>4.7035844</v>
      </c>
      <c r="J184" t="str">
        <f t="shared" si="10"/>
        <v xml:space="preserve"> -74.1305859</v>
      </c>
      <c r="K184" t="s">
        <v>999</v>
      </c>
      <c r="L184" t="s">
        <v>1000</v>
      </c>
      <c r="M184">
        <v>4.7035844000000004</v>
      </c>
      <c r="N184">
        <v>-74.1305859</v>
      </c>
    </row>
    <row r="185" spans="1:14" ht="15" thickBot="1">
      <c r="A185" t="str">
        <f t="shared" si="11"/>
        <v>CL 71 BIS No 86A - 38, Bogotá</v>
      </c>
      <c r="B185" s="35">
        <v>182</v>
      </c>
      <c r="C185" s="30" t="s">
        <v>378</v>
      </c>
      <c r="D185" s="1" t="s">
        <v>379</v>
      </c>
      <c r="E185" t="str">
        <f t="shared" si="8"/>
        <v>CL 71 BIS No 86A - 38, Bogotá</v>
      </c>
      <c r="H185" s="9" t="s">
        <v>613</v>
      </c>
      <c r="I185" t="str">
        <f t="shared" si="9"/>
        <v>4.6947314</v>
      </c>
      <c r="J185" t="str">
        <f t="shared" si="10"/>
        <v xml:space="preserve"> -74.107147</v>
      </c>
      <c r="K185" t="s">
        <v>1001</v>
      </c>
      <c r="L185" t="s">
        <v>1002</v>
      </c>
      <c r="M185">
        <v>4.6947314000000002</v>
      </c>
      <c r="N185">
        <v>-74.107146999999998</v>
      </c>
    </row>
    <row r="186" spans="1:14" ht="15" thickBot="1">
      <c r="A186" t="str">
        <f t="shared" si="11"/>
        <v>Carrera 73 A No. 68 B - 75 /
KR 74 A 68 B 34, Bogotá</v>
      </c>
      <c r="B186" s="35">
        <v>183</v>
      </c>
      <c r="C186" s="30" t="s">
        <v>380</v>
      </c>
      <c r="D186" s="4" t="s">
        <v>381</v>
      </c>
      <c r="E186" t="str">
        <f t="shared" si="8"/>
        <v>Carrera 73 A No. 68 B - 75 /
KR 74 A 68 B 34, Bogotá</v>
      </c>
      <c r="H186" s="9" t="s">
        <v>614</v>
      </c>
      <c r="I186" t="str">
        <f t="shared" si="9"/>
        <v>4.6852246</v>
      </c>
      <c r="J186" t="str">
        <f t="shared" si="10"/>
        <v xml:space="preserve"> -74.0999106</v>
      </c>
      <c r="K186" t="s">
        <v>1003</v>
      </c>
      <c r="L186" t="s">
        <v>1004</v>
      </c>
      <c r="M186">
        <v>4.6852245999999997</v>
      </c>
      <c r="N186">
        <v>-74.099910600000001</v>
      </c>
    </row>
    <row r="187" spans="1:14" ht="15" thickBot="1">
      <c r="A187" t="str">
        <f t="shared" si="11"/>
        <v>Carrera 110 No 70D-38, Bogotá</v>
      </c>
      <c r="B187" s="35">
        <v>184</v>
      </c>
      <c r="C187" s="30" t="s">
        <v>382</v>
      </c>
      <c r="D187" s="2" t="s">
        <v>383</v>
      </c>
      <c r="E187" t="str">
        <f t="shared" si="8"/>
        <v>Carrera 110 No 70D-38, Bogotá</v>
      </c>
      <c r="H187" s="9" t="s">
        <v>615</v>
      </c>
      <c r="I187" t="str">
        <f t="shared" si="9"/>
        <v>4.7079581</v>
      </c>
      <c r="J187" t="str">
        <f t="shared" si="10"/>
        <v xml:space="preserve"> -74.12642699999999</v>
      </c>
      <c r="K187" t="s">
        <v>1005</v>
      </c>
      <c r="L187" t="s">
        <v>1006</v>
      </c>
      <c r="M187">
        <v>4.7079580999999999</v>
      </c>
      <c r="N187">
        <v>-74.126426999999893</v>
      </c>
    </row>
    <row r="188" spans="1:14" ht="15" thickBot="1">
      <c r="A188" t="str">
        <f t="shared" si="11"/>
        <v>CARRERA 75 # 69A - 53, Bogotá</v>
      </c>
      <c r="B188" s="35">
        <v>185</v>
      </c>
      <c r="C188" s="30" t="s">
        <v>384</v>
      </c>
      <c r="D188" s="2" t="s">
        <v>385</v>
      </c>
      <c r="E188" t="str">
        <f t="shared" si="8"/>
        <v>CARRERA 75 # 69A - 53, Bogotá</v>
      </c>
      <c r="H188" s="9" t="s">
        <v>616</v>
      </c>
      <c r="I188" t="str">
        <f t="shared" si="9"/>
        <v>4.687075</v>
      </c>
      <c r="J188" t="str">
        <f t="shared" si="10"/>
        <v xml:space="preserve"> -74.1002893</v>
      </c>
      <c r="K188" t="s">
        <v>1007</v>
      </c>
      <c r="L188" t="s">
        <v>1008</v>
      </c>
      <c r="M188">
        <v>4.6870750000000001</v>
      </c>
      <c r="N188">
        <v>-74.1002893</v>
      </c>
    </row>
    <row r="189" spans="1:14" ht="15" thickBot="1">
      <c r="A189" t="str">
        <f t="shared" si="11"/>
        <v>Calle 68A No 111C - 35, Bogotá</v>
      </c>
      <c r="B189" s="35">
        <v>186</v>
      </c>
      <c r="C189" s="33" t="s">
        <v>386</v>
      </c>
      <c r="D189" s="8" t="s">
        <v>387</v>
      </c>
      <c r="E189" t="str">
        <f t="shared" ref="E189:E206" si="12">+CONCATENATE(D189,", Bogotá")</f>
        <v>Calle 68A No 111C - 35, Bogotá</v>
      </c>
      <c r="H189" s="9" t="s">
        <v>617</v>
      </c>
      <c r="I189" t="str">
        <f t="shared" ref="I189:I206" si="13">+MID(H189,1,FIND(",",H189)-1)</f>
        <v>4.706149799999999</v>
      </c>
      <c r="J189" t="str">
        <f t="shared" ref="J189:J206" si="14">+MID(H189,FIND(",",H189)+1,LEN(H189))</f>
        <v xml:space="preserve"> -74.1318193</v>
      </c>
      <c r="K189" t="s">
        <v>1009</v>
      </c>
      <c r="L189" t="s">
        <v>1010</v>
      </c>
      <c r="M189">
        <v>4.7061497999999897</v>
      </c>
      <c r="N189">
        <v>-74.131819300000004</v>
      </c>
    </row>
    <row r="190" spans="1:14" ht="15" thickBot="1">
      <c r="A190" t="str">
        <f t="shared" si="11"/>
        <v>CR 73 A No. 71 - 25, Bogotá</v>
      </c>
      <c r="B190" s="35">
        <v>187</v>
      </c>
      <c r="C190" s="31" t="s">
        <v>388</v>
      </c>
      <c r="D190" s="5" t="s">
        <v>389</v>
      </c>
      <c r="E190" t="str">
        <f t="shared" si="12"/>
        <v>CR 73 A No. 71 - 25, Bogotá</v>
      </c>
      <c r="H190" s="9" t="s">
        <v>618</v>
      </c>
      <c r="I190" t="str">
        <f t="shared" si="13"/>
        <v>4.6872133</v>
      </c>
      <c r="J190" t="str">
        <f t="shared" si="14"/>
        <v xml:space="preserve"> -74.0976787</v>
      </c>
      <c r="K190" t="s">
        <v>1011</v>
      </c>
      <c r="L190" t="s">
        <v>1012</v>
      </c>
      <c r="M190">
        <v>4.6872132999999998</v>
      </c>
      <c r="N190">
        <v>-74.097678700000003</v>
      </c>
    </row>
    <row r="191" spans="1:14" ht="15" thickBot="1">
      <c r="A191" t="str">
        <f t="shared" si="11"/>
        <v>CR 69 H No. 77 - 54, Bogotá</v>
      </c>
      <c r="B191" s="35">
        <v>188</v>
      </c>
      <c r="C191" s="30" t="s">
        <v>390</v>
      </c>
      <c r="D191" s="1" t="s">
        <v>391</v>
      </c>
      <c r="E191" t="str">
        <f t="shared" si="12"/>
        <v>CR 69 H No. 77 - 54, Bogotá</v>
      </c>
      <c r="H191" s="9" t="s">
        <v>619</v>
      </c>
      <c r="I191" t="str">
        <f t="shared" si="13"/>
        <v>4.6863188</v>
      </c>
      <c r="J191" t="str">
        <f t="shared" si="14"/>
        <v xml:space="preserve"> -74.0848992</v>
      </c>
      <c r="K191" t="s">
        <v>1013</v>
      </c>
      <c r="L191" t="s">
        <v>1014</v>
      </c>
      <c r="M191">
        <v>4.6863187999999996</v>
      </c>
      <c r="N191">
        <v>-74.084899199999995</v>
      </c>
    </row>
    <row r="192" spans="1:14" ht="15" thickBot="1">
      <c r="A192" t="str">
        <f t="shared" si="11"/>
        <v>CR 74 A No. 69 A - 91, Bogotá</v>
      </c>
      <c r="B192" s="35">
        <v>189</v>
      </c>
      <c r="C192" s="30" t="s">
        <v>392</v>
      </c>
      <c r="D192" s="2" t="s">
        <v>393</v>
      </c>
      <c r="E192" t="str">
        <f t="shared" si="12"/>
        <v>CR 74 A No. 69 A - 91, Bogotá</v>
      </c>
      <c r="H192" s="9" t="s">
        <v>620</v>
      </c>
      <c r="I192" t="str">
        <f t="shared" si="13"/>
        <v>4.6866813</v>
      </c>
      <c r="J192" t="str">
        <f t="shared" si="14"/>
        <v xml:space="preserve"> -74.0992394</v>
      </c>
      <c r="K192" t="s">
        <v>1015</v>
      </c>
      <c r="L192" t="s">
        <v>1016</v>
      </c>
      <c r="M192">
        <v>4.6866813</v>
      </c>
      <c r="N192">
        <v>-74.099239400000002</v>
      </c>
    </row>
    <row r="193" spans="1:14" ht="15" thickBot="1">
      <c r="A193" t="str">
        <f t="shared" si="11"/>
        <v>AC 80 No 92-50, Bogotá</v>
      </c>
      <c r="B193" s="35">
        <v>190</v>
      </c>
      <c r="C193" s="31" t="s">
        <v>394</v>
      </c>
      <c r="D193" s="5" t="s">
        <v>395</v>
      </c>
      <c r="E193" t="str">
        <f t="shared" si="12"/>
        <v>AC 80 No 92-50, Bogotá</v>
      </c>
      <c r="H193" s="9" t="s">
        <v>621</v>
      </c>
      <c r="I193" t="str">
        <f t="shared" si="13"/>
        <v>4.6939364</v>
      </c>
      <c r="J193" t="str">
        <f t="shared" si="14"/>
        <v xml:space="preserve"> -74.0874659</v>
      </c>
      <c r="K193" t="s">
        <v>1017</v>
      </c>
      <c r="L193" t="s">
        <v>1018</v>
      </c>
      <c r="M193">
        <v>4.6939364000000001</v>
      </c>
      <c r="N193">
        <v>-74.087465899999998</v>
      </c>
    </row>
    <row r="194" spans="1:14" ht="15" thickBot="1">
      <c r="A194" t="str">
        <f t="shared" si="11"/>
        <v>CL 63I No. 113F-11, Bogotá</v>
      </c>
      <c r="B194" s="35">
        <v>191</v>
      </c>
      <c r="C194" s="30" t="s">
        <v>396</v>
      </c>
      <c r="D194" s="2" t="s">
        <v>397</v>
      </c>
      <c r="E194" t="str">
        <f t="shared" si="12"/>
        <v>CL 63I No. 113F-11, Bogotá</v>
      </c>
      <c r="H194" s="9" t="s">
        <v>514</v>
      </c>
      <c r="I194" t="str">
        <f t="shared" si="13"/>
        <v>4.7099201</v>
      </c>
      <c r="J194" t="str">
        <f t="shared" si="14"/>
        <v xml:space="preserve"> -74.1406549</v>
      </c>
      <c r="K194" t="s">
        <v>804</v>
      </c>
      <c r="L194" t="s">
        <v>805</v>
      </c>
      <c r="M194">
        <v>4.7099200999999997</v>
      </c>
      <c r="N194">
        <v>-74.140654900000001</v>
      </c>
    </row>
    <row r="195" spans="1:14" ht="15" thickBot="1">
      <c r="A195" t="str">
        <f t="shared" ref="A195:A206" si="15">+CONCATENATE(D195,", Bogotá")</f>
        <v>CR 72 A No 71-A-48, Bogotá</v>
      </c>
      <c r="B195" s="35">
        <v>192</v>
      </c>
      <c r="C195" s="31" t="s">
        <v>398</v>
      </c>
      <c r="D195" s="5" t="s">
        <v>399</v>
      </c>
      <c r="E195" t="str">
        <f t="shared" si="12"/>
        <v>CR 72 A No 71-A-48, Bogotá</v>
      </c>
      <c r="H195" s="9" t="s">
        <v>622</v>
      </c>
      <c r="I195" t="str">
        <f t="shared" si="13"/>
        <v>4.6869945</v>
      </c>
      <c r="J195" t="str">
        <f t="shared" si="14"/>
        <v xml:space="preserve"> -74.0965195</v>
      </c>
      <c r="K195" t="s">
        <v>1019</v>
      </c>
      <c r="L195" t="s">
        <v>1020</v>
      </c>
      <c r="M195">
        <v>4.6869945</v>
      </c>
      <c r="N195">
        <v>-74.096519499999999</v>
      </c>
    </row>
    <row r="196" spans="1:14" ht="15" thickBot="1">
      <c r="A196" t="str">
        <f t="shared" si="15"/>
        <v>CL 65 A No. 74 B - 35, Bogotá</v>
      </c>
      <c r="B196" s="35">
        <v>193</v>
      </c>
      <c r="C196" s="30" t="s">
        <v>402</v>
      </c>
      <c r="D196" s="1" t="s">
        <v>403</v>
      </c>
      <c r="E196" t="str">
        <f t="shared" si="12"/>
        <v>CL 65 A No. 74 B - 35, Bogotá</v>
      </c>
      <c r="H196" s="9" t="s">
        <v>624</v>
      </c>
      <c r="I196" t="str">
        <f t="shared" si="13"/>
        <v>4.682441799999999</v>
      </c>
      <c r="J196" t="str">
        <f t="shared" si="14"/>
        <v xml:space="preserve"> -74.103712</v>
      </c>
      <c r="K196" t="s">
        <v>1023</v>
      </c>
      <c r="L196" t="s">
        <v>1024</v>
      </c>
      <c r="M196">
        <v>4.6824417999999897</v>
      </c>
      <c r="N196">
        <v>-74.103712000000002</v>
      </c>
    </row>
    <row r="197" spans="1:14" ht="15" thickBot="1">
      <c r="A197" t="str">
        <f t="shared" si="15"/>
        <v>CR 73 A No. 69 A - 15, Bogotá</v>
      </c>
      <c r="B197" s="35">
        <v>194</v>
      </c>
      <c r="C197" s="30" t="s">
        <v>404</v>
      </c>
      <c r="D197" s="2" t="s">
        <v>405</v>
      </c>
      <c r="E197" t="str">
        <f t="shared" si="12"/>
        <v>CR 73 A No. 69 A - 15, Bogotá</v>
      </c>
      <c r="H197" s="9" t="s">
        <v>625</v>
      </c>
      <c r="I197" t="str">
        <f t="shared" si="13"/>
        <v>4.6854852</v>
      </c>
      <c r="J197" t="str">
        <f t="shared" si="14"/>
        <v xml:space="preserve"> -74.0989371</v>
      </c>
      <c r="K197" t="s">
        <v>1025</v>
      </c>
      <c r="L197" t="s">
        <v>1026</v>
      </c>
      <c r="M197">
        <v>4.6854851999999996</v>
      </c>
      <c r="N197">
        <v>-74.098937100000001</v>
      </c>
    </row>
    <row r="198" spans="1:14" ht="15" thickBot="1">
      <c r="A198" t="str">
        <f t="shared" si="15"/>
        <v>CL 66 A No 70 F - 15, Bogotá</v>
      </c>
      <c r="B198" s="35">
        <v>195</v>
      </c>
      <c r="C198" s="30" t="s">
        <v>406</v>
      </c>
      <c r="D198" s="2" t="s">
        <v>407</v>
      </c>
      <c r="E198" t="str">
        <f t="shared" si="12"/>
        <v>CL 66 A No 70 F - 15, Bogotá</v>
      </c>
      <c r="H198" s="9" t="s">
        <v>626</v>
      </c>
      <c r="I198" t="str">
        <f t="shared" si="13"/>
        <v>4.6794018</v>
      </c>
      <c r="J198" t="str">
        <f t="shared" si="14"/>
        <v xml:space="preserve"> -74.09764090000002</v>
      </c>
      <c r="K198" t="s">
        <v>1027</v>
      </c>
      <c r="L198" t="s">
        <v>1028</v>
      </c>
      <c r="M198">
        <v>4.6794017999999999</v>
      </c>
      <c r="N198">
        <v>-74.097640900000002</v>
      </c>
    </row>
    <row r="199" spans="1:14" ht="15" thickBot="1">
      <c r="A199" t="str">
        <f t="shared" si="15"/>
        <v>Calle 63 C No.70-79, Bogotá</v>
      </c>
      <c r="B199" s="35">
        <v>196</v>
      </c>
      <c r="C199" s="30" t="s">
        <v>408</v>
      </c>
      <c r="D199" s="2" t="s">
        <v>409</v>
      </c>
      <c r="E199" t="str">
        <f t="shared" si="12"/>
        <v>Calle 63 C No.70-79, Bogotá</v>
      </c>
      <c r="H199" s="9" t="s">
        <v>627</v>
      </c>
      <c r="I199" t="str">
        <f t="shared" si="13"/>
        <v>4.6728295</v>
      </c>
      <c r="J199" t="str">
        <f t="shared" si="14"/>
        <v xml:space="preserve"> -74.10034379999999</v>
      </c>
      <c r="K199" t="s">
        <v>1029</v>
      </c>
      <c r="L199" t="s">
        <v>1030</v>
      </c>
      <c r="M199">
        <v>4.6728294999999997</v>
      </c>
      <c r="N199">
        <v>-74.100343799999905</v>
      </c>
    </row>
    <row r="200" spans="1:14" ht="15" thickBot="1">
      <c r="A200" t="str">
        <f t="shared" si="15"/>
        <v>CR 68 G No. 74 B - 55, Bogotá</v>
      </c>
      <c r="B200" s="35">
        <v>197</v>
      </c>
      <c r="C200" s="33" t="s">
        <v>410</v>
      </c>
      <c r="D200" s="8" t="s">
        <v>411</v>
      </c>
      <c r="E200" t="str">
        <f t="shared" si="12"/>
        <v>CR 68 G No. 74 B - 55, Bogotá</v>
      </c>
      <c r="H200" s="9" t="s">
        <v>628</v>
      </c>
      <c r="I200" t="str">
        <f t="shared" si="13"/>
        <v>4.6824081</v>
      </c>
      <c r="J200" t="str">
        <f t="shared" si="14"/>
        <v xml:space="preserve"> -74.0848965</v>
      </c>
      <c r="K200" t="s">
        <v>1031</v>
      </c>
      <c r="L200" t="s">
        <v>1032</v>
      </c>
      <c r="M200">
        <v>4.6824081</v>
      </c>
      <c r="N200">
        <v>-74.084896499999999</v>
      </c>
    </row>
    <row r="201" spans="1:14" ht="15" thickBot="1">
      <c r="A201" t="str">
        <f t="shared" si="15"/>
        <v>CL 73 No 87 - 57, Bogotá</v>
      </c>
      <c r="B201" s="35">
        <v>198</v>
      </c>
      <c r="C201" s="30" t="s">
        <v>412</v>
      </c>
      <c r="D201" s="2" t="s">
        <v>413</v>
      </c>
      <c r="E201" t="str">
        <f t="shared" si="12"/>
        <v>CL 73 No 87 - 57, Bogotá</v>
      </c>
      <c r="H201" s="9" t="s">
        <v>629</v>
      </c>
      <c r="I201" t="str">
        <f t="shared" si="13"/>
        <v>4.6979571</v>
      </c>
      <c r="J201" t="str">
        <f t="shared" si="14"/>
        <v xml:space="preserve"> -74.1062925</v>
      </c>
      <c r="K201" t="s">
        <v>1033</v>
      </c>
      <c r="L201" t="s">
        <v>1034</v>
      </c>
      <c r="M201">
        <v>4.6979571</v>
      </c>
      <c r="N201">
        <v>-74.106292499999995</v>
      </c>
    </row>
    <row r="202" spans="1:14" ht="15" thickBot="1">
      <c r="A202" t="str">
        <f t="shared" si="15"/>
        <v>AV BOYACA No. 79 A - 41, Bogotá</v>
      </c>
      <c r="B202" s="35">
        <v>199</v>
      </c>
      <c r="C202" s="30" t="s">
        <v>414</v>
      </c>
      <c r="D202" s="2" t="s">
        <v>415</v>
      </c>
      <c r="E202" t="str">
        <f t="shared" si="12"/>
        <v>AV BOYACA No. 79 A - 41, Bogotá</v>
      </c>
      <c r="H202" s="9" t="s">
        <v>503</v>
      </c>
      <c r="I202" t="str">
        <f t="shared" si="13"/>
        <v>4.6948412</v>
      </c>
      <c r="J202" t="str">
        <f t="shared" si="14"/>
        <v xml:space="preserve"> -74.0897799</v>
      </c>
      <c r="K202" t="s">
        <v>782</v>
      </c>
      <c r="L202" t="s">
        <v>783</v>
      </c>
      <c r="M202">
        <v>4.6948411999999999</v>
      </c>
      <c r="N202">
        <v>-74.089779899999996</v>
      </c>
    </row>
    <row r="203" spans="1:14" ht="15" thickBot="1">
      <c r="A203" t="str">
        <f t="shared" si="15"/>
        <v>CR 69 H No. 78 - 53, Bogotá</v>
      </c>
      <c r="B203" s="35">
        <v>200</v>
      </c>
      <c r="C203" s="30" t="s">
        <v>417</v>
      </c>
      <c r="D203" s="1" t="s">
        <v>418</v>
      </c>
      <c r="E203" t="str">
        <f t="shared" si="12"/>
        <v>CR 69 H No. 78 - 53, Bogotá</v>
      </c>
      <c r="H203" s="9" t="s">
        <v>630</v>
      </c>
      <c r="I203" t="str">
        <f t="shared" si="13"/>
        <v>4.6872326</v>
      </c>
      <c r="J203" t="str">
        <f t="shared" si="14"/>
        <v xml:space="preserve"> -74.08419169999999</v>
      </c>
      <c r="K203" t="s">
        <v>1035</v>
      </c>
      <c r="L203" t="s">
        <v>1036</v>
      </c>
      <c r="M203">
        <v>4.6872325999999997</v>
      </c>
      <c r="N203">
        <v>-74.084191699999906</v>
      </c>
    </row>
    <row r="204" spans="1:14" ht="15" thickBot="1">
      <c r="A204" t="str">
        <f t="shared" si="15"/>
        <v>DG 85 No. 76 - 63, Bogotá</v>
      </c>
      <c r="B204" s="35">
        <v>201</v>
      </c>
      <c r="C204" s="30" t="s">
        <v>419</v>
      </c>
      <c r="D204" s="1" t="s">
        <v>420</v>
      </c>
      <c r="E204" t="str">
        <f t="shared" si="12"/>
        <v>DG 85 No. 76 - 63, Bogotá</v>
      </c>
      <c r="H204" s="9" t="s">
        <v>631</v>
      </c>
      <c r="I204" t="str">
        <f t="shared" si="13"/>
        <v>4.7064387</v>
      </c>
      <c r="J204" t="str">
        <f t="shared" si="14"/>
        <v xml:space="preserve"> -74.0932682</v>
      </c>
      <c r="K204" t="s">
        <v>1037</v>
      </c>
      <c r="L204" t="s">
        <v>1038</v>
      </c>
      <c r="M204">
        <v>4.7064386999999996</v>
      </c>
      <c r="N204">
        <v>-74.093268199999997</v>
      </c>
    </row>
    <row r="205" spans="1:14" ht="15" thickBot="1">
      <c r="A205" t="str">
        <f t="shared" si="15"/>
        <v>CARRERA 74 # 65A-08, Bogotá</v>
      </c>
      <c r="B205" s="35">
        <v>202</v>
      </c>
      <c r="C205" s="33" t="s">
        <v>421</v>
      </c>
      <c r="D205" s="8" t="s">
        <v>422</v>
      </c>
      <c r="E205" t="str">
        <f t="shared" si="12"/>
        <v>CARRERA 74 # 65A-08, Bogotá</v>
      </c>
      <c r="H205" s="9" t="s">
        <v>632</v>
      </c>
      <c r="I205" t="str">
        <f t="shared" si="13"/>
        <v>4.681541</v>
      </c>
      <c r="J205" t="str">
        <f t="shared" si="14"/>
        <v xml:space="preserve"> -74.1023761</v>
      </c>
      <c r="K205" t="s">
        <v>1039</v>
      </c>
      <c r="L205" t="s">
        <v>1040</v>
      </c>
      <c r="M205">
        <v>4.6815410000000002</v>
      </c>
      <c r="N205">
        <v>-74.102376100000001</v>
      </c>
    </row>
    <row r="206" spans="1:14" ht="15" thickBot="1">
      <c r="A206" t="str">
        <f t="shared" si="15"/>
        <v>CL 77A No 77B-63, Bogotá</v>
      </c>
      <c r="B206" s="35">
        <v>203</v>
      </c>
      <c r="C206" s="30" t="s">
        <v>423</v>
      </c>
      <c r="D206" s="2" t="s">
        <v>424</v>
      </c>
      <c r="E206" t="str">
        <f t="shared" si="12"/>
        <v>CL 77A No 77B-63, Bogotá</v>
      </c>
      <c r="H206" s="9" t="s">
        <v>633</v>
      </c>
      <c r="I206" t="str">
        <f t="shared" si="13"/>
        <v>4.696919299999999</v>
      </c>
      <c r="J206" t="str">
        <f t="shared" si="14"/>
        <v xml:space="preserve"> -74.0962625</v>
      </c>
      <c r="K206" t="s">
        <v>1041</v>
      </c>
      <c r="L206" t="s">
        <v>1042</v>
      </c>
      <c r="M206">
        <v>4.6969192999999896</v>
      </c>
      <c r="N206">
        <v>-74.096262499999995</v>
      </c>
    </row>
  </sheetData>
  <autoFilter ref="C3:N206" xr:uid="{0D08F6FC-2746-4EBA-8443-791204B22DFB}"/>
  <conditionalFormatting sqref="C4:D206">
    <cfRule type="duplicateValues" dxfId="9" priority="40"/>
  </conditionalFormatting>
  <conditionalFormatting sqref="M4:M206">
    <cfRule type="cellIs" dxfId="8" priority="5" operator="lessThan">
      <formula>$F$2</formula>
    </cfRule>
    <cfRule type="cellIs" dxfId="7" priority="6" operator="greaterThan">
      <formula>$F$1</formula>
    </cfRule>
  </conditionalFormatting>
  <conditionalFormatting sqref="N4:N206">
    <cfRule type="cellIs" dxfId="6" priority="2" operator="greaterThan">
      <formula>$J$2</formula>
    </cfRule>
    <cfRule type="cellIs" dxfId="5" priority="4" operator="greaterThan">
      <formula>$J$2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2182-8AD8-4744-A75C-4DC95C54AB65}">
  <sheetPr>
    <tabColor rgb="FFFF0000"/>
  </sheetPr>
  <dimension ref="A1:M216"/>
  <sheetViews>
    <sheetView topLeftCell="A140" zoomScale="78" zoomScaleNormal="78" workbookViewId="0">
      <selection activeCell="A4" sqref="A4:A216"/>
    </sheetView>
  </sheetViews>
  <sheetFormatPr baseColWidth="10" defaultRowHeight="14.4"/>
  <cols>
    <col min="1" max="1" width="4.5546875" bestFit="1" customWidth="1"/>
    <col min="2" max="2" width="64.5546875" customWidth="1"/>
    <col min="3" max="3" width="41.88671875" customWidth="1"/>
    <col min="4" max="6" width="11.44140625" hidden="1" customWidth="1"/>
    <col min="7" max="7" width="45.6640625" hidden="1" customWidth="1"/>
    <col min="8" max="11" width="11.44140625" hidden="1" customWidth="1"/>
    <col min="12" max="12" width="0" hidden="1" customWidth="1"/>
    <col min="13" max="13" width="11.44140625" hidden="1" customWidth="1"/>
    <col min="14" max="14" width="0" hidden="1" customWidth="1"/>
  </cols>
  <sheetData>
    <row r="1" spans="1:13">
      <c r="D1" t="s">
        <v>425</v>
      </c>
      <c r="E1" s="10">
        <v>4.7402629999999997</v>
      </c>
      <c r="F1">
        <v>-74125844</v>
      </c>
      <c r="G1" t="s">
        <v>427</v>
      </c>
      <c r="H1">
        <v>4.7215490000000004</v>
      </c>
      <c r="I1" s="10">
        <v>-74.160444999999996</v>
      </c>
    </row>
    <row r="2" spans="1:13">
      <c r="D2" t="s">
        <v>426</v>
      </c>
      <c r="E2">
        <v>4.654083</v>
      </c>
      <c r="F2">
        <v>74.103132000000002</v>
      </c>
      <c r="G2" t="s">
        <v>428</v>
      </c>
      <c r="H2">
        <v>4.6857329999999999</v>
      </c>
      <c r="I2">
        <v>-74.076858000000001</v>
      </c>
    </row>
    <row r="3" spans="1:13" ht="15" thickBot="1">
      <c r="B3" s="29" t="s">
        <v>0</v>
      </c>
      <c r="C3" s="29" t="s">
        <v>1</v>
      </c>
    </row>
    <row r="4" spans="1:13" ht="15" thickBot="1">
      <c r="A4" s="23">
        <v>1</v>
      </c>
      <c r="B4" s="30" t="s">
        <v>2</v>
      </c>
      <c r="C4" s="2" t="s">
        <v>3</v>
      </c>
      <c r="D4" t="str">
        <f>+CONCATENATE(C4,", Bogotá")</f>
        <v>Calle 77A No 80A- 57, Bogotá</v>
      </c>
      <c r="G4" s="9" t="s">
        <v>429</v>
      </c>
      <c r="H4" t="str">
        <f>+MID(G4,1,FIND(",",G4)-1)</f>
        <v>4.6984676</v>
      </c>
      <c r="I4" t="str">
        <f>+MID(G4,FIND(",",G4)+1,LEN(G4))</f>
        <v xml:space="preserve"> -74.09821529999999</v>
      </c>
      <c r="J4" t="s">
        <v>634</v>
      </c>
      <c r="K4" t="s">
        <v>635</v>
      </c>
      <c r="L4">
        <v>4.6984675999999999</v>
      </c>
      <c r="M4">
        <v>-74.098215299999893</v>
      </c>
    </row>
    <row r="5" spans="1:13" ht="15" thickBot="1">
      <c r="A5" s="23">
        <v>2</v>
      </c>
      <c r="B5" s="30" t="s">
        <v>4</v>
      </c>
      <c r="C5" s="2" t="s">
        <v>5</v>
      </c>
      <c r="D5" t="str">
        <f t="shared" ref="D5:D22" si="0">+CONCATENATE(C5,", Bogotá")</f>
        <v>Calle 78 No 81- 47, Bogotá</v>
      </c>
      <c r="G5" s="9" t="s">
        <v>430</v>
      </c>
      <c r="H5" t="str">
        <f t="shared" ref="H5:H20" si="1">+MID(G5,1,FIND(",",G5)-1)</f>
        <v>4.6996438</v>
      </c>
      <c r="I5" t="str">
        <f t="shared" ref="I5:I68" si="2">+MID(G5,FIND(",",G5)+1,LEN(G5))</f>
        <v xml:space="preserve"> -74.0984281</v>
      </c>
      <c r="J5" t="s">
        <v>636</v>
      </c>
      <c r="K5" t="s">
        <v>637</v>
      </c>
      <c r="L5">
        <v>4.6996437999999996</v>
      </c>
      <c r="M5">
        <v>-74.098428100000007</v>
      </c>
    </row>
    <row r="6" spans="1:13" ht="15" thickBot="1">
      <c r="A6" s="23">
        <v>3</v>
      </c>
      <c r="B6" s="30" t="s">
        <v>6</v>
      </c>
      <c r="C6" s="1" t="s">
        <v>7</v>
      </c>
      <c r="D6" t="str">
        <f t="shared" si="0"/>
        <v>Calle 66 No 74- 59, Bogotá</v>
      </c>
      <c r="G6" s="9" t="s">
        <v>431</v>
      </c>
      <c r="H6" t="str">
        <f t="shared" si="1"/>
        <v>4.682619100000001</v>
      </c>
      <c r="I6" t="str">
        <f t="shared" si="2"/>
        <v xml:space="preserve"> -74.10258069999999</v>
      </c>
      <c r="J6" t="s">
        <v>638</v>
      </c>
      <c r="K6" t="s">
        <v>639</v>
      </c>
      <c r="L6">
        <v>4.6826191000000001</v>
      </c>
      <c r="M6">
        <v>-74.102580699999905</v>
      </c>
    </row>
    <row r="7" spans="1:13" ht="15" thickBot="1">
      <c r="A7" s="23">
        <v>4</v>
      </c>
      <c r="B7" s="30" t="s">
        <v>8</v>
      </c>
      <c r="C7" s="3" t="s">
        <v>9</v>
      </c>
      <c r="D7" t="str">
        <f t="shared" si="0"/>
        <v>Carrera 73A No 69A- 33, Bogotá</v>
      </c>
      <c r="G7" s="9" t="s">
        <v>432</v>
      </c>
      <c r="H7" t="str">
        <f t="shared" si="1"/>
        <v>4.6855905</v>
      </c>
      <c r="I7" t="str">
        <f t="shared" si="2"/>
        <v xml:space="preserve"> -74.0987794</v>
      </c>
      <c r="J7" t="s">
        <v>640</v>
      </c>
      <c r="K7" t="s">
        <v>641</v>
      </c>
      <c r="L7">
        <v>4.6855905</v>
      </c>
      <c r="M7">
        <v>-74.098779399999998</v>
      </c>
    </row>
    <row r="8" spans="1:13" ht="15" thickBot="1">
      <c r="A8" s="23">
        <v>5</v>
      </c>
      <c r="B8" s="30" t="s">
        <v>10</v>
      </c>
      <c r="C8" s="1" t="s">
        <v>11</v>
      </c>
      <c r="D8" t="str">
        <f t="shared" si="0"/>
        <v>Carrera 74A no. 68B - 83, Bogotá</v>
      </c>
      <c r="G8" s="9" t="s">
        <v>433</v>
      </c>
      <c r="H8" t="str">
        <f t="shared" si="1"/>
        <v>4.6858296</v>
      </c>
      <c r="I8" t="str">
        <f t="shared" si="2"/>
        <v xml:space="preserve"> -74.09990859999999</v>
      </c>
      <c r="J8" t="s">
        <v>642</v>
      </c>
      <c r="K8" t="s">
        <v>643</v>
      </c>
      <c r="L8">
        <v>4.6858295999999999</v>
      </c>
      <c r="M8">
        <v>-74.099908599999907</v>
      </c>
    </row>
    <row r="9" spans="1:13" ht="15" thickBot="1">
      <c r="A9" s="23">
        <v>6</v>
      </c>
      <c r="B9" s="30" t="s">
        <v>12</v>
      </c>
      <c r="C9" s="1" t="s">
        <v>13</v>
      </c>
      <c r="D9" t="str">
        <f t="shared" si="0"/>
        <v>Carrera 89 No 68- 15, Bogotá</v>
      </c>
      <c r="G9" s="9" t="s">
        <v>434</v>
      </c>
      <c r="H9" t="str">
        <f t="shared" si="1"/>
        <v>4.6922144</v>
      </c>
      <c r="I9" t="str">
        <f t="shared" si="2"/>
        <v xml:space="preserve"> -74.11120389999999</v>
      </c>
      <c r="J9" t="s">
        <v>644</v>
      </c>
      <c r="K9" t="s">
        <v>645</v>
      </c>
      <c r="L9">
        <v>4.6922144000000001</v>
      </c>
      <c r="M9">
        <v>-74.111203899999893</v>
      </c>
    </row>
    <row r="10" spans="1:13" ht="15" thickBot="1">
      <c r="A10" s="23">
        <v>7</v>
      </c>
      <c r="B10" s="30" t="s">
        <v>14</v>
      </c>
      <c r="C10" s="1" t="s">
        <v>15</v>
      </c>
      <c r="D10" t="str">
        <f t="shared" si="0"/>
        <v>Carrera 73A No. 71A - 22, Bogotá</v>
      </c>
      <c r="G10" s="9" t="s">
        <v>435</v>
      </c>
      <c r="H10" t="str">
        <f t="shared" si="1"/>
        <v>4.6879475</v>
      </c>
      <c r="I10" t="str">
        <f t="shared" si="2"/>
        <v xml:space="preserve"> -74.0969578</v>
      </c>
      <c r="J10" t="s">
        <v>646</v>
      </c>
      <c r="K10" t="s">
        <v>647</v>
      </c>
      <c r="L10">
        <v>4.6879474999999999</v>
      </c>
      <c r="M10">
        <v>-74.096957799999998</v>
      </c>
    </row>
    <row r="11" spans="1:13" ht="15" thickBot="1">
      <c r="A11" s="23">
        <v>8</v>
      </c>
      <c r="B11" s="30" t="s">
        <v>16</v>
      </c>
      <c r="C11" s="2" t="s">
        <v>17</v>
      </c>
      <c r="D11" t="str">
        <f t="shared" si="0"/>
        <v>Calle 77 A No. 80 A - 44, Bogotá</v>
      </c>
      <c r="G11" s="9" t="s">
        <v>436</v>
      </c>
      <c r="H11" t="str">
        <f t="shared" si="1"/>
        <v>4.6984064</v>
      </c>
      <c r="I11" t="str">
        <f t="shared" si="2"/>
        <v xml:space="preserve"> -74.09779189999999</v>
      </c>
      <c r="J11" t="s">
        <v>648</v>
      </c>
      <c r="K11" t="s">
        <v>649</v>
      </c>
      <c r="L11">
        <v>4.6984063999999996</v>
      </c>
      <c r="M11">
        <v>-74.097791899999905</v>
      </c>
    </row>
    <row r="12" spans="1:13" ht="15" thickBot="1">
      <c r="A12" s="23">
        <v>9</v>
      </c>
      <c r="B12" s="30" t="s">
        <v>18</v>
      </c>
      <c r="C12" s="1" t="s">
        <v>19</v>
      </c>
      <c r="D12" t="str">
        <f t="shared" si="0"/>
        <v>Calle 81 No 92- 23, Bogotá</v>
      </c>
      <c r="G12" s="9" t="s">
        <v>437</v>
      </c>
      <c r="H12" t="str">
        <f t="shared" si="1"/>
        <v>4.7069325</v>
      </c>
      <c r="I12" t="str">
        <f t="shared" si="2"/>
        <v xml:space="preserve"> -74.1048749</v>
      </c>
      <c r="J12" t="s">
        <v>650</v>
      </c>
      <c r="K12" t="s">
        <v>651</v>
      </c>
      <c r="L12">
        <v>4.7069324999999997</v>
      </c>
      <c r="M12">
        <v>-74.104874899999999</v>
      </c>
    </row>
    <row r="13" spans="1:13" ht="15" thickBot="1">
      <c r="A13" s="23">
        <v>10</v>
      </c>
      <c r="B13" s="30" t="s">
        <v>20</v>
      </c>
      <c r="C13" s="1" t="s">
        <v>21</v>
      </c>
      <c r="D13" t="str">
        <f t="shared" si="0"/>
        <v>Calle 68 No 90A- 20, Bogotá</v>
      </c>
      <c r="G13" s="9" t="s">
        <v>438</v>
      </c>
      <c r="H13" t="str">
        <f t="shared" si="1"/>
        <v>4.6932222</v>
      </c>
      <c r="I13" t="str">
        <f t="shared" si="2"/>
        <v xml:space="preserve"> -74.11297569999999</v>
      </c>
      <c r="J13" t="s">
        <v>652</v>
      </c>
      <c r="K13" t="s">
        <v>653</v>
      </c>
      <c r="L13">
        <v>4.6932222000000001</v>
      </c>
      <c r="M13">
        <v>-74.112975699999893</v>
      </c>
    </row>
    <row r="14" spans="1:13" ht="15" thickBot="1">
      <c r="A14" s="23">
        <v>11</v>
      </c>
      <c r="B14" s="31" t="s">
        <v>22</v>
      </c>
      <c r="C14" s="5" t="s">
        <v>23</v>
      </c>
      <c r="D14" t="str">
        <f t="shared" si="0"/>
        <v>Calle 77 No 82- 61, Bogotá</v>
      </c>
      <c r="G14" s="9" t="s">
        <v>439</v>
      </c>
      <c r="H14" t="str">
        <f t="shared" si="1"/>
        <v>4.6993757</v>
      </c>
      <c r="I14" t="str">
        <f t="shared" si="2"/>
        <v xml:space="preserve"> -74.1000151</v>
      </c>
      <c r="J14" t="s">
        <v>654</v>
      </c>
      <c r="K14" t="s">
        <v>655</v>
      </c>
      <c r="L14">
        <v>4.6993757</v>
      </c>
      <c r="M14">
        <v>-74.100015099999993</v>
      </c>
    </row>
    <row r="15" spans="1:13" ht="15" thickBot="1">
      <c r="A15" s="23">
        <v>12</v>
      </c>
      <c r="B15" s="30" t="s">
        <v>24</v>
      </c>
      <c r="C15" s="2" t="s">
        <v>25</v>
      </c>
      <c r="D15" t="str">
        <f t="shared" si="0"/>
        <v>Carrera 87 No 70A- 30, Bogotá</v>
      </c>
      <c r="G15" s="9" t="s">
        <v>440</v>
      </c>
      <c r="H15" t="str">
        <f t="shared" si="1"/>
        <v>4.694246400000001</v>
      </c>
      <c r="I15" t="str">
        <f t="shared" si="2"/>
        <v xml:space="preserve"> -74.1079144</v>
      </c>
      <c r="J15" t="s">
        <v>656</v>
      </c>
      <c r="K15" t="s">
        <v>657</v>
      </c>
      <c r="L15">
        <v>4.6942463999999999</v>
      </c>
      <c r="M15">
        <v>-74.107914399999999</v>
      </c>
    </row>
    <row r="16" spans="1:13" ht="15" thickBot="1">
      <c r="A16" s="23">
        <v>13</v>
      </c>
      <c r="B16" s="30" t="s">
        <v>26</v>
      </c>
      <c r="C16" s="2" t="s">
        <v>27</v>
      </c>
      <c r="D16" t="str">
        <f t="shared" si="0"/>
        <v>Transversal 77C No. 47-20, Bogotá</v>
      </c>
      <c r="G16" s="9" t="s">
        <v>441</v>
      </c>
      <c r="H16" t="str">
        <f t="shared" si="1"/>
        <v>4.675357099999999</v>
      </c>
      <c r="I16" t="str">
        <f t="shared" si="2"/>
        <v xml:space="preserve"> -74.1130178</v>
      </c>
      <c r="J16" t="s">
        <v>658</v>
      </c>
      <c r="K16" t="s">
        <v>659</v>
      </c>
      <c r="L16">
        <v>4.6753570999999896</v>
      </c>
      <c r="M16">
        <v>-74.113017799999994</v>
      </c>
    </row>
    <row r="17" spans="1:13" ht="15" thickBot="1">
      <c r="A17" s="23">
        <v>14</v>
      </c>
      <c r="B17" s="30" t="s">
        <v>28</v>
      </c>
      <c r="C17" s="2" t="s">
        <v>29</v>
      </c>
      <c r="D17" t="str">
        <f t="shared" si="0"/>
        <v>Calle 74B No 69Q- 12, Bogotá</v>
      </c>
      <c r="G17" s="9" t="s">
        <v>442</v>
      </c>
      <c r="H17" t="str">
        <f t="shared" si="1"/>
        <v>4.6865977</v>
      </c>
      <c r="I17" t="str">
        <f t="shared" si="2"/>
        <v xml:space="preserve"> -74.0888104</v>
      </c>
      <c r="J17" t="s">
        <v>660</v>
      </c>
      <c r="K17" t="s">
        <v>661</v>
      </c>
      <c r="L17">
        <v>4.6865977000000001</v>
      </c>
      <c r="M17">
        <v>-74.0888104</v>
      </c>
    </row>
    <row r="18" spans="1:13" ht="15" thickBot="1">
      <c r="A18" s="23">
        <v>15</v>
      </c>
      <c r="B18" s="30" t="s">
        <v>30</v>
      </c>
      <c r="C18" s="2" t="s">
        <v>31</v>
      </c>
      <c r="D18" t="str">
        <f t="shared" si="0"/>
        <v>Calle 51 No 74A- 54, Bogotá</v>
      </c>
      <c r="G18" s="9" t="s">
        <v>443</v>
      </c>
      <c r="H18" t="str">
        <f t="shared" si="1"/>
        <v>4.6726914</v>
      </c>
      <c r="I18" t="str">
        <f t="shared" si="2"/>
        <v xml:space="preserve"> -74.1117493</v>
      </c>
      <c r="J18" t="s">
        <v>662</v>
      </c>
      <c r="K18" t="s">
        <v>663</v>
      </c>
      <c r="L18">
        <v>4.6726913999999997</v>
      </c>
      <c r="M18">
        <v>-74.1117493</v>
      </c>
    </row>
    <row r="19" spans="1:13" ht="15" thickBot="1">
      <c r="A19" s="23">
        <v>16</v>
      </c>
      <c r="B19" s="30" t="s">
        <v>32</v>
      </c>
      <c r="C19" s="1" t="s">
        <v>33</v>
      </c>
      <c r="D19" t="str">
        <f t="shared" si="0"/>
        <v>Calle 77 No 81- 25/31, Bogotá</v>
      </c>
      <c r="G19" s="9" t="s">
        <v>444</v>
      </c>
      <c r="H19" t="str">
        <f t="shared" si="1"/>
        <v>4.6985114</v>
      </c>
      <c r="I19" t="str">
        <f t="shared" si="2"/>
        <v xml:space="preserve"> -74.0989594</v>
      </c>
      <c r="J19" t="s">
        <v>664</v>
      </c>
      <c r="K19" t="s">
        <v>665</v>
      </c>
      <c r="L19">
        <v>4.6985114000000001</v>
      </c>
      <c r="M19">
        <v>-74.098959399999998</v>
      </c>
    </row>
    <row r="20" spans="1:13" ht="15" thickBot="1">
      <c r="A20" s="23">
        <v>17</v>
      </c>
      <c r="B20" s="30" t="s">
        <v>34</v>
      </c>
      <c r="C20" s="2" t="s">
        <v>35</v>
      </c>
      <c r="D20" t="str">
        <f t="shared" si="0"/>
        <v>Carrera 74A No 68B- 83, Bogotá</v>
      </c>
      <c r="G20" s="9" t="s">
        <v>433</v>
      </c>
      <c r="H20" t="str">
        <f t="shared" si="1"/>
        <v>4.6858296</v>
      </c>
      <c r="I20" t="str">
        <f t="shared" si="2"/>
        <v xml:space="preserve"> -74.09990859999999</v>
      </c>
      <c r="J20" t="s">
        <v>642</v>
      </c>
      <c r="K20" t="s">
        <v>643</v>
      </c>
      <c r="L20">
        <v>4.6858295999999999</v>
      </c>
      <c r="M20">
        <v>-74.099908599999907</v>
      </c>
    </row>
    <row r="21" spans="1:13" ht="15" thickBot="1">
      <c r="A21" s="23">
        <v>18</v>
      </c>
      <c r="B21" s="30" t="s">
        <v>36</v>
      </c>
      <c r="C21" s="2" t="s">
        <v>37</v>
      </c>
      <c r="D21" t="str">
        <f t="shared" si="0"/>
        <v>Calle 78 No 68H- 71, Bogotá</v>
      </c>
      <c r="G21" s="9" t="s">
        <v>445</v>
      </c>
      <c r="H21" t="str">
        <f t="shared" ref="H21:H36" si="3">+MID(G21,1,FIND(",",G21)-1)</f>
        <v>4.6850972</v>
      </c>
      <c r="I21" t="str">
        <f t="shared" si="2"/>
        <v xml:space="preserve"> -74.083527</v>
      </c>
      <c r="J21" t="s">
        <v>666</v>
      </c>
      <c r="K21" t="s">
        <v>667</v>
      </c>
      <c r="L21">
        <v>4.6850972000000004</v>
      </c>
      <c r="M21">
        <v>-74.083527000000004</v>
      </c>
    </row>
    <row r="22" spans="1:13" ht="15" thickBot="1">
      <c r="A22" s="23">
        <v>19</v>
      </c>
      <c r="B22" s="30" t="s">
        <v>38</v>
      </c>
      <c r="C22" s="2" t="s">
        <v>39</v>
      </c>
      <c r="D22" t="str">
        <f t="shared" si="0"/>
        <v>DG 83 No. 76 C - 37, Bogotá</v>
      </c>
      <c r="G22" s="9" t="s">
        <v>446</v>
      </c>
      <c r="H22" t="str">
        <f t="shared" si="3"/>
        <v>4.7036089</v>
      </c>
      <c r="I22" t="str">
        <f t="shared" si="2"/>
        <v xml:space="preserve"> -74.093656</v>
      </c>
      <c r="J22" t="s">
        <v>668</v>
      </c>
      <c r="K22" t="s">
        <v>669</v>
      </c>
      <c r="L22">
        <v>4.7036088999999999</v>
      </c>
      <c r="M22">
        <v>-74.093655999999996</v>
      </c>
    </row>
    <row r="23" spans="1:13" ht="15" thickBot="1">
      <c r="A23" s="40">
        <v>20</v>
      </c>
      <c r="B23" s="36" t="s">
        <v>40</v>
      </c>
      <c r="C23" s="13" t="s">
        <v>41</v>
      </c>
      <c r="D23" t="str">
        <f t="shared" ref="D23:D54" si="4">+CONCATENATE(C23,", Bogotá")</f>
        <v>Carrera 111 No. 157 A - 77
Interior 2, Bogotá</v>
      </c>
      <c r="G23" s="9" t="s">
        <v>447</v>
      </c>
      <c r="H23" t="str">
        <f t="shared" si="3"/>
        <v>4.7642101</v>
      </c>
      <c r="I23" t="str">
        <f t="shared" si="2"/>
        <v xml:space="preserve"> -74.0911259</v>
      </c>
      <c r="J23" t="s">
        <v>670</v>
      </c>
      <c r="K23" t="s">
        <v>671</v>
      </c>
      <c r="L23">
        <v>4.7642100999999997</v>
      </c>
      <c r="M23">
        <v>-74.091125899999994</v>
      </c>
    </row>
    <row r="24" spans="1:13" ht="15" thickBot="1">
      <c r="A24" s="23">
        <v>21</v>
      </c>
      <c r="B24" s="30" t="s">
        <v>42</v>
      </c>
      <c r="C24" s="1" t="s">
        <v>43</v>
      </c>
      <c r="D24" t="str">
        <f t="shared" si="4"/>
        <v>Calle 63 No 74B - 42 Bod 10, Bogotá</v>
      </c>
      <c r="G24" s="9" t="s">
        <v>448</v>
      </c>
      <c r="H24" t="str">
        <f t="shared" si="3"/>
        <v>4.6789352</v>
      </c>
      <c r="I24" t="str">
        <f t="shared" si="2"/>
        <v xml:space="preserve"> -74.1074474</v>
      </c>
      <c r="J24" t="s">
        <v>672</v>
      </c>
      <c r="K24" t="s">
        <v>673</v>
      </c>
      <c r="L24">
        <v>4.6789351999999997</v>
      </c>
      <c r="M24">
        <v>-74.107447399999998</v>
      </c>
    </row>
    <row r="25" spans="1:13" ht="15" thickBot="1">
      <c r="A25" s="23">
        <v>22</v>
      </c>
      <c r="B25" s="30" t="s">
        <v>44</v>
      </c>
      <c r="C25" s="1" t="s">
        <v>45</v>
      </c>
      <c r="D25" t="str">
        <f t="shared" si="4"/>
        <v>Carrera 69Q No 78- 39, Bogotá</v>
      </c>
      <c r="G25" s="9" t="s">
        <v>449</v>
      </c>
      <c r="H25" t="str">
        <f t="shared" si="3"/>
        <v>4.6890806</v>
      </c>
      <c r="I25" t="str">
        <f t="shared" si="2"/>
        <v xml:space="preserve"> -74.0858405</v>
      </c>
      <c r="J25" t="s">
        <v>674</v>
      </c>
      <c r="K25" t="s">
        <v>675</v>
      </c>
      <c r="L25">
        <v>4.6890805999999996</v>
      </c>
      <c r="M25">
        <v>-74.085840500000003</v>
      </c>
    </row>
    <row r="26" spans="1:13" ht="15" thickBot="1">
      <c r="A26" s="40">
        <v>23</v>
      </c>
      <c r="B26" s="37" t="s">
        <v>46</v>
      </c>
      <c r="C26" s="14" t="s">
        <v>47</v>
      </c>
      <c r="D26" t="str">
        <f t="shared" si="4"/>
        <v>Calle 62BIS No 68- 32, Bogotá</v>
      </c>
      <c r="G26" s="9" t="s">
        <v>450</v>
      </c>
      <c r="H26" t="str">
        <f t="shared" si="3"/>
        <v>4.591243100000001</v>
      </c>
      <c r="I26" t="str">
        <f t="shared" si="2"/>
        <v xml:space="preserve"> -74.158597</v>
      </c>
      <c r="J26" t="s">
        <v>676</v>
      </c>
      <c r="K26" t="s">
        <v>677</v>
      </c>
      <c r="L26">
        <v>4.5912430999999998</v>
      </c>
      <c r="M26">
        <v>-74.158597</v>
      </c>
    </row>
    <row r="27" spans="1:13" ht="15" thickBot="1">
      <c r="A27" s="23">
        <v>24</v>
      </c>
      <c r="B27" s="30" t="s">
        <v>48</v>
      </c>
      <c r="C27" s="1" t="s">
        <v>49</v>
      </c>
      <c r="D27" t="str">
        <f t="shared" si="4"/>
        <v>Calle 97 No 94M - 05, Bogotá</v>
      </c>
      <c r="G27" s="9" t="s">
        <v>451</v>
      </c>
      <c r="H27" t="str">
        <f t="shared" si="3"/>
        <v>4.7167545</v>
      </c>
      <c r="I27" t="str">
        <f t="shared" si="2"/>
        <v xml:space="preserve"> -74.0972999</v>
      </c>
      <c r="J27" t="s">
        <v>678</v>
      </c>
      <c r="K27" t="s">
        <v>679</v>
      </c>
      <c r="L27">
        <v>4.7167545000000004</v>
      </c>
      <c r="M27">
        <v>-74.097299899999996</v>
      </c>
    </row>
    <row r="28" spans="1:13" ht="15" thickBot="1">
      <c r="A28" s="23">
        <v>25</v>
      </c>
      <c r="B28" s="30" t="s">
        <v>50</v>
      </c>
      <c r="C28" s="1" t="s">
        <v>51</v>
      </c>
      <c r="D28" t="str">
        <f t="shared" si="4"/>
        <v>Carrera 69 No 74B- 62, Bogotá</v>
      </c>
      <c r="G28" s="9" t="s">
        <v>452</v>
      </c>
      <c r="H28" t="str">
        <f t="shared" si="3"/>
        <v>4.6835981</v>
      </c>
      <c r="I28" t="str">
        <f t="shared" si="2"/>
        <v xml:space="preserve"> -74.0855225</v>
      </c>
      <c r="J28" t="s">
        <v>680</v>
      </c>
      <c r="K28" t="s">
        <v>681</v>
      </c>
      <c r="L28">
        <v>4.6835981000000002</v>
      </c>
      <c r="M28">
        <v>-74.085522499999996</v>
      </c>
    </row>
    <row r="29" spans="1:13" ht="15" thickBot="1">
      <c r="A29" s="23">
        <v>26</v>
      </c>
      <c r="B29" s="30" t="s">
        <v>52</v>
      </c>
      <c r="C29" s="1" t="s">
        <v>53</v>
      </c>
      <c r="D29" t="str">
        <f t="shared" si="4"/>
        <v>Carrera 75 No 70- 3, Bogotá</v>
      </c>
      <c r="G29" s="9" t="s">
        <v>453</v>
      </c>
      <c r="H29" t="str">
        <f t="shared" si="3"/>
        <v>4.6874147</v>
      </c>
      <c r="I29" t="str">
        <f t="shared" si="2"/>
        <v xml:space="preserve"> -74.0999564</v>
      </c>
      <c r="J29" t="s">
        <v>682</v>
      </c>
      <c r="K29" t="s">
        <v>683</v>
      </c>
      <c r="L29">
        <v>4.6874146999999997</v>
      </c>
      <c r="M29">
        <v>-74.099956399999996</v>
      </c>
    </row>
    <row r="30" spans="1:13" ht="15" thickBot="1">
      <c r="A30" s="23">
        <v>27</v>
      </c>
      <c r="B30" s="30" t="s">
        <v>54</v>
      </c>
      <c r="C30" s="1" t="s">
        <v>55</v>
      </c>
      <c r="D30" t="str">
        <f t="shared" si="4"/>
        <v>Avenida Carrera 73 A No.71 A- 72, Bogotá</v>
      </c>
      <c r="G30" s="9" t="s">
        <v>454</v>
      </c>
      <c r="H30" t="str">
        <f t="shared" si="3"/>
        <v>4.6881889</v>
      </c>
      <c r="I30" t="str">
        <f t="shared" si="2"/>
        <v xml:space="preserve"> -74.09679779999999</v>
      </c>
      <c r="J30" t="s">
        <v>684</v>
      </c>
      <c r="K30" t="s">
        <v>685</v>
      </c>
      <c r="L30">
        <v>4.6881889000000001</v>
      </c>
      <c r="M30">
        <v>-74.096797799999905</v>
      </c>
    </row>
    <row r="31" spans="1:13" ht="15" thickBot="1">
      <c r="A31" s="23">
        <v>28</v>
      </c>
      <c r="B31" s="30" t="s">
        <v>56</v>
      </c>
      <c r="C31" s="2" t="s">
        <v>57</v>
      </c>
      <c r="D31" t="str">
        <f t="shared" si="4"/>
        <v>Carrera 91 No 66A- 59, Bogotá</v>
      </c>
      <c r="G31" s="9" t="s">
        <v>455</v>
      </c>
      <c r="H31" t="str">
        <f t="shared" si="3"/>
        <v>4.6929557</v>
      </c>
      <c r="I31" t="str">
        <f t="shared" si="2"/>
        <v xml:space="preserve"> -74.11359259999999</v>
      </c>
      <c r="J31" t="s">
        <v>686</v>
      </c>
      <c r="K31" t="s">
        <v>687</v>
      </c>
      <c r="L31">
        <v>4.6929556999999997</v>
      </c>
      <c r="M31">
        <v>-74.113592599999905</v>
      </c>
    </row>
    <row r="32" spans="1:13" ht="15" thickBot="1">
      <c r="A32" s="23">
        <v>29</v>
      </c>
      <c r="B32" s="30" t="s">
        <v>58</v>
      </c>
      <c r="C32" s="2" t="s">
        <v>59</v>
      </c>
      <c r="D32" t="str">
        <f t="shared" si="4"/>
        <v>Calle 71A No 72A- 17, Bogotá</v>
      </c>
      <c r="G32" s="9" t="s">
        <v>456</v>
      </c>
      <c r="H32" t="str">
        <f t="shared" si="3"/>
        <v>4.6871464</v>
      </c>
      <c r="I32" t="str">
        <f t="shared" si="2"/>
        <v xml:space="preserve"> -74.09669199999999</v>
      </c>
      <c r="J32" t="s">
        <v>688</v>
      </c>
      <c r="K32" t="s">
        <v>689</v>
      </c>
      <c r="L32">
        <v>4.6871463999999996</v>
      </c>
      <c r="M32">
        <v>-74.096691999999905</v>
      </c>
    </row>
    <row r="33" spans="1:13" ht="15" thickBot="1">
      <c r="A33" s="40">
        <v>30</v>
      </c>
      <c r="B33" s="38" t="s">
        <v>60</v>
      </c>
      <c r="C33" s="15" t="s">
        <v>61</v>
      </c>
      <c r="D33" t="str">
        <f t="shared" si="4"/>
        <v>Carrera 7A No 123- 25, Bogotá</v>
      </c>
      <c r="G33" s="9" t="s">
        <v>457</v>
      </c>
      <c r="H33" t="str">
        <f t="shared" si="3"/>
        <v>4.699188599999999</v>
      </c>
      <c r="I33" t="str">
        <f t="shared" si="2"/>
        <v xml:space="preserve"> -74.0310679</v>
      </c>
      <c r="J33" t="s">
        <v>690</v>
      </c>
      <c r="K33" t="s">
        <v>691</v>
      </c>
      <c r="L33">
        <v>4.6991885999999896</v>
      </c>
      <c r="M33">
        <v>-74.031067899999996</v>
      </c>
    </row>
    <row r="34" spans="1:13" ht="15" thickBot="1">
      <c r="A34" s="23">
        <v>31</v>
      </c>
      <c r="B34" s="30" t="s">
        <v>62</v>
      </c>
      <c r="C34" s="2" t="s">
        <v>63</v>
      </c>
      <c r="D34" t="str">
        <f t="shared" si="4"/>
        <v>Calle 63D Bis No. 113A -06, Bogotá</v>
      </c>
      <c r="G34" s="9" t="s">
        <v>458</v>
      </c>
      <c r="H34" t="str">
        <f t="shared" si="3"/>
        <v>4.7067084</v>
      </c>
      <c r="I34" t="str">
        <f t="shared" si="2"/>
        <v xml:space="preserve"> -74.1393617</v>
      </c>
      <c r="J34" t="s">
        <v>692</v>
      </c>
      <c r="K34" t="s">
        <v>693</v>
      </c>
      <c r="L34">
        <v>4.7067084000000001</v>
      </c>
      <c r="M34">
        <v>-74.139361699999995</v>
      </c>
    </row>
    <row r="35" spans="1:13" ht="15" thickBot="1">
      <c r="A35" s="23">
        <v>32</v>
      </c>
      <c r="B35" s="30" t="s">
        <v>64</v>
      </c>
      <c r="C35" s="2" t="s">
        <v>65</v>
      </c>
      <c r="D35" t="str">
        <f t="shared" si="4"/>
        <v>Transversal 123 No 66J- 55, Bogotá</v>
      </c>
      <c r="G35" s="9" t="s">
        <v>459</v>
      </c>
      <c r="H35" t="str">
        <f t="shared" si="3"/>
        <v>4.7137667</v>
      </c>
      <c r="I35" t="str">
        <f t="shared" si="2"/>
        <v xml:space="preserve"> -74.1439569</v>
      </c>
      <c r="J35" t="s">
        <v>694</v>
      </c>
      <c r="K35" t="s">
        <v>695</v>
      </c>
      <c r="L35">
        <v>4.7137666999999999</v>
      </c>
      <c r="M35">
        <v>-74.143956900000006</v>
      </c>
    </row>
    <row r="36" spans="1:13" ht="15" thickBot="1">
      <c r="A36" s="23">
        <v>33</v>
      </c>
      <c r="B36" s="30" t="s">
        <v>66</v>
      </c>
      <c r="C36" s="1" t="s">
        <v>67</v>
      </c>
      <c r="D36" t="str">
        <f t="shared" si="4"/>
        <v>Calle 70B No 107C- 13, Bogotá</v>
      </c>
      <c r="G36" s="9" t="s">
        <v>460</v>
      </c>
      <c r="H36" t="str">
        <f t="shared" si="3"/>
        <v>4.7063027</v>
      </c>
      <c r="I36" t="str">
        <f t="shared" si="2"/>
        <v xml:space="preserve"> -74.12555569999999</v>
      </c>
      <c r="J36" t="s">
        <v>696</v>
      </c>
      <c r="K36" t="s">
        <v>697</v>
      </c>
      <c r="L36">
        <v>4.7063027000000002</v>
      </c>
      <c r="M36">
        <v>-74.125555699999893</v>
      </c>
    </row>
    <row r="37" spans="1:13" ht="15" thickBot="1">
      <c r="A37" s="23">
        <v>34</v>
      </c>
      <c r="B37" s="31" t="s">
        <v>68</v>
      </c>
      <c r="C37" s="5" t="s">
        <v>69</v>
      </c>
      <c r="D37" t="str">
        <f t="shared" si="4"/>
        <v>Carrera 74 No 65A- 57, Bogotá</v>
      </c>
      <c r="G37" s="9" t="s">
        <v>461</v>
      </c>
      <c r="H37" t="str">
        <f t="shared" ref="H37:H52" si="5">+MID(G37,1,FIND(",",G37)-1)</f>
        <v>4.6821961</v>
      </c>
      <c r="I37" t="str">
        <f t="shared" si="2"/>
        <v xml:space="preserve"> -74.1021667</v>
      </c>
      <c r="J37" t="s">
        <v>698</v>
      </c>
      <c r="K37" t="s">
        <v>699</v>
      </c>
      <c r="L37">
        <v>4.6821960999999996</v>
      </c>
      <c r="M37">
        <v>-74.102166699999998</v>
      </c>
    </row>
    <row r="38" spans="1:13" ht="15" thickBot="1">
      <c r="A38" s="23">
        <v>35</v>
      </c>
      <c r="B38" s="30" t="s">
        <v>70</v>
      </c>
      <c r="C38" s="2" t="s">
        <v>71</v>
      </c>
      <c r="D38" t="str">
        <f t="shared" si="4"/>
        <v>Cr 74A #70-45, Bogotá</v>
      </c>
      <c r="G38" s="9" t="s">
        <v>462</v>
      </c>
      <c r="H38" t="str">
        <f t="shared" si="5"/>
        <v>4.6871448</v>
      </c>
      <c r="I38" t="str">
        <f t="shared" si="2"/>
        <v xml:space="preserve"> -74.0989272</v>
      </c>
      <c r="J38" t="s">
        <v>700</v>
      </c>
      <c r="K38" t="s">
        <v>701</v>
      </c>
      <c r="L38">
        <v>4.6871448000000004</v>
      </c>
      <c r="M38">
        <v>-74.098927200000006</v>
      </c>
    </row>
    <row r="39" spans="1:13" ht="15" thickBot="1">
      <c r="A39" s="23">
        <v>36</v>
      </c>
      <c r="B39" s="30" t="s">
        <v>72</v>
      </c>
      <c r="C39" s="2" t="s">
        <v>73</v>
      </c>
      <c r="D39" t="str">
        <f t="shared" si="4"/>
        <v>Calle 64A No 103A- 45, Bogotá</v>
      </c>
      <c r="G39" s="9" t="s">
        <v>463</v>
      </c>
      <c r="H39" t="str">
        <f t="shared" si="5"/>
        <v>4.6958098</v>
      </c>
      <c r="I39" t="str">
        <f t="shared" si="2"/>
        <v xml:space="preserve"> -74.1248821</v>
      </c>
      <c r="J39" t="s">
        <v>702</v>
      </c>
      <c r="K39" t="s">
        <v>703</v>
      </c>
      <c r="L39">
        <v>4.6958098000000001</v>
      </c>
      <c r="M39">
        <v>-74.124882099999994</v>
      </c>
    </row>
    <row r="40" spans="1:13" ht="15" thickBot="1">
      <c r="A40" s="23">
        <v>37</v>
      </c>
      <c r="B40" s="30" t="s">
        <v>74</v>
      </c>
      <c r="C40" s="1" t="s">
        <v>75</v>
      </c>
      <c r="D40" t="str">
        <f t="shared" si="4"/>
        <v>Carrera 92 No 66A- 89, Bogotá</v>
      </c>
      <c r="G40" s="9" t="s">
        <v>464</v>
      </c>
      <c r="H40" t="str">
        <f t="shared" si="5"/>
        <v>4.6937008</v>
      </c>
      <c r="I40" t="str">
        <f t="shared" si="2"/>
        <v xml:space="preserve"> -74.1141986</v>
      </c>
      <c r="J40" t="s">
        <v>704</v>
      </c>
      <c r="K40" t="s">
        <v>705</v>
      </c>
      <c r="L40">
        <v>4.6937008000000002</v>
      </c>
      <c r="M40">
        <v>-74.114198599999995</v>
      </c>
    </row>
    <row r="41" spans="1:13" ht="15" thickBot="1">
      <c r="A41" s="23">
        <v>38</v>
      </c>
      <c r="B41" s="30" t="s">
        <v>76</v>
      </c>
      <c r="C41" s="1" t="s">
        <v>77</v>
      </c>
      <c r="D41" t="str">
        <f t="shared" si="4"/>
        <v>Calle 68A No 92- 22, Bogotá</v>
      </c>
      <c r="G41" s="9" t="s">
        <v>465</v>
      </c>
      <c r="H41" t="str">
        <f t="shared" si="5"/>
        <v>4.6945982</v>
      </c>
      <c r="I41" t="str">
        <f t="shared" si="2"/>
        <v xml:space="preserve"> -74.1137761</v>
      </c>
      <c r="J41" t="s">
        <v>706</v>
      </c>
      <c r="K41" t="s">
        <v>707</v>
      </c>
      <c r="L41">
        <v>4.6945981999999997</v>
      </c>
      <c r="M41">
        <v>-74.113776099999995</v>
      </c>
    </row>
    <row r="42" spans="1:13" ht="15" thickBot="1">
      <c r="A42" s="23">
        <v>39</v>
      </c>
      <c r="B42" s="30" t="s">
        <v>78</v>
      </c>
      <c r="C42" s="1" t="s">
        <v>79</v>
      </c>
      <c r="D42" t="str">
        <f t="shared" si="4"/>
        <v>Carrera 68B No 71- 43, Bogotá</v>
      </c>
      <c r="G42" s="9" t="s">
        <v>466</v>
      </c>
      <c r="H42" t="str">
        <f t="shared" si="5"/>
        <v>4.6782695</v>
      </c>
      <c r="I42" t="str">
        <f t="shared" si="2"/>
        <v xml:space="preserve"> -74.08705499999999</v>
      </c>
      <c r="J42" t="s">
        <v>708</v>
      </c>
      <c r="K42" t="s">
        <v>709</v>
      </c>
      <c r="L42">
        <v>4.6782694999999999</v>
      </c>
      <c r="M42">
        <v>-74.087054999999907</v>
      </c>
    </row>
    <row r="43" spans="1:13" ht="15" thickBot="1">
      <c r="A43" s="23">
        <v>40</v>
      </c>
      <c r="B43" s="30" t="s">
        <v>80</v>
      </c>
      <c r="C43" s="1" t="s">
        <v>81</v>
      </c>
      <c r="D43" t="str">
        <f t="shared" si="4"/>
        <v>Carrera 86 No. 69B -59, Bogotá</v>
      </c>
      <c r="G43" s="9" t="s">
        <v>467</v>
      </c>
      <c r="H43" t="str">
        <f t="shared" si="5"/>
        <v>4.6933409</v>
      </c>
      <c r="I43" t="str">
        <f t="shared" si="2"/>
        <v xml:space="preserve"> -74.1074677</v>
      </c>
      <c r="J43" t="s">
        <v>710</v>
      </c>
      <c r="K43" t="s">
        <v>711</v>
      </c>
      <c r="L43">
        <v>4.6933408999999999</v>
      </c>
      <c r="M43">
        <v>-74.107467700000001</v>
      </c>
    </row>
    <row r="44" spans="1:13" ht="15" thickBot="1">
      <c r="A44" s="23">
        <v>41</v>
      </c>
      <c r="B44" s="30" t="s">
        <v>82</v>
      </c>
      <c r="C44" s="2" t="s">
        <v>83</v>
      </c>
      <c r="D44" t="str">
        <f t="shared" si="4"/>
        <v>Carrera 72A No 70- 43, Bogotá</v>
      </c>
      <c r="G44" s="9" t="s">
        <v>468</v>
      </c>
      <c r="H44" t="str">
        <f t="shared" si="5"/>
        <v>4.6859758</v>
      </c>
      <c r="I44" t="str">
        <f t="shared" si="2"/>
        <v xml:space="preserve"> -74.0973338</v>
      </c>
      <c r="J44" t="s">
        <v>712</v>
      </c>
      <c r="K44" t="s">
        <v>713</v>
      </c>
      <c r="L44">
        <v>4.6859757999999996</v>
      </c>
      <c r="M44">
        <v>-74.097333800000001</v>
      </c>
    </row>
    <row r="45" spans="1:13" ht="15" thickBot="1">
      <c r="A45" s="23">
        <v>42</v>
      </c>
      <c r="B45" s="30" t="s">
        <v>84</v>
      </c>
      <c r="C45" s="1" t="s">
        <v>85</v>
      </c>
      <c r="D45" t="str">
        <f t="shared" si="4"/>
        <v>Calle 71 A No. 73 A 43, Bogotá</v>
      </c>
      <c r="G45" s="9" t="s">
        <v>469</v>
      </c>
      <c r="H45" t="str">
        <f t="shared" si="5"/>
        <v>4.6879098</v>
      </c>
      <c r="I45" t="str">
        <f t="shared" si="2"/>
        <v xml:space="preserve"> -74.0976563</v>
      </c>
      <c r="J45" t="s">
        <v>714</v>
      </c>
      <c r="K45" t="s">
        <v>715</v>
      </c>
      <c r="L45">
        <v>4.6879097999999999</v>
      </c>
      <c r="M45">
        <v>-74.097656299999997</v>
      </c>
    </row>
    <row r="46" spans="1:13" ht="15" thickBot="1">
      <c r="A46" s="23">
        <v>43</v>
      </c>
      <c r="B46" s="31" t="s">
        <v>86</v>
      </c>
      <c r="C46" s="5" t="s">
        <v>87</v>
      </c>
      <c r="D46" t="str">
        <f t="shared" si="4"/>
        <v>Carrera 72A No 69A- 74, Bogotá</v>
      </c>
      <c r="G46" s="9" t="s">
        <v>470</v>
      </c>
      <c r="H46" t="str">
        <f t="shared" si="5"/>
        <v>4.6851797</v>
      </c>
      <c r="I46" t="str">
        <f t="shared" si="2"/>
        <v xml:space="preserve"> -74.0975797</v>
      </c>
      <c r="J46" t="s">
        <v>716</v>
      </c>
      <c r="K46" t="s">
        <v>717</v>
      </c>
      <c r="L46">
        <v>4.6851796999999999</v>
      </c>
      <c r="M46">
        <v>-74.097579699999997</v>
      </c>
    </row>
    <row r="47" spans="1:13" ht="15" thickBot="1">
      <c r="A47" s="23">
        <v>44</v>
      </c>
      <c r="B47" s="30" t="s">
        <v>88</v>
      </c>
      <c r="C47" s="1" t="s">
        <v>89</v>
      </c>
      <c r="D47" t="str">
        <f t="shared" si="4"/>
        <v>Carrera 73A No 69A- 50, Bogotá</v>
      </c>
      <c r="G47" s="9" t="s">
        <v>471</v>
      </c>
      <c r="H47" t="str">
        <f t="shared" si="5"/>
        <v>4.685553899999999</v>
      </c>
      <c r="I47" t="str">
        <f t="shared" si="2"/>
        <v xml:space="preserve"> -74.09856909999999</v>
      </c>
      <c r="J47" t="s">
        <v>718</v>
      </c>
      <c r="K47" t="s">
        <v>719</v>
      </c>
      <c r="L47">
        <v>4.6855538999999897</v>
      </c>
      <c r="M47">
        <v>-74.098569099999906</v>
      </c>
    </row>
    <row r="48" spans="1:13" ht="15" thickBot="1">
      <c r="A48" s="23">
        <v>45</v>
      </c>
      <c r="B48" s="30" t="s">
        <v>90</v>
      </c>
      <c r="C48" s="1" t="s">
        <v>91</v>
      </c>
      <c r="D48" t="str">
        <f t="shared" si="4"/>
        <v>Calle 64 # 93 - 66, Bogotá</v>
      </c>
      <c r="G48" s="9" t="s">
        <v>472</v>
      </c>
      <c r="H48" t="str">
        <f t="shared" si="5"/>
        <v>4.689977499999999</v>
      </c>
      <c r="I48" t="str">
        <f t="shared" si="2"/>
        <v xml:space="preserve"> -74.1179476</v>
      </c>
      <c r="J48" t="s">
        <v>720</v>
      </c>
      <c r="K48" t="s">
        <v>721</v>
      </c>
      <c r="L48">
        <v>4.6899774999999897</v>
      </c>
      <c r="M48">
        <v>-74.117947599999994</v>
      </c>
    </row>
    <row r="49" spans="1:13" ht="15" thickBot="1">
      <c r="A49" s="23">
        <v>46</v>
      </c>
      <c r="B49" s="30" t="s">
        <v>92</v>
      </c>
      <c r="C49" s="2" t="s">
        <v>93</v>
      </c>
      <c r="D49" t="str">
        <f t="shared" si="4"/>
        <v>Carrera 73A No 69A 98, Bogotá</v>
      </c>
      <c r="G49" s="9" t="s">
        <v>473</v>
      </c>
      <c r="H49" t="str">
        <f t="shared" si="5"/>
        <v>4.6859557</v>
      </c>
      <c r="I49" t="str">
        <f t="shared" si="2"/>
        <v xml:space="preserve"> -74.09828139999999</v>
      </c>
      <c r="J49" t="s">
        <v>722</v>
      </c>
      <c r="K49" t="s">
        <v>723</v>
      </c>
      <c r="L49">
        <v>4.6859557000000001</v>
      </c>
      <c r="M49">
        <v>-74.098281399999905</v>
      </c>
    </row>
    <row r="50" spans="1:13" ht="15" thickBot="1">
      <c r="A50" s="23">
        <v>47</v>
      </c>
      <c r="B50" s="30" t="s">
        <v>94</v>
      </c>
      <c r="C50" s="1" t="s">
        <v>95</v>
      </c>
      <c r="D50" t="str">
        <f t="shared" si="4"/>
        <v>CL 65 A No. 74 B - 40, Bogotá</v>
      </c>
      <c r="G50" s="9" t="s">
        <v>474</v>
      </c>
      <c r="H50" t="str">
        <f t="shared" si="5"/>
        <v>4.682625499999999</v>
      </c>
      <c r="I50" t="str">
        <f t="shared" si="2"/>
        <v xml:space="preserve"> -74.1035557</v>
      </c>
      <c r="J50" t="s">
        <v>724</v>
      </c>
      <c r="K50" t="s">
        <v>725</v>
      </c>
      <c r="L50">
        <v>4.6826254999999897</v>
      </c>
      <c r="M50">
        <v>-74.103555700000001</v>
      </c>
    </row>
    <row r="51" spans="1:13" ht="15" thickBot="1">
      <c r="A51" s="23">
        <v>48</v>
      </c>
      <c r="B51" s="30" t="s">
        <v>96</v>
      </c>
      <c r="C51" s="2" t="s">
        <v>97</v>
      </c>
      <c r="D51" t="str">
        <f t="shared" si="4"/>
        <v>Calle 80 No 89A- 65, Bogotá</v>
      </c>
      <c r="G51" s="9" t="s">
        <v>475</v>
      </c>
      <c r="H51" t="str">
        <f t="shared" si="5"/>
        <v>4.7040967</v>
      </c>
      <c r="I51" t="str">
        <f t="shared" si="2"/>
        <v xml:space="preserve"> -74.1041311</v>
      </c>
      <c r="J51" t="s">
        <v>726</v>
      </c>
      <c r="K51" t="s">
        <v>727</v>
      </c>
      <c r="L51">
        <v>4.7040967</v>
      </c>
      <c r="M51">
        <v>-74.104131100000004</v>
      </c>
    </row>
    <row r="52" spans="1:13" ht="15" thickBot="1">
      <c r="A52" s="23">
        <v>49</v>
      </c>
      <c r="B52" s="30" t="s">
        <v>98</v>
      </c>
      <c r="C52" s="1" t="s">
        <v>99</v>
      </c>
      <c r="D52" t="str">
        <f t="shared" si="4"/>
        <v>Carrera 110A BIS No 63- 21, Bogotá</v>
      </c>
      <c r="G52" s="9" t="s">
        <v>476</v>
      </c>
      <c r="H52" t="str">
        <f t="shared" si="5"/>
        <v>4.7003483</v>
      </c>
      <c r="I52" t="str">
        <f t="shared" si="2"/>
        <v xml:space="preserve"> -74.1314498</v>
      </c>
      <c r="J52" t="s">
        <v>728</v>
      </c>
      <c r="K52" t="s">
        <v>729</v>
      </c>
      <c r="L52">
        <v>4.7003482999999999</v>
      </c>
      <c r="M52">
        <v>-74.131449799999999</v>
      </c>
    </row>
    <row r="53" spans="1:13" ht="15" thickBot="1">
      <c r="A53" s="23">
        <v>50</v>
      </c>
      <c r="B53" s="30" t="s">
        <v>100</v>
      </c>
      <c r="C53" s="2" t="s">
        <v>101</v>
      </c>
      <c r="D53" t="str">
        <f t="shared" si="4"/>
        <v>CALLE 80 No 89- 23, Bogotá</v>
      </c>
      <c r="G53" s="9" t="s">
        <v>477</v>
      </c>
      <c r="H53" t="str">
        <f t="shared" ref="H53:H68" si="6">+MID(G53,1,FIND(",",G53)-1)</f>
        <v>4.7038354</v>
      </c>
      <c r="I53" t="str">
        <f t="shared" si="2"/>
        <v xml:space="preserve"> -74.1033837</v>
      </c>
      <c r="J53" t="s">
        <v>730</v>
      </c>
      <c r="K53" t="s">
        <v>731</v>
      </c>
      <c r="L53">
        <v>4.7038354</v>
      </c>
      <c r="M53">
        <v>-74.103383699999995</v>
      </c>
    </row>
    <row r="54" spans="1:13" ht="15" thickBot="1">
      <c r="A54" s="23">
        <v>51</v>
      </c>
      <c r="B54" s="30" t="s">
        <v>102</v>
      </c>
      <c r="C54" s="1" t="s">
        <v>103</v>
      </c>
      <c r="D54" t="str">
        <f t="shared" si="4"/>
        <v>Carrera 74A No 71- 5, Bogotá</v>
      </c>
      <c r="G54" s="9" t="s">
        <v>478</v>
      </c>
      <c r="H54" t="str">
        <f t="shared" si="6"/>
        <v>4.6876696</v>
      </c>
      <c r="I54" t="str">
        <f t="shared" si="2"/>
        <v xml:space="preserve"> -74.0985738</v>
      </c>
      <c r="J54" t="s">
        <v>732</v>
      </c>
      <c r="K54" t="s">
        <v>733</v>
      </c>
      <c r="L54">
        <v>4.6876696000000004</v>
      </c>
      <c r="M54">
        <v>-74.098573799999997</v>
      </c>
    </row>
    <row r="55" spans="1:13" ht="15" thickBot="1">
      <c r="A55" s="23">
        <v>52</v>
      </c>
      <c r="B55" s="30" t="s">
        <v>104</v>
      </c>
      <c r="C55" s="1" t="s">
        <v>105</v>
      </c>
      <c r="D55" t="str">
        <f t="shared" ref="D55:D86" si="7">+CONCATENATE(C55,", Bogotá")</f>
        <v>Avenida calle 72 No 74A- 70, Bogotá</v>
      </c>
      <c r="G55" s="9" t="s">
        <v>479</v>
      </c>
      <c r="H55" t="str">
        <f t="shared" si="6"/>
        <v>4.6897852</v>
      </c>
      <c r="I55" t="str">
        <f t="shared" si="2"/>
        <v xml:space="preserve"> -74.0982262</v>
      </c>
      <c r="J55" t="s">
        <v>734</v>
      </c>
      <c r="K55" t="s">
        <v>735</v>
      </c>
      <c r="L55">
        <v>4.6897852000000002</v>
      </c>
      <c r="M55">
        <v>-74.098226199999999</v>
      </c>
    </row>
    <row r="56" spans="1:13" ht="15" thickBot="1">
      <c r="A56" s="23">
        <v>53</v>
      </c>
      <c r="B56" s="31" t="s">
        <v>106</v>
      </c>
      <c r="C56" s="5" t="s">
        <v>107</v>
      </c>
      <c r="D56" t="str">
        <f t="shared" si="7"/>
        <v>Calle 68 No 88- 28, Bogotá</v>
      </c>
      <c r="G56" s="9" t="s">
        <v>480</v>
      </c>
      <c r="H56" t="str">
        <f t="shared" si="6"/>
        <v>4.6918162</v>
      </c>
      <c r="I56" t="str">
        <f t="shared" si="2"/>
        <v xml:space="preserve"> -74.1107418</v>
      </c>
      <c r="J56" t="s">
        <v>736</v>
      </c>
      <c r="K56" t="s">
        <v>737</v>
      </c>
      <c r="L56">
        <v>4.6918161999999999</v>
      </c>
      <c r="M56">
        <v>-74.1107418</v>
      </c>
    </row>
    <row r="57" spans="1:13" ht="15" thickBot="1">
      <c r="A57" s="23">
        <v>54</v>
      </c>
      <c r="B57" s="30" t="s">
        <v>108</v>
      </c>
      <c r="C57" s="1" t="s">
        <v>109</v>
      </c>
      <c r="D57" t="str">
        <f t="shared" si="7"/>
        <v>Calle 72A No 74A - 98, Bogotá</v>
      </c>
      <c r="G57" s="9" t="s">
        <v>481</v>
      </c>
      <c r="H57" t="str">
        <f t="shared" si="6"/>
        <v>4.6902822</v>
      </c>
      <c r="I57" t="str">
        <f t="shared" si="2"/>
        <v xml:space="preserve"> -74.0978868</v>
      </c>
      <c r="J57" t="s">
        <v>738</v>
      </c>
      <c r="K57" t="s">
        <v>739</v>
      </c>
      <c r="L57">
        <v>4.6902822000000004</v>
      </c>
      <c r="M57">
        <v>-74.097886799999998</v>
      </c>
    </row>
    <row r="58" spans="1:13" ht="15" thickBot="1">
      <c r="A58" s="23">
        <v>55</v>
      </c>
      <c r="B58" s="30" t="s">
        <v>110</v>
      </c>
      <c r="C58" s="1" t="s">
        <v>111</v>
      </c>
      <c r="D58" t="str">
        <f t="shared" si="7"/>
        <v>Carrera 75 No 71A- 26, Bogotá</v>
      </c>
      <c r="G58" s="9" t="s">
        <v>482</v>
      </c>
      <c r="H58" t="str">
        <f t="shared" si="6"/>
        <v>4.689073</v>
      </c>
      <c r="I58" t="str">
        <f t="shared" si="2"/>
        <v xml:space="preserve"> -74.098568</v>
      </c>
      <c r="J58" t="s">
        <v>740</v>
      </c>
      <c r="K58" t="s">
        <v>741</v>
      </c>
      <c r="L58">
        <v>4.6890729999999996</v>
      </c>
      <c r="M58">
        <v>-74.098568</v>
      </c>
    </row>
    <row r="59" spans="1:13" ht="15" thickBot="1">
      <c r="A59" s="23">
        <v>56</v>
      </c>
      <c r="B59" s="31" t="s">
        <v>112</v>
      </c>
      <c r="C59" s="5" t="s">
        <v>113</v>
      </c>
      <c r="D59" t="str">
        <f t="shared" si="7"/>
        <v>Carrera 69Q No 75- 62, Bogotá</v>
      </c>
      <c r="G59" s="9" t="s">
        <v>483</v>
      </c>
      <c r="H59" t="str">
        <f t="shared" si="6"/>
        <v>4.6874008</v>
      </c>
      <c r="I59" t="str">
        <f t="shared" si="2"/>
        <v xml:space="preserve"> -74.0872535</v>
      </c>
      <c r="J59" t="s">
        <v>742</v>
      </c>
      <c r="K59" t="s">
        <v>743</v>
      </c>
      <c r="L59">
        <v>4.6874007999999998</v>
      </c>
      <c r="M59">
        <v>-74.087253500000003</v>
      </c>
    </row>
    <row r="60" spans="1:13" ht="15" thickBot="1">
      <c r="A60" s="23">
        <v>57</v>
      </c>
      <c r="B60" s="30" t="s">
        <v>114</v>
      </c>
      <c r="C60" s="1" t="s">
        <v>115</v>
      </c>
      <c r="D60" t="str">
        <f t="shared" si="7"/>
        <v>Av Cl 72 No. 73 A - 55, Bogotá</v>
      </c>
      <c r="G60" s="9" t="s">
        <v>484</v>
      </c>
      <c r="H60" t="str">
        <f t="shared" si="6"/>
        <v>4.6889504</v>
      </c>
      <c r="I60" t="str">
        <f t="shared" si="2"/>
        <v xml:space="preserve"> -74.09705509999999</v>
      </c>
      <c r="J60" t="s">
        <v>744</v>
      </c>
      <c r="K60" t="s">
        <v>745</v>
      </c>
      <c r="L60">
        <v>4.6889504000000004</v>
      </c>
      <c r="M60">
        <v>-74.097055099999906</v>
      </c>
    </row>
    <row r="61" spans="1:13" ht="15" thickBot="1">
      <c r="A61" s="23">
        <v>58</v>
      </c>
      <c r="B61" s="30" t="s">
        <v>116</v>
      </c>
      <c r="C61" s="2" t="s">
        <v>117</v>
      </c>
      <c r="D61" t="str">
        <f t="shared" si="7"/>
        <v>Carrera 77 No 76- 06, Bogotá</v>
      </c>
      <c r="G61" s="9" t="s">
        <v>485</v>
      </c>
      <c r="H61" t="str">
        <f t="shared" si="6"/>
        <v>4.695279</v>
      </c>
      <c r="I61" t="str">
        <f t="shared" si="2"/>
        <v xml:space="preserve"> -74.0961277</v>
      </c>
      <c r="J61" t="s">
        <v>746</v>
      </c>
      <c r="K61" t="s">
        <v>747</v>
      </c>
      <c r="L61">
        <v>4.6952790000000002</v>
      </c>
      <c r="M61">
        <v>-74.096127699999997</v>
      </c>
    </row>
    <row r="62" spans="1:13" ht="15" thickBot="1">
      <c r="A62" s="23">
        <v>59</v>
      </c>
      <c r="B62" s="30" t="s">
        <v>118</v>
      </c>
      <c r="C62" s="1" t="s">
        <v>119</v>
      </c>
      <c r="D62" t="str">
        <f t="shared" si="7"/>
        <v>Avenida calle 72 No 75- 52, Bogotá</v>
      </c>
      <c r="G62" s="9" t="s">
        <v>486</v>
      </c>
      <c r="H62" t="str">
        <f t="shared" si="6"/>
        <v>4.690241299999999</v>
      </c>
      <c r="I62" t="str">
        <f t="shared" si="2"/>
        <v xml:space="preserve"> -74.098642</v>
      </c>
      <c r="J62" t="s">
        <v>748</v>
      </c>
      <c r="K62" t="s">
        <v>749</v>
      </c>
      <c r="L62">
        <v>4.6902412999999896</v>
      </c>
      <c r="M62">
        <v>-74.098641999999998</v>
      </c>
    </row>
    <row r="63" spans="1:13" ht="15" thickBot="1">
      <c r="A63" s="23">
        <v>60</v>
      </c>
      <c r="B63" s="30" t="s">
        <v>120</v>
      </c>
      <c r="C63" s="1" t="s">
        <v>121</v>
      </c>
      <c r="D63" t="str">
        <f t="shared" si="7"/>
        <v>Carrera 73A No 75- 45, Bogotá</v>
      </c>
      <c r="G63" s="9" t="s">
        <v>487</v>
      </c>
      <c r="H63" t="str">
        <f t="shared" si="6"/>
        <v>4.6923008</v>
      </c>
      <c r="I63" t="str">
        <f t="shared" si="2"/>
        <v xml:space="preserve"> -74.09401299999999</v>
      </c>
      <c r="J63" t="s">
        <v>750</v>
      </c>
      <c r="K63" t="s">
        <v>751</v>
      </c>
      <c r="L63">
        <v>4.6923007999999999</v>
      </c>
      <c r="M63">
        <v>-74.094012999999904</v>
      </c>
    </row>
    <row r="64" spans="1:13" ht="15" thickBot="1">
      <c r="A64" s="23">
        <v>61</v>
      </c>
      <c r="B64" s="30" t="s">
        <v>122</v>
      </c>
      <c r="C64" s="1" t="s">
        <v>123</v>
      </c>
      <c r="D64" t="str">
        <f t="shared" si="7"/>
        <v>Calle 80 No 114- 49 Interior 2, Bogotá</v>
      </c>
      <c r="G64" s="9" t="s">
        <v>488</v>
      </c>
      <c r="H64" t="str">
        <f t="shared" si="6"/>
        <v>4.7226579</v>
      </c>
      <c r="I64" t="str">
        <f t="shared" si="2"/>
        <v xml:space="preserve"> -74.1227744</v>
      </c>
      <c r="J64" t="s">
        <v>752</v>
      </c>
      <c r="K64" t="s">
        <v>753</v>
      </c>
      <c r="L64">
        <v>4.7226578999999997</v>
      </c>
      <c r="M64">
        <v>-74.122774399999997</v>
      </c>
    </row>
    <row r="65" spans="1:13" ht="15" thickBot="1">
      <c r="A65" s="23">
        <v>62</v>
      </c>
      <c r="B65" s="30" t="s">
        <v>124</v>
      </c>
      <c r="C65" s="2" t="s">
        <v>125</v>
      </c>
      <c r="D65" t="str">
        <f t="shared" si="7"/>
        <v>Calle 68 No 87- 40, Bogotá</v>
      </c>
      <c r="G65" s="9" t="s">
        <v>489</v>
      </c>
      <c r="H65" t="str">
        <f t="shared" si="6"/>
        <v>4.6915002</v>
      </c>
      <c r="I65" t="str">
        <f t="shared" si="2"/>
        <v xml:space="preserve"> -74.1101596</v>
      </c>
      <c r="J65" t="s">
        <v>754</v>
      </c>
      <c r="K65" t="s">
        <v>755</v>
      </c>
      <c r="L65">
        <v>4.6915002000000001</v>
      </c>
      <c r="M65">
        <v>-74.110159600000003</v>
      </c>
    </row>
    <row r="66" spans="1:13" ht="15" thickBot="1">
      <c r="A66" s="23">
        <v>63</v>
      </c>
      <c r="B66" s="30" t="s">
        <v>126</v>
      </c>
      <c r="C66" s="1" t="s">
        <v>127</v>
      </c>
      <c r="D66" t="str">
        <f t="shared" si="7"/>
        <v>CARRERA 83 No 77A - 24, Bogotá</v>
      </c>
      <c r="G66" s="9" t="s">
        <v>490</v>
      </c>
      <c r="H66" t="str">
        <f t="shared" si="6"/>
        <v>4.700067199999999</v>
      </c>
      <c r="I66" t="str">
        <f t="shared" si="2"/>
        <v xml:space="preserve"> -74.0997087</v>
      </c>
      <c r="J66" t="s">
        <v>756</v>
      </c>
      <c r="K66" t="s">
        <v>757</v>
      </c>
      <c r="L66">
        <v>4.7000671999999897</v>
      </c>
      <c r="M66">
        <v>-74.099708699999994</v>
      </c>
    </row>
    <row r="67" spans="1:13" ht="15" thickBot="1">
      <c r="A67" s="23">
        <v>64</v>
      </c>
      <c r="B67" s="30" t="s">
        <v>128</v>
      </c>
      <c r="C67" s="2" t="s">
        <v>129</v>
      </c>
      <c r="D67" t="str">
        <f t="shared" si="7"/>
        <v>Calle 70F No 108A- 71, Bogotá</v>
      </c>
      <c r="G67" s="9" t="s">
        <v>491</v>
      </c>
      <c r="H67" t="str">
        <f t="shared" si="6"/>
        <v>4.7080619</v>
      </c>
      <c r="I67" t="str">
        <f t="shared" si="2"/>
        <v xml:space="preserve"> -74.12615629999999</v>
      </c>
      <c r="J67" t="s">
        <v>758</v>
      </c>
      <c r="K67" t="s">
        <v>759</v>
      </c>
      <c r="L67">
        <v>4.7080618999999997</v>
      </c>
      <c r="M67">
        <v>-74.126156299999906</v>
      </c>
    </row>
    <row r="68" spans="1:13" ht="15" thickBot="1">
      <c r="A68" s="23">
        <v>65</v>
      </c>
      <c r="B68" s="30" t="s">
        <v>130</v>
      </c>
      <c r="C68" s="1" t="s">
        <v>131</v>
      </c>
      <c r="D68" t="str">
        <f t="shared" si="7"/>
        <v>Avenida Ciudad de Cali No 68- 21, Bogotá</v>
      </c>
      <c r="G68" s="9" t="s">
        <v>492</v>
      </c>
      <c r="H68" t="str">
        <f t="shared" si="6"/>
        <v>4.6906862</v>
      </c>
      <c r="I68" t="str">
        <f t="shared" si="2"/>
        <v xml:space="preserve"> -74.1086849</v>
      </c>
      <c r="J68" t="s">
        <v>760</v>
      </c>
      <c r="K68" t="s">
        <v>761</v>
      </c>
      <c r="L68">
        <v>4.6906862</v>
      </c>
      <c r="M68">
        <v>-74.1086849</v>
      </c>
    </row>
    <row r="69" spans="1:13" ht="15" thickBot="1">
      <c r="A69" s="40">
        <v>66</v>
      </c>
      <c r="B69" s="38" t="s">
        <v>132</v>
      </c>
      <c r="C69" s="15" t="s">
        <v>133</v>
      </c>
      <c r="D69" t="str">
        <f t="shared" si="7"/>
        <v>Calle 22F 81C 63, Bogotá</v>
      </c>
      <c r="G69" s="9" t="s">
        <v>493</v>
      </c>
      <c r="H69" t="str">
        <f t="shared" ref="H69:H84" si="8">+MID(G69,1,FIND(",",G69)-1)</f>
        <v>4.670461200000001</v>
      </c>
      <c r="I69" t="str">
        <f t="shared" ref="I69:I132" si="9">+MID(G69,FIND(",",G69)+1,LEN(G69))</f>
        <v xml:space="preserve"> -74.1298156</v>
      </c>
      <c r="J69" t="s">
        <v>762</v>
      </c>
      <c r="K69" t="s">
        <v>763</v>
      </c>
      <c r="L69">
        <v>4.6704612000000001</v>
      </c>
      <c r="M69">
        <v>-74.129815600000001</v>
      </c>
    </row>
    <row r="70" spans="1:13" ht="15" thickBot="1">
      <c r="A70" s="23">
        <v>67</v>
      </c>
      <c r="B70" s="30" t="s">
        <v>134</v>
      </c>
      <c r="C70" s="1" t="s">
        <v>135</v>
      </c>
      <c r="D70" t="str">
        <f t="shared" si="7"/>
        <v>Carrera 75 No 71A-07, Bogotá</v>
      </c>
      <c r="G70" s="9" t="s">
        <v>494</v>
      </c>
      <c r="H70" t="str">
        <f t="shared" si="8"/>
        <v>4.689096999999999</v>
      </c>
      <c r="I70" t="str">
        <f t="shared" si="9"/>
        <v xml:space="preserve"> -74.09886449999999</v>
      </c>
      <c r="J70" t="s">
        <v>764</v>
      </c>
      <c r="K70" t="s">
        <v>765</v>
      </c>
      <c r="L70">
        <v>4.6890969999999896</v>
      </c>
      <c r="M70">
        <v>-74.098864499999905</v>
      </c>
    </row>
    <row r="71" spans="1:13" ht="15" thickBot="1">
      <c r="A71" s="23">
        <v>68</v>
      </c>
      <c r="B71" s="30" t="s">
        <v>136</v>
      </c>
      <c r="C71" s="1" t="s">
        <v>137</v>
      </c>
      <c r="D71" t="str">
        <f t="shared" si="7"/>
        <v>Carrera 69K No 78- 71, Bogotá</v>
      </c>
      <c r="G71" s="9" t="s">
        <v>495</v>
      </c>
      <c r="H71" t="str">
        <f t="shared" si="8"/>
        <v>4.6880041</v>
      </c>
      <c r="I71" t="str">
        <f t="shared" si="9"/>
        <v xml:space="preserve"> -74.0846735</v>
      </c>
      <c r="J71" t="s">
        <v>766</v>
      </c>
      <c r="K71" t="s">
        <v>767</v>
      </c>
      <c r="L71">
        <v>4.6880040999999997</v>
      </c>
      <c r="M71">
        <v>-74.084673499999994</v>
      </c>
    </row>
    <row r="72" spans="1:13" ht="15" thickBot="1">
      <c r="A72" s="23">
        <v>69</v>
      </c>
      <c r="B72" s="31" t="s">
        <v>138</v>
      </c>
      <c r="C72" s="5" t="s">
        <v>139</v>
      </c>
      <c r="D72" t="str">
        <f t="shared" si="7"/>
        <v>Cra 112C No 78 A - 01, Bogotá</v>
      </c>
      <c r="G72" s="9" t="s">
        <v>496</v>
      </c>
      <c r="H72" t="str">
        <f t="shared" si="8"/>
        <v>4.718150400000001</v>
      </c>
      <c r="I72" t="str">
        <f t="shared" si="9"/>
        <v xml:space="preserve"> -74.1222878</v>
      </c>
      <c r="J72" t="s">
        <v>768</v>
      </c>
      <c r="K72" t="s">
        <v>769</v>
      </c>
      <c r="L72">
        <v>4.7181503999999999</v>
      </c>
      <c r="M72">
        <v>-74.122287799999995</v>
      </c>
    </row>
    <row r="73" spans="1:13" ht="15" thickBot="1">
      <c r="A73" s="23">
        <v>70</v>
      </c>
      <c r="B73" s="31" t="s">
        <v>140</v>
      </c>
      <c r="C73" s="5" t="s">
        <v>141</v>
      </c>
      <c r="D73" t="str">
        <f t="shared" si="7"/>
        <v>Calle 71A No 75- 37, Bogotá</v>
      </c>
      <c r="G73" s="9" t="s">
        <v>497</v>
      </c>
      <c r="H73" t="str">
        <f t="shared" si="8"/>
        <v>4.689166800000001</v>
      </c>
      <c r="I73" t="str">
        <f t="shared" si="9"/>
        <v xml:space="preserve"> -74.0991706</v>
      </c>
      <c r="J73" t="s">
        <v>770</v>
      </c>
      <c r="K73" t="s">
        <v>771</v>
      </c>
      <c r="L73">
        <v>4.6891667999999997</v>
      </c>
      <c r="M73">
        <v>-74.099170599999994</v>
      </c>
    </row>
    <row r="74" spans="1:13" ht="15" thickBot="1">
      <c r="A74" s="23">
        <v>71</v>
      </c>
      <c r="B74" s="31" t="s">
        <v>142</v>
      </c>
      <c r="C74" s="5" t="s">
        <v>143</v>
      </c>
      <c r="D74" t="str">
        <f t="shared" si="7"/>
        <v>Avenida Boyacá No 77A- 12, Bogotá</v>
      </c>
      <c r="G74" s="9" t="s">
        <v>498</v>
      </c>
      <c r="H74" t="str">
        <f t="shared" si="8"/>
        <v>4.6933038</v>
      </c>
      <c r="I74" t="str">
        <f t="shared" si="9"/>
        <v xml:space="preserve"> -74.0914183</v>
      </c>
      <c r="J74" t="s">
        <v>772</v>
      </c>
      <c r="K74" t="s">
        <v>773</v>
      </c>
      <c r="L74">
        <v>4.6933037999999998</v>
      </c>
      <c r="M74">
        <v>-74.091418300000001</v>
      </c>
    </row>
    <row r="75" spans="1:13" ht="15" thickBot="1">
      <c r="A75" s="23">
        <v>72</v>
      </c>
      <c r="B75" s="30" t="s">
        <v>144</v>
      </c>
      <c r="C75" s="2" t="s">
        <v>145</v>
      </c>
      <c r="D75" t="str">
        <f t="shared" si="7"/>
        <v>Carrera 74A No 66A- 49, Bogotá</v>
      </c>
      <c r="G75" s="9" t="s">
        <v>499</v>
      </c>
      <c r="H75" t="str">
        <f t="shared" si="8"/>
        <v>4.6835812</v>
      </c>
      <c r="I75" t="str">
        <f t="shared" si="9"/>
        <v xml:space="preserve"> -74.1015791</v>
      </c>
      <c r="J75" t="s">
        <v>774</v>
      </c>
      <c r="K75" t="s">
        <v>775</v>
      </c>
      <c r="L75">
        <v>4.6835811999999999</v>
      </c>
      <c r="M75">
        <v>-74.101579099999995</v>
      </c>
    </row>
    <row r="76" spans="1:13" ht="15" thickBot="1">
      <c r="A76" s="23">
        <v>73</v>
      </c>
      <c r="B76" s="30" t="s">
        <v>146</v>
      </c>
      <c r="C76" s="2" t="s">
        <v>147</v>
      </c>
      <c r="D76" t="str">
        <f t="shared" si="7"/>
        <v>Carrera 69K No 77- 47, Bogotá</v>
      </c>
      <c r="G76" s="9" t="s">
        <v>500</v>
      </c>
      <c r="H76" t="str">
        <f t="shared" si="8"/>
        <v>4.6870402</v>
      </c>
      <c r="I76" t="str">
        <f t="shared" si="9"/>
        <v xml:space="preserve"> -74.0856228</v>
      </c>
      <c r="J76" t="s">
        <v>776</v>
      </c>
      <c r="K76" t="s">
        <v>777</v>
      </c>
      <c r="L76">
        <v>4.6870402000000002</v>
      </c>
      <c r="M76">
        <v>-74.085622799999996</v>
      </c>
    </row>
    <row r="77" spans="1:13" ht="15" thickBot="1">
      <c r="A77" s="23">
        <v>74</v>
      </c>
      <c r="B77" s="30" t="s">
        <v>148</v>
      </c>
      <c r="C77" s="1" t="s">
        <v>149</v>
      </c>
      <c r="D77" t="str">
        <f t="shared" si="7"/>
        <v>Calle 75BIS No 84- 9, Bogotá</v>
      </c>
      <c r="G77" s="9" t="s">
        <v>501</v>
      </c>
      <c r="H77" t="str">
        <f t="shared" si="8"/>
        <v>4.6985122</v>
      </c>
      <c r="I77" t="str">
        <f t="shared" si="9"/>
        <v xml:space="preserve"> -74.10220819999999</v>
      </c>
      <c r="J77" t="s">
        <v>778</v>
      </c>
      <c r="K77" t="s">
        <v>779</v>
      </c>
      <c r="L77">
        <v>4.6985121999999997</v>
      </c>
      <c r="M77">
        <v>-74.102208199999893</v>
      </c>
    </row>
    <row r="78" spans="1:13" ht="15" thickBot="1">
      <c r="A78" s="23">
        <v>75</v>
      </c>
      <c r="B78" s="31" t="s">
        <v>150</v>
      </c>
      <c r="C78" s="5" t="s">
        <v>151</v>
      </c>
      <c r="D78" t="str">
        <f t="shared" si="7"/>
        <v>Transversal 88C No 81- 25, Bogotá</v>
      </c>
      <c r="G78" s="9" t="s">
        <v>502</v>
      </c>
      <c r="H78" t="str">
        <f t="shared" si="8"/>
        <v>4.7051049</v>
      </c>
      <c r="I78" t="str">
        <f t="shared" si="9"/>
        <v xml:space="preserve"> -74.1015208</v>
      </c>
      <c r="J78" t="s">
        <v>780</v>
      </c>
      <c r="K78" t="s">
        <v>781</v>
      </c>
      <c r="L78">
        <v>4.7051049000000003</v>
      </c>
      <c r="M78">
        <v>-74.101520800000003</v>
      </c>
    </row>
    <row r="79" spans="1:13" ht="15" thickBot="1">
      <c r="A79" s="23">
        <v>76</v>
      </c>
      <c r="B79" s="30" t="s">
        <v>152</v>
      </c>
      <c r="C79" s="1" t="s">
        <v>153</v>
      </c>
      <c r="D79" t="str">
        <f t="shared" si="7"/>
        <v>Avenida Boyacá No 79A- 41, Bogotá</v>
      </c>
      <c r="G79" s="9" t="s">
        <v>503</v>
      </c>
      <c r="H79" t="str">
        <f t="shared" si="8"/>
        <v>4.6948412</v>
      </c>
      <c r="I79" t="str">
        <f t="shared" si="9"/>
        <v xml:space="preserve"> -74.0897799</v>
      </c>
      <c r="J79" t="s">
        <v>782</v>
      </c>
      <c r="K79" t="s">
        <v>783</v>
      </c>
      <c r="L79">
        <v>4.6948411999999999</v>
      </c>
      <c r="M79">
        <v>-74.089779899999996</v>
      </c>
    </row>
    <row r="80" spans="1:13" ht="15" thickBot="1">
      <c r="A80" s="23">
        <v>77</v>
      </c>
      <c r="B80" s="30" t="s">
        <v>154</v>
      </c>
      <c r="C80" s="2" t="s">
        <v>155</v>
      </c>
      <c r="D80" t="str">
        <f t="shared" si="7"/>
        <v>Carrera 68G No 77- 59, Bogotá</v>
      </c>
      <c r="G80" s="9" t="s">
        <v>504</v>
      </c>
      <c r="H80" t="str">
        <f t="shared" si="8"/>
        <v>4.6838978</v>
      </c>
      <c r="I80" t="str">
        <f t="shared" si="9"/>
        <v xml:space="preserve"> -74.08289529999999</v>
      </c>
      <c r="J80" t="s">
        <v>784</v>
      </c>
      <c r="K80" t="s">
        <v>785</v>
      </c>
      <c r="L80">
        <v>4.6838977999999996</v>
      </c>
      <c r="M80">
        <v>-74.082895299999905</v>
      </c>
    </row>
    <row r="81" spans="1:13" ht="15" thickBot="1">
      <c r="A81" s="23">
        <v>78</v>
      </c>
      <c r="B81" s="30" t="s">
        <v>156</v>
      </c>
      <c r="C81" s="2" t="s">
        <v>157</v>
      </c>
      <c r="D81" t="str">
        <f t="shared" si="7"/>
        <v>Carrera 76 No 69A- 64, Bogotá</v>
      </c>
      <c r="G81" s="9" t="s">
        <v>505</v>
      </c>
      <c r="H81" t="str">
        <f t="shared" si="8"/>
        <v>4.6874107</v>
      </c>
      <c r="I81" t="str">
        <f t="shared" si="9"/>
        <v xml:space="preserve"> -74.1006821</v>
      </c>
      <c r="J81" t="s">
        <v>786</v>
      </c>
      <c r="K81" t="s">
        <v>787</v>
      </c>
      <c r="L81">
        <v>4.6874107</v>
      </c>
      <c r="M81">
        <v>-74.1006821</v>
      </c>
    </row>
    <row r="82" spans="1:13" ht="15" thickBot="1">
      <c r="A82" s="23">
        <v>79</v>
      </c>
      <c r="B82" s="30" t="s">
        <v>158</v>
      </c>
      <c r="C82" s="1" t="s">
        <v>159</v>
      </c>
      <c r="D82" t="str">
        <f t="shared" si="7"/>
        <v>Calle 70 No 75- 28, Bogotá</v>
      </c>
      <c r="G82" s="9" t="s">
        <v>506</v>
      </c>
      <c r="H82" t="str">
        <f t="shared" si="8"/>
        <v>4.6875639</v>
      </c>
      <c r="I82" t="str">
        <f t="shared" si="9"/>
        <v xml:space="preserve"> -74.1001156</v>
      </c>
      <c r="J82" t="s">
        <v>788</v>
      </c>
      <c r="K82" t="s">
        <v>789</v>
      </c>
      <c r="L82">
        <v>4.6875638999999998</v>
      </c>
      <c r="M82">
        <v>-74.100115599999995</v>
      </c>
    </row>
    <row r="83" spans="1:13" ht="15" thickBot="1">
      <c r="A83" s="23">
        <v>80</v>
      </c>
      <c r="B83" s="30" t="s">
        <v>160</v>
      </c>
      <c r="C83" s="2" t="s">
        <v>161</v>
      </c>
      <c r="D83" t="str">
        <f t="shared" si="7"/>
        <v>Carrera 104 No 65- 6, Bogotá</v>
      </c>
      <c r="G83" s="9" t="s">
        <v>507</v>
      </c>
      <c r="H83" t="str">
        <f t="shared" si="8"/>
        <v>4.6974398</v>
      </c>
      <c r="I83" t="str">
        <f t="shared" si="9"/>
        <v xml:space="preserve"> -74.1241862</v>
      </c>
      <c r="J83" t="s">
        <v>790</v>
      </c>
      <c r="K83" t="s">
        <v>791</v>
      </c>
      <c r="L83">
        <v>4.6974397999999997</v>
      </c>
      <c r="M83">
        <v>-74.124186199999997</v>
      </c>
    </row>
    <row r="84" spans="1:13" ht="15" thickBot="1">
      <c r="A84" s="23">
        <v>81</v>
      </c>
      <c r="B84" s="30" t="s">
        <v>162</v>
      </c>
      <c r="C84" s="1" t="s">
        <v>163</v>
      </c>
      <c r="D84" t="str">
        <f t="shared" si="7"/>
        <v>Carrera 94 No 68- 59, Bogotá</v>
      </c>
      <c r="G84" s="9" t="s">
        <v>508</v>
      </c>
      <c r="H84" t="str">
        <f t="shared" si="8"/>
        <v>4.6950325</v>
      </c>
      <c r="I84" t="str">
        <f t="shared" si="9"/>
        <v xml:space="preserve"> -74.1152355</v>
      </c>
      <c r="J84" t="s">
        <v>792</v>
      </c>
      <c r="K84" t="s">
        <v>793</v>
      </c>
      <c r="L84">
        <v>4.6950324999999999</v>
      </c>
      <c r="M84">
        <v>-74.115235499999997</v>
      </c>
    </row>
    <row r="85" spans="1:13" ht="15" thickBot="1">
      <c r="A85" s="23">
        <v>82</v>
      </c>
      <c r="B85" s="30" t="s">
        <v>164</v>
      </c>
      <c r="C85" s="1" t="s">
        <v>165</v>
      </c>
      <c r="D85" t="str">
        <f t="shared" si="7"/>
        <v>Carrera 75 No 70- 36, Bogotá</v>
      </c>
      <c r="G85" s="9" t="s">
        <v>509</v>
      </c>
      <c r="H85" t="str">
        <f t="shared" ref="H85:H100" si="10">+MID(G85,1,FIND(",",G85)-1)</f>
        <v>4.6875914</v>
      </c>
      <c r="I85" t="str">
        <f t="shared" si="9"/>
        <v xml:space="preserve"> -74.09962589999999</v>
      </c>
      <c r="J85" t="s">
        <v>794</v>
      </c>
      <c r="K85" t="s">
        <v>795</v>
      </c>
      <c r="L85">
        <v>4.6875913999999996</v>
      </c>
      <c r="M85">
        <v>-74.099625899999893</v>
      </c>
    </row>
    <row r="86" spans="1:13" ht="15" thickBot="1">
      <c r="A86" s="23">
        <v>83</v>
      </c>
      <c r="B86" s="31" t="s">
        <v>166</v>
      </c>
      <c r="C86" s="5" t="s">
        <v>167</v>
      </c>
      <c r="D86" t="str">
        <f t="shared" si="7"/>
        <v>Calle 77 No 111-27, Bogotá</v>
      </c>
      <c r="G86" s="9" t="s">
        <v>510</v>
      </c>
      <c r="H86" t="str">
        <f t="shared" si="10"/>
        <v>4.715192099999999</v>
      </c>
      <c r="I86" t="str">
        <f t="shared" si="9"/>
        <v xml:space="preserve"> -74.1223539</v>
      </c>
      <c r="J86" t="s">
        <v>796</v>
      </c>
      <c r="K86" t="s">
        <v>797</v>
      </c>
      <c r="L86">
        <v>4.7151920999999897</v>
      </c>
      <c r="M86">
        <v>-74.122353899999993</v>
      </c>
    </row>
    <row r="87" spans="1:13" ht="15" thickBot="1">
      <c r="A87" s="23">
        <v>84</v>
      </c>
      <c r="B87" s="30" t="s">
        <v>168</v>
      </c>
      <c r="C87" s="1" t="s">
        <v>169</v>
      </c>
      <c r="D87" t="str">
        <f t="shared" ref="D87:D118" si="11">+CONCATENATE(C87,", Bogotá")</f>
        <v>Calle 77A No 85- 25, Bogotá</v>
      </c>
      <c r="G87" s="9" t="s">
        <v>511</v>
      </c>
      <c r="H87" t="str">
        <f t="shared" si="10"/>
        <v>4.701166499999999</v>
      </c>
      <c r="I87" t="str">
        <f t="shared" si="9"/>
        <v xml:space="preserve"> -74.101413</v>
      </c>
      <c r="J87" t="s">
        <v>798</v>
      </c>
      <c r="K87" t="s">
        <v>799</v>
      </c>
      <c r="L87">
        <v>4.7011664999999896</v>
      </c>
      <c r="M87">
        <v>-74.101412999999994</v>
      </c>
    </row>
    <row r="88" spans="1:13" ht="15" thickBot="1">
      <c r="A88" s="23">
        <v>85</v>
      </c>
      <c r="B88" s="30" t="s">
        <v>170</v>
      </c>
      <c r="C88" s="2" t="s">
        <v>171</v>
      </c>
      <c r="D88" t="str">
        <f t="shared" si="11"/>
        <v>Carrera 72A No 71- 61, Bogotá</v>
      </c>
      <c r="G88" s="9" t="s">
        <v>512</v>
      </c>
      <c r="H88" t="str">
        <f t="shared" si="10"/>
        <v>4.6868782</v>
      </c>
      <c r="I88" t="str">
        <f t="shared" si="9"/>
        <v xml:space="preserve"> -74.0967197</v>
      </c>
      <c r="J88" t="s">
        <v>800</v>
      </c>
      <c r="K88" t="s">
        <v>801</v>
      </c>
      <c r="L88">
        <v>4.6868781999999998</v>
      </c>
      <c r="M88">
        <v>-74.096719699999994</v>
      </c>
    </row>
    <row r="89" spans="1:13" ht="15" thickBot="1">
      <c r="A89" s="23">
        <v>86</v>
      </c>
      <c r="B89" s="32" t="s">
        <v>172</v>
      </c>
      <c r="C89" s="6" t="s">
        <v>173</v>
      </c>
      <c r="D89" t="str">
        <f t="shared" si="11"/>
        <v>Calle 63A No 71A- 18, Bogotá</v>
      </c>
      <c r="G89" s="9" t="s">
        <v>513</v>
      </c>
      <c r="H89" t="str">
        <f t="shared" si="10"/>
        <v>4.6738472</v>
      </c>
      <c r="I89" t="str">
        <f t="shared" si="9"/>
        <v xml:space="preserve"> -74.1026266</v>
      </c>
      <c r="J89" t="s">
        <v>802</v>
      </c>
      <c r="K89" t="s">
        <v>803</v>
      </c>
      <c r="L89">
        <v>4.6738472</v>
      </c>
      <c r="M89">
        <v>-74.102626599999994</v>
      </c>
    </row>
    <row r="90" spans="1:13" ht="15" thickBot="1">
      <c r="A90" s="23">
        <v>87</v>
      </c>
      <c r="B90" s="30" t="s">
        <v>174</v>
      </c>
      <c r="C90" s="2" t="s">
        <v>175</v>
      </c>
      <c r="D90" t="str">
        <f t="shared" si="11"/>
        <v>Calle 63i No 113F- 11, Bogotá</v>
      </c>
      <c r="G90" s="9" t="s">
        <v>514</v>
      </c>
      <c r="H90" t="str">
        <f t="shared" si="10"/>
        <v>4.7099201</v>
      </c>
      <c r="I90" t="str">
        <f t="shared" si="9"/>
        <v xml:space="preserve"> -74.1406549</v>
      </c>
      <c r="J90" t="s">
        <v>804</v>
      </c>
      <c r="K90" t="s">
        <v>805</v>
      </c>
      <c r="L90">
        <v>4.7099200999999997</v>
      </c>
      <c r="M90">
        <v>-74.140654900000001</v>
      </c>
    </row>
    <row r="91" spans="1:13" ht="15" thickBot="1">
      <c r="A91" s="23">
        <v>88</v>
      </c>
      <c r="B91" s="30" t="s">
        <v>176</v>
      </c>
      <c r="C91" s="5" t="s">
        <v>177</v>
      </c>
      <c r="D91" t="str">
        <f t="shared" si="11"/>
        <v>Carrera 74 No 65A-27, Bogotá</v>
      </c>
      <c r="G91" s="9" t="s">
        <v>515</v>
      </c>
      <c r="H91" t="str">
        <f t="shared" si="10"/>
        <v>4.6818683</v>
      </c>
      <c r="I91" t="str">
        <f t="shared" si="9"/>
        <v xml:space="preserve"> -74.10243439999999</v>
      </c>
      <c r="J91" t="s">
        <v>806</v>
      </c>
      <c r="K91" t="s">
        <v>807</v>
      </c>
      <c r="L91">
        <v>4.6818682999999996</v>
      </c>
      <c r="M91">
        <v>-74.102434399999893</v>
      </c>
    </row>
    <row r="92" spans="1:13" ht="15" thickBot="1">
      <c r="A92" s="23">
        <v>89</v>
      </c>
      <c r="B92" s="31" t="s">
        <v>178</v>
      </c>
      <c r="C92" s="2" t="s">
        <v>179</v>
      </c>
      <c r="D92" t="str">
        <f t="shared" si="11"/>
        <v>Carrera 116C No 67A-08, Bogotá</v>
      </c>
      <c r="G92" s="9" t="s">
        <v>516</v>
      </c>
      <c r="H92" t="str">
        <f t="shared" si="10"/>
        <v>4.7133411</v>
      </c>
      <c r="I92" t="str">
        <f t="shared" si="9"/>
        <v xml:space="preserve"> -74.1366077</v>
      </c>
      <c r="J92" t="s">
        <v>808</v>
      </c>
      <c r="K92" t="s">
        <v>809</v>
      </c>
      <c r="L92">
        <v>4.7133411000000001</v>
      </c>
      <c r="M92">
        <v>-74.136607699999999</v>
      </c>
    </row>
    <row r="93" spans="1:13" ht="15" thickBot="1">
      <c r="A93" s="23">
        <v>90</v>
      </c>
      <c r="B93" s="30" t="s">
        <v>180</v>
      </c>
      <c r="C93" s="2" t="s">
        <v>181</v>
      </c>
      <c r="D93" t="str">
        <f t="shared" si="11"/>
        <v>Carrera 69P No 75- 31, Bogotá</v>
      </c>
      <c r="G93" s="9" t="s">
        <v>517</v>
      </c>
      <c r="H93" t="str">
        <f t="shared" si="10"/>
        <v>4.6868487</v>
      </c>
      <c r="I93" t="str">
        <f t="shared" si="9"/>
        <v xml:space="preserve"> -74.0872447</v>
      </c>
      <c r="J93" t="s">
        <v>810</v>
      </c>
      <c r="K93" t="s">
        <v>811</v>
      </c>
      <c r="L93">
        <v>4.6868486999999996</v>
      </c>
      <c r="M93">
        <v>-74.087244699999999</v>
      </c>
    </row>
    <row r="94" spans="1:13" ht="15" thickBot="1">
      <c r="A94" s="23">
        <v>91</v>
      </c>
      <c r="B94" s="30" t="s">
        <v>182</v>
      </c>
      <c r="C94" s="1" t="s">
        <v>183</v>
      </c>
      <c r="D94" t="str">
        <f t="shared" si="11"/>
        <v>Calle 77A No 82- 82, Bogotá</v>
      </c>
      <c r="G94" s="9" t="s">
        <v>518</v>
      </c>
      <c r="H94" t="str">
        <f t="shared" si="10"/>
        <v>4.699921499999999</v>
      </c>
      <c r="I94" t="str">
        <f t="shared" si="9"/>
        <v xml:space="preserve"> -74.0996729</v>
      </c>
      <c r="J94" t="s">
        <v>812</v>
      </c>
      <c r="K94" t="s">
        <v>813</v>
      </c>
      <c r="L94">
        <v>4.6999214999999896</v>
      </c>
      <c r="M94">
        <v>-74.099672900000002</v>
      </c>
    </row>
    <row r="95" spans="1:13" ht="15" thickBot="1">
      <c r="A95" s="23">
        <v>92</v>
      </c>
      <c r="B95" s="30" t="s">
        <v>184</v>
      </c>
      <c r="C95" s="2" t="s">
        <v>185</v>
      </c>
      <c r="D95" t="str">
        <f t="shared" si="11"/>
        <v>Avenida Boyacá No 79A- 79, Bogotá</v>
      </c>
      <c r="G95" s="9" t="s">
        <v>519</v>
      </c>
      <c r="H95" t="str">
        <f t="shared" si="10"/>
        <v>4.6949356</v>
      </c>
      <c r="I95" t="str">
        <f t="shared" si="9"/>
        <v xml:space="preserve"> -74.0891544</v>
      </c>
      <c r="J95" t="s">
        <v>814</v>
      </c>
      <c r="K95" t="s">
        <v>815</v>
      </c>
      <c r="L95">
        <v>4.6949356</v>
      </c>
      <c r="M95">
        <v>-74.089154399999998</v>
      </c>
    </row>
    <row r="96" spans="1:13" ht="15" thickBot="1">
      <c r="A96" s="23">
        <v>93</v>
      </c>
      <c r="B96" s="31" t="s">
        <v>186</v>
      </c>
      <c r="C96" s="5" t="s">
        <v>187</v>
      </c>
      <c r="D96" t="str">
        <f t="shared" si="11"/>
        <v>Carrera 73A No 71-52, Bogotá</v>
      </c>
      <c r="G96" s="9" t="s">
        <v>520</v>
      </c>
      <c r="H96" t="str">
        <f t="shared" si="10"/>
        <v>4.6872839</v>
      </c>
      <c r="I96" t="str">
        <f t="shared" si="9"/>
        <v xml:space="preserve"> -74.0973503</v>
      </c>
      <c r="J96" t="s">
        <v>816</v>
      </c>
      <c r="K96" t="s">
        <v>817</v>
      </c>
      <c r="L96">
        <v>4.6872838999999997</v>
      </c>
      <c r="M96">
        <v>-74.097350300000002</v>
      </c>
    </row>
    <row r="97" spans="1:13" ht="15" thickBot="1">
      <c r="A97" s="23">
        <v>94</v>
      </c>
      <c r="B97" s="30" t="s">
        <v>188</v>
      </c>
      <c r="C97" s="2" t="s">
        <v>189</v>
      </c>
      <c r="D97" t="str">
        <f t="shared" si="11"/>
        <v>Carrera 73A No 68B- 28, Bogotá</v>
      </c>
      <c r="G97" s="9" t="s">
        <v>521</v>
      </c>
      <c r="H97" t="str">
        <f t="shared" si="10"/>
        <v>4.6845802</v>
      </c>
      <c r="I97" t="str">
        <f t="shared" si="9"/>
        <v xml:space="preserve"> -74.0991366</v>
      </c>
      <c r="J97" t="s">
        <v>818</v>
      </c>
      <c r="K97" t="s">
        <v>819</v>
      </c>
      <c r="L97">
        <v>4.6845802000000001</v>
      </c>
      <c r="M97">
        <v>-74.099136599999994</v>
      </c>
    </row>
    <row r="98" spans="1:13" ht="15" thickBot="1">
      <c r="A98" s="23">
        <v>95</v>
      </c>
      <c r="B98" s="31" t="s">
        <v>190</v>
      </c>
      <c r="C98" s="5" t="s">
        <v>191</v>
      </c>
      <c r="D98" t="str">
        <f t="shared" si="11"/>
        <v>CR 96A No 65-66, Bogotá</v>
      </c>
      <c r="G98" s="9" t="s">
        <v>522</v>
      </c>
      <c r="H98" t="str">
        <f t="shared" si="10"/>
        <v>4.6940472</v>
      </c>
      <c r="I98" t="str">
        <f t="shared" si="9"/>
        <v xml:space="preserve"> -74.1195783</v>
      </c>
      <c r="J98" t="s">
        <v>820</v>
      </c>
      <c r="K98" t="s">
        <v>821</v>
      </c>
      <c r="L98">
        <v>4.6940472</v>
      </c>
      <c r="M98">
        <v>-74.119578300000001</v>
      </c>
    </row>
    <row r="99" spans="1:13" ht="15" thickBot="1">
      <c r="A99" s="23">
        <v>96</v>
      </c>
      <c r="B99" s="31" t="s">
        <v>192</v>
      </c>
      <c r="C99" s="1" t="s">
        <v>193</v>
      </c>
      <c r="D99" t="str">
        <f t="shared" si="11"/>
        <v>Carrera 72A No 69A- 25 Depósito, Bogotá</v>
      </c>
      <c r="G99" s="9" t="s">
        <v>523</v>
      </c>
      <c r="H99" t="str">
        <f t="shared" si="10"/>
        <v>4.6851259</v>
      </c>
      <c r="I99" t="str">
        <f t="shared" si="9"/>
        <v xml:space="preserve"> -74.09771649999999</v>
      </c>
      <c r="J99" t="s">
        <v>822</v>
      </c>
      <c r="K99" t="s">
        <v>823</v>
      </c>
      <c r="L99">
        <v>4.6851259000000001</v>
      </c>
      <c r="M99">
        <v>-74.097716499999905</v>
      </c>
    </row>
    <row r="100" spans="1:13" ht="15" thickBot="1">
      <c r="A100" s="23">
        <v>97</v>
      </c>
      <c r="B100" s="30" t="s">
        <v>194</v>
      </c>
      <c r="C100" s="1" t="s">
        <v>195</v>
      </c>
      <c r="D100" t="str">
        <f t="shared" si="11"/>
        <v>Calle 75 No 69P- 47, Bogotá</v>
      </c>
      <c r="G100" s="9" t="s">
        <v>524</v>
      </c>
      <c r="H100" t="str">
        <f t="shared" si="10"/>
        <v>4.6867538</v>
      </c>
      <c r="I100" t="str">
        <f t="shared" si="9"/>
        <v xml:space="preserve"> -74.0878109</v>
      </c>
      <c r="J100" t="s">
        <v>824</v>
      </c>
      <c r="K100" t="s">
        <v>825</v>
      </c>
      <c r="L100">
        <v>4.6867538</v>
      </c>
      <c r="M100">
        <v>-74.087810899999994</v>
      </c>
    </row>
    <row r="101" spans="1:13" ht="15" thickBot="1">
      <c r="A101" s="23">
        <v>98</v>
      </c>
      <c r="B101" s="39" t="s">
        <v>196</v>
      </c>
      <c r="C101" s="2" t="s">
        <v>197</v>
      </c>
      <c r="D101" t="str">
        <f t="shared" si="11"/>
        <v>Cra 72A No. 71-77, Bogotá</v>
      </c>
      <c r="G101" s="9" t="s">
        <v>525</v>
      </c>
      <c r="H101" t="str">
        <f t="shared" ref="H101:H116" si="12">+MID(G101,1,FIND(",",G101)-1)</f>
        <v>4.6870238</v>
      </c>
      <c r="I101" t="str">
        <f t="shared" si="9"/>
        <v xml:space="preserve"> -74.0966157</v>
      </c>
      <c r="J101" t="s">
        <v>826</v>
      </c>
      <c r="K101" t="s">
        <v>827</v>
      </c>
      <c r="L101">
        <v>4.6870238000000004</v>
      </c>
      <c r="M101">
        <v>-74.096615700000001</v>
      </c>
    </row>
    <row r="102" spans="1:13" ht="15" thickBot="1">
      <c r="A102" s="23">
        <v>99</v>
      </c>
      <c r="B102" s="30" t="s">
        <v>198</v>
      </c>
      <c r="C102" s="2" t="s">
        <v>199</v>
      </c>
      <c r="D102" t="str">
        <f t="shared" si="11"/>
        <v>Carrera 99 No 66A- 8, Bogotá</v>
      </c>
      <c r="G102" s="9" t="s">
        <v>526</v>
      </c>
      <c r="H102" t="str">
        <f t="shared" si="12"/>
        <v>4.6969523</v>
      </c>
      <c r="I102" t="str">
        <f t="shared" si="9"/>
        <v xml:space="preserve"> -74.1209064</v>
      </c>
      <c r="J102" t="s">
        <v>828</v>
      </c>
      <c r="K102" t="s">
        <v>829</v>
      </c>
      <c r="L102">
        <v>4.6969523000000004</v>
      </c>
      <c r="M102">
        <v>-74.120906399999996</v>
      </c>
    </row>
    <row r="103" spans="1:13" ht="15" thickBot="1">
      <c r="A103" s="23">
        <v>100</v>
      </c>
      <c r="B103" s="30" t="s">
        <v>200</v>
      </c>
      <c r="C103" s="4" t="s">
        <v>201</v>
      </c>
      <c r="D103" t="str">
        <f t="shared" si="11"/>
        <v>CR 68 B NO. 78 - 76 U 22 INT
3, Bogotá</v>
      </c>
      <c r="G103" s="9" t="s">
        <v>527</v>
      </c>
      <c r="H103" t="str">
        <f t="shared" si="12"/>
        <v>4.6830072</v>
      </c>
      <c r="I103" t="str">
        <f t="shared" si="9"/>
        <v xml:space="preserve"> -74.0814736</v>
      </c>
      <c r="J103" t="s">
        <v>830</v>
      </c>
      <c r="K103" t="s">
        <v>831</v>
      </c>
      <c r="L103">
        <v>4.6830071999999996</v>
      </c>
      <c r="M103">
        <v>-74.081473599999995</v>
      </c>
    </row>
    <row r="104" spans="1:13" ht="15" thickBot="1">
      <c r="A104" s="23">
        <v>101</v>
      </c>
      <c r="B104" s="31" t="s">
        <v>202</v>
      </c>
      <c r="C104" s="5" t="s">
        <v>203</v>
      </c>
      <c r="D104" t="str">
        <f t="shared" si="11"/>
        <v>Carrera 74A No 70- 25 Piso1, Bogotá</v>
      </c>
      <c r="G104" s="9" t="s">
        <v>528</v>
      </c>
      <c r="H104" t="str">
        <f t="shared" si="12"/>
        <v>4.6869583</v>
      </c>
      <c r="I104" t="str">
        <f t="shared" si="9"/>
        <v xml:space="preserve"> -74.0991067</v>
      </c>
      <c r="J104" t="s">
        <v>832</v>
      </c>
      <c r="K104" t="s">
        <v>833</v>
      </c>
      <c r="L104">
        <v>4.6869582999999997</v>
      </c>
      <c r="M104">
        <v>-74.099106699999993</v>
      </c>
    </row>
    <row r="105" spans="1:13" ht="15" thickBot="1">
      <c r="A105" s="23">
        <v>102</v>
      </c>
      <c r="B105" s="30" t="s">
        <v>204</v>
      </c>
      <c r="C105" s="2" t="s">
        <v>205</v>
      </c>
      <c r="D105" t="str">
        <f t="shared" si="11"/>
        <v>Carrera 75 No 71- 45, Bogotá</v>
      </c>
      <c r="G105" s="9" t="s">
        <v>529</v>
      </c>
      <c r="H105" t="str">
        <f t="shared" si="12"/>
        <v>4.6885612</v>
      </c>
      <c r="I105" t="str">
        <f t="shared" si="9"/>
        <v xml:space="preserve"> -74.0992079</v>
      </c>
      <c r="J105" t="s">
        <v>834</v>
      </c>
      <c r="K105" t="s">
        <v>835</v>
      </c>
      <c r="L105">
        <v>4.6885611999999997</v>
      </c>
      <c r="M105">
        <v>-74.099207899999996</v>
      </c>
    </row>
    <row r="106" spans="1:13" ht="15" thickBot="1">
      <c r="A106" s="23">
        <v>103</v>
      </c>
      <c r="B106" s="30" t="s">
        <v>206</v>
      </c>
      <c r="C106" s="2" t="s">
        <v>207</v>
      </c>
      <c r="D106" t="str">
        <f t="shared" si="11"/>
        <v>Carrera 74A No 70- 61, Bogotá</v>
      </c>
      <c r="G106" s="9" t="s">
        <v>530</v>
      </c>
      <c r="H106" t="str">
        <f t="shared" si="12"/>
        <v>4.6872472</v>
      </c>
      <c r="I106" t="str">
        <f t="shared" si="9"/>
        <v xml:space="preserve"> -74.0988593</v>
      </c>
      <c r="J106" t="s">
        <v>836</v>
      </c>
      <c r="K106" t="s">
        <v>837</v>
      </c>
      <c r="L106">
        <v>4.6872471999999998</v>
      </c>
      <c r="M106">
        <v>-74.098859300000001</v>
      </c>
    </row>
    <row r="107" spans="1:13" ht="15" thickBot="1">
      <c r="A107" s="23">
        <v>104</v>
      </c>
      <c r="B107" s="30" t="s">
        <v>208</v>
      </c>
      <c r="C107" s="1" t="s">
        <v>209</v>
      </c>
      <c r="D107" t="str">
        <f t="shared" si="11"/>
        <v>Carrera 69P No 78- 50, Bogotá</v>
      </c>
      <c r="G107" s="9" t="s">
        <v>531</v>
      </c>
      <c r="H107" t="str">
        <f t="shared" si="12"/>
        <v>4.688262300000001</v>
      </c>
      <c r="I107" t="str">
        <f t="shared" si="9"/>
        <v xml:space="preserve"> -74.0850348</v>
      </c>
      <c r="J107" t="s">
        <v>838</v>
      </c>
      <c r="K107" t="s">
        <v>839</v>
      </c>
      <c r="L107">
        <v>4.6882622999999999</v>
      </c>
      <c r="M107">
        <v>-74.085034800000003</v>
      </c>
    </row>
    <row r="108" spans="1:13" ht="15" thickBot="1">
      <c r="A108" s="23">
        <v>105</v>
      </c>
      <c r="B108" s="30" t="s">
        <v>210</v>
      </c>
      <c r="C108" s="5" t="s">
        <v>211</v>
      </c>
      <c r="D108" t="str">
        <f t="shared" si="11"/>
        <v>Carrera 82 No 77A- 23, Bogotá</v>
      </c>
      <c r="G108" s="9" t="s">
        <v>532</v>
      </c>
      <c r="H108" t="str">
        <f t="shared" si="12"/>
        <v>4.6995648</v>
      </c>
      <c r="I108" t="str">
        <f t="shared" si="9"/>
        <v xml:space="preserve"> -74.0992227</v>
      </c>
      <c r="J108" t="s">
        <v>840</v>
      </c>
      <c r="K108" t="s">
        <v>841</v>
      </c>
      <c r="L108">
        <v>4.6995648000000001</v>
      </c>
      <c r="M108">
        <v>-74.099222699999999</v>
      </c>
    </row>
    <row r="109" spans="1:13" ht="15" thickBot="1">
      <c r="A109" s="23">
        <v>106</v>
      </c>
      <c r="B109" s="30" t="s">
        <v>212</v>
      </c>
      <c r="C109" s="2" t="s">
        <v>213</v>
      </c>
      <c r="D109" t="str">
        <f t="shared" si="11"/>
        <v>Carrera 75 No 66A- 10, Bogotá</v>
      </c>
      <c r="G109" s="9" t="s">
        <v>533</v>
      </c>
      <c r="H109" t="str">
        <f t="shared" si="12"/>
        <v>4.6837256</v>
      </c>
      <c r="I109" t="str">
        <f t="shared" si="9"/>
        <v xml:space="preserve"> -74.1023781</v>
      </c>
      <c r="J109" t="s">
        <v>842</v>
      </c>
      <c r="K109" t="s">
        <v>843</v>
      </c>
      <c r="L109">
        <v>4.6837255999999998</v>
      </c>
      <c r="M109">
        <v>-74.102378099999996</v>
      </c>
    </row>
    <row r="110" spans="1:13" ht="15" thickBot="1">
      <c r="A110" s="23">
        <v>107</v>
      </c>
      <c r="B110" s="30" t="s">
        <v>214</v>
      </c>
      <c r="C110" s="2" t="s">
        <v>215</v>
      </c>
      <c r="D110" t="str">
        <f t="shared" si="11"/>
        <v>CR 111 C NO. 70 D 53, Bogotá</v>
      </c>
      <c r="G110" s="9" t="s">
        <v>534</v>
      </c>
      <c r="H110" t="str">
        <f t="shared" si="12"/>
        <v>4.7094911</v>
      </c>
      <c r="I110" t="str">
        <f t="shared" si="9"/>
        <v xml:space="preserve"> -74.12915579999999</v>
      </c>
      <c r="J110" t="s">
        <v>844</v>
      </c>
      <c r="K110" t="s">
        <v>845</v>
      </c>
      <c r="L110">
        <v>4.7094911000000002</v>
      </c>
      <c r="M110">
        <v>-74.129155799999893</v>
      </c>
    </row>
    <row r="111" spans="1:13" ht="15" thickBot="1">
      <c r="A111" s="23">
        <v>108</v>
      </c>
      <c r="B111" s="30" t="s">
        <v>216</v>
      </c>
      <c r="C111" s="2" t="s">
        <v>217</v>
      </c>
      <c r="D111" t="str">
        <f t="shared" si="11"/>
        <v>Calle 64D No 113- 56, Bogotá</v>
      </c>
      <c r="G111" s="9" t="s">
        <v>535</v>
      </c>
      <c r="H111" t="str">
        <f t="shared" si="12"/>
        <v>4.707975</v>
      </c>
      <c r="I111" t="str">
        <f t="shared" si="9"/>
        <v xml:space="preserve"> -74.13689330000001</v>
      </c>
      <c r="J111" t="s">
        <v>846</v>
      </c>
      <c r="K111" t="s">
        <v>847</v>
      </c>
      <c r="L111">
        <v>4.7079750000000002</v>
      </c>
      <c r="M111">
        <v>-74.136893299999997</v>
      </c>
    </row>
    <row r="112" spans="1:13" ht="15" thickBot="1">
      <c r="A112" s="23">
        <v>109</v>
      </c>
      <c r="B112" s="33" t="s">
        <v>218</v>
      </c>
      <c r="C112" s="8" t="s">
        <v>219</v>
      </c>
      <c r="D112" t="str">
        <f t="shared" si="11"/>
        <v>Calle 78 No 85A- 37, Bogotá</v>
      </c>
      <c r="G112" s="9" t="s">
        <v>536</v>
      </c>
      <c r="H112" t="str">
        <f t="shared" si="12"/>
        <v>4.702162899999999</v>
      </c>
      <c r="I112" t="str">
        <f t="shared" si="9"/>
        <v xml:space="preserve"> -74.10147119999999</v>
      </c>
      <c r="J112" t="s">
        <v>848</v>
      </c>
      <c r="K112" t="s">
        <v>849</v>
      </c>
      <c r="L112">
        <v>4.7021628999999896</v>
      </c>
      <c r="M112">
        <v>-74.101471199999907</v>
      </c>
    </row>
    <row r="113" spans="1:13" ht="15" thickBot="1">
      <c r="A113" s="23">
        <v>110</v>
      </c>
      <c r="B113" s="30" t="s">
        <v>220</v>
      </c>
      <c r="C113" s="2" t="s">
        <v>221</v>
      </c>
      <c r="D113" t="str">
        <f t="shared" si="11"/>
        <v>Calle 91 No 87B- 23, Bogotá</v>
      </c>
      <c r="G113" s="9" t="s">
        <v>537</v>
      </c>
      <c r="H113" t="str">
        <f t="shared" si="12"/>
        <v>4.7126022</v>
      </c>
      <c r="I113" t="str">
        <f t="shared" si="9"/>
        <v xml:space="preserve"> -74.0955798</v>
      </c>
      <c r="J113" t="s">
        <v>850</v>
      </c>
      <c r="K113" t="s">
        <v>851</v>
      </c>
      <c r="L113">
        <v>4.7126022000000001</v>
      </c>
      <c r="M113">
        <v>-74.095579799999996</v>
      </c>
    </row>
    <row r="114" spans="1:13" ht="15" thickBot="1">
      <c r="A114" s="23">
        <v>111</v>
      </c>
      <c r="B114" s="30" t="s">
        <v>222</v>
      </c>
      <c r="C114" s="2" t="s">
        <v>223</v>
      </c>
      <c r="D114" t="str">
        <f t="shared" si="11"/>
        <v>Avenida calle 80 No 92- 50, Bogotá</v>
      </c>
      <c r="G114" s="9" t="s">
        <v>538</v>
      </c>
      <c r="H114" t="str">
        <f t="shared" si="12"/>
        <v>4.7055433</v>
      </c>
      <c r="I114" t="str">
        <f t="shared" si="9"/>
        <v xml:space="preserve"> -74.1068999</v>
      </c>
      <c r="J114" t="s">
        <v>852</v>
      </c>
      <c r="K114" t="s">
        <v>853</v>
      </c>
      <c r="L114">
        <v>4.7055433000000004</v>
      </c>
      <c r="M114">
        <v>-74.106899900000002</v>
      </c>
    </row>
    <row r="115" spans="1:13" ht="15" thickBot="1">
      <c r="A115" s="23">
        <v>112</v>
      </c>
      <c r="B115" s="30" t="s">
        <v>224</v>
      </c>
      <c r="C115" s="2" t="s">
        <v>225</v>
      </c>
      <c r="D115" t="str">
        <f t="shared" si="11"/>
        <v>Carrera 90 No 67B- 2, Bogotá</v>
      </c>
      <c r="G115" s="9" t="s">
        <v>539</v>
      </c>
      <c r="H115" t="str">
        <f t="shared" si="12"/>
        <v>4.692013</v>
      </c>
      <c r="I115" t="str">
        <f t="shared" si="9"/>
        <v xml:space="preserve"> -74.11217529999999</v>
      </c>
      <c r="J115" t="s">
        <v>854</v>
      </c>
      <c r="K115" t="s">
        <v>855</v>
      </c>
      <c r="L115">
        <v>4.6920130000000002</v>
      </c>
      <c r="M115">
        <v>-74.112175299999905</v>
      </c>
    </row>
    <row r="116" spans="1:13" ht="15" thickBot="1">
      <c r="A116" s="23">
        <v>113</v>
      </c>
      <c r="B116" s="30" t="s">
        <v>226</v>
      </c>
      <c r="C116" s="5" t="s">
        <v>227</v>
      </c>
      <c r="D116" t="str">
        <f t="shared" si="11"/>
        <v>Calle 68A No 94- 45, Bogotá</v>
      </c>
      <c r="G116" s="9" t="s">
        <v>540</v>
      </c>
      <c r="H116" t="str">
        <f t="shared" si="12"/>
        <v>4.6954289</v>
      </c>
      <c r="I116" t="str">
        <f t="shared" si="9"/>
        <v xml:space="preserve"> -74.11550679999999</v>
      </c>
      <c r="J116" t="s">
        <v>856</v>
      </c>
      <c r="K116" t="s">
        <v>857</v>
      </c>
      <c r="L116">
        <v>4.6954288999999996</v>
      </c>
      <c r="M116">
        <v>-74.115506799999906</v>
      </c>
    </row>
    <row r="117" spans="1:13" ht="15" thickBot="1">
      <c r="A117" s="23">
        <v>114</v>
      </c>
      <c r="B117" s="30" t="s">
        <v>228</v>
      </c>
      <c r="C117" s="1" t="s">
        <v>229</v>
      </c>
      <c r="D117" t="str">
        <f t="shared" si="11"/>
        <v>Transversal 89 No 80- 70, Bogotá</v>
      </c>
      <c r="G117" s="9" t="s">
        <v>541</v>
      </c>
      <c r="H117" t="str">
        <f t="shared" ref="H117:H132" si="13">+MID(G117,1,FIND(",",G117)-1)</f>
        <v>4.7045848</v>
      </c>
      <c r="I117" t="str">
        <f t="shared" si="9"/>
        <v xml:space="preserve"> -74.1019431</v>
      </c>
      <c r="J117" t="s">
        <v>858</v>
      </c>
      <c r="K117" t="s">
        <v>859</v>
      </c>
      <c r="L117">
        <v>4.7045848000000001</v>
      </c>
      <c r="M117">
        <v>-74.1019431</v>
      </c>
    </row>
    <row r="118" spans="1:13" ht="15" thickBot="1">
      <c r="A118" s="23">
        <v>115</v>
      </c>
      <c r="B118" s="33" t="s">
        <v>230</v>
      </c>
      <c r="C118" s="8" t="s">
        <v>231</v>
      </c>
      <c r="D118" t="str">
        <f t="shared" si="11"/>
        <v>CL 76A # 87A - 40, Bogotá</v>
      </c>
      <c r="G118" s="9" t="s">
        <v>542</v>
      </c>
      <c r="H118" t="str">
        <f t="shared" si="13"/>
        <v>4.7022124</v>
      </c>
      <c r="I118" t="str">
        <f t="shared" si="9"/>
        <v xml:space="preserve"> -74.1038889</v>
      </c>
      <c r="J118" t="s">
        <v>860</v>
      </c>
      <c r="K118" t="s">
        <v>861</v>
      </c>
      <c r="L118">
        <v>4.7022123999999996</v>
      </c>
      <c r="M118">
        <v>-74.103888900000001</v>
      </c>
    </row>
    <row r="119" spans="1:13" ht="15" thickBot="1">
      <c r="A119" s="40">
        <v>116</v>
      </c>
      <c r="B119" s="39" t="s">
        <v>232</v>
      </c>
      <c r="C119" s="2" t="s">
        <v>69</v>
      </c>
      <c r="D119" t="str">
        <f t="shared" ref="D119:D150" si="14">+CONCATENATE(C119,", Bogotá")</f>
        <v>Carrera 74 No 65A- 57, Bogotá</v>
      </c>
      <c r="G119" s="9" t="s">
        <v>461</v>
      </c>
      <c r="H119" t="str">
        <f t="shared" si="13"/>
        <v>4.6821961</v>
      </c>
      <c r="I119" t="str">
        <f t="shared" si="9"/>
        <v xml:space="preserve"> -74.1021667</v>
      </c>
      <c r="J119" t="s">
        <v>698</v>
      </c>
      <c r="K119" t="s">
        <v>699</v>
      </c>
      <c r="L119">
        <v>4.6821960999999996</v>
      </c>
      <c r="M119">
        <v>-74.102166699999998</v>
      </c>
    </row>
    <row r="120" spans="1:13" ht="15" thickBot="1">
      <c r="A120" s="23">
        <v>117</v>
      </c>
      <c r="B120" s="30" t="s">
        <v>233</v>
      </c>
      <c r="C120" s="2" t="s">
        <v>234</v>
      </c>
      <c r="D120" t="str">
        <f t="shared" si="14"/>
        <v>Carrera 75 No 70- 35, Bogotá</v>
      </c>
      <c r="G120" s="9" t="s">
        <v>543</v>
      </c>
      <c r="H120" t="str">
        <f t="shared" si="13"/>
        <v>4.6876963</v>
      </c>
      <c r="I120" t="str">
        <f t="shared" si="9"/>
        <v xml:space="preserve"> -74.0997616</v>
      </c>
      <c r="J120" t="s">
        <v>862</v>
      </c>
      <c r="K120" t="s">
        <v>863</v>
      </c>
      <c r="L120">
        <v>4.6876962999999998</v>
      </c>
      <c r="M120">
        <v>-74.099761599999994</v>
      </c>
    </row>
    <row r="121" spans="1:13" ht="15" thickBot="1">
      <c r="A121" s="40">
        <v>118</v>
      </c>
      <c r="B121" s="39" t="s">
        <v>196</v>
      </c>
      <c r="C121" s="2" t="s">
        <v>235</v>
      </c>
      <c r="D121" t="str">
        <f t="shared" si="14"/>
        <v>Carrera 72A No 71- 77, Bogotá</v>
      </c>
      <c r="G121" s="9" t="s">
        <v>525</v>
      </c>
      <c r="H121" t="str">
        <f t="shared" si="13"/>
        <v>4.6870238</v>
      </c>
      <c r="I121" t="str">
        <f t="shared" si="9"/>
        <v xml:space="preserve"> -74.0966157</v>
      </c>
      <c r="J121" t="s">
        <v>826</v>
      </c>
      <c r="K121" t="s">
        <v>827</v>
      </c>
      <c r="L121">
        <v>4.6870238000000004</v>
      </c>
      <c r="M121">
        <v>-74.096615700000001</v>
      </c>
    </row>
    <row r="122" spans="1:13" ht="15" thickBot="1">
      <c r="A122" s="23">
        <v>119</v>
      </c>
      <c r="B122" s="30" t="s">
        <v>236</v>
      </c>
      <c r="C122" s="1" t="s">
        <v>237</v>
      </c>
      <c r="D122" t="str">
        <f t="shared" si="14"/>
        <v>Calle 71BIS No 86A- 30, Bogotá</v>
      </c>
      <c r="G122" s="9" t="s">
        <v>544</v>
      </c>
      <c r="H122" t="str">
        <f t="shared" si="13"/>
        <v>4.6946156</v>
      </c>
      <c r="I122" t="str">
        <f t="shared" si="9"/>
        <v xml:space="preserve"> -74.1070831</v>
      </c>
      <c r="J122" t="s">
        <v>864</v>
      </c>
      <c r="K122" t="s">
        <v>865</v>
      </c>
      <c r="L122">
        <v>4.6946155999999997</v>
      </c>
      <c r="M122">
        <v>-74.107083099999997</v>
      </c>
    </row>
    <row r="123" spans="1:13" ht="15" thickBot="1">
      <c r="A123" s="23">
        <v>120</v>
      </c>
      <c r="B123" s="30" t="s">
        <v>238</v>
      </c>
      <c r="C123" s="2" t="s">
        <v>239</v>
      </c>
      <c r="D123" t="str">
        <f t="shared" si="14"/>
        <v>Carrera 107BIS A No 72- 28, Bogotá</v>
      </c>
      <c r="G123" s="9" t="s">
        <v>545</v>
      </c>
      <c r="H123" t="str">
        <f t="shared" si="13"/>
        <v>4.7091027</v>
      </c>
      <c r="I123" t="str">
        <f t="shared" si="9"/>
        <v xml:space="preserve"> -74.12246979999999</v>
      </c>
      <c r="J123" t="s">
        <v>866</v>
      </c>
      <c r="K123" t="s">
        <v>867</v>
      </c>
      <c r="L123">
        <v>4.7091026999999999</v>
      </c>
      <c r="M123">
        <v>-74.122469799999905</v>
      </c>
    </row>
    <row r="124" spans="1:13" ht="15" thickBot="1">
      <c r="A124" s="23">
        <v>121</v>
      </c>
      <c r="B124" s="30" t="s">
        <v>240</v>
      </c>
      <c r="C124" s="1" t="s">
        <v>241</v>
      </c>
      <c r="D124" t="str">
        <f t="shared" si="14"/>
        <v>Carrera 93 No 68A- 36, Bogotá</v>
      </c>
      <c r="G124" s="9" t="s">
        <v>546</v>
      </c>
      <c r="H124" t="str">
        <f t="shared" si="13"/>
        <v>4.695041199999999</v>
      </c>
      <c r="I124" t="str">
        <f t="shared" si="9"/>
        <v xml:space="preserve"> -74.1139898</v>
      </c>
      <c r="J124" t="s">
        <v>868</v>
      </c>
      <c r="K124" t="s">
        <v>869</v>
      </c>
      <c r="L124">
        <v>4.6950411999999897</v>
      </c>
      <c r="M124">
        <v>-74.113989799999999</v>
      </c>
    </row>
    <row r="125" spans="1:13" ht="15" thickBot="1">
      <c r="A125" s="23">
        <v>122</v>
      </c>
      <c r="B125" s="30" t="s">
        <v>242</v>
      </c>
      <c r="C125" s="1" t="s">
        <v>243</v>
      </c>
      <c r="D125" t="str">
        <f t="shared" si="14"/>
        <v>Carrera 75 No 71- 38, Bogotá</v>
      </c>
      <c r="G125" s="9" t="s">
        <v>547</v>
      </c>
      <c r="H125" t="str">
        <f t="shared" si="13"/>
        <v>4.6884467</v>
      </c>
      <c r="I125" t="str">
        <f t="shared" si="9"/>
        <v xml:space="preserve"> -74.0990339</v>
      </c>
      <c r="J125" t="s">
        <v>870</v>
      </c>
      <c r="K125" t="s">
        <v>871</v>
      </c>
      <c r="L125">
        <v>4.6884467000000001</v>
      </c>
      <c r="M125">
        <v>-74.099033899999995</v>
      </c>
    </row>
    <row r="126" spans="1:13" ht="15" thickBot="1">
      <c r="A126" s="23">
        <v>123</v>
      </c>
      <c r="B126" s="30" t="s">
        <v>244</v>
      </c>
      <c r="C126" s="1" t="s">
        <v>245</v>
      </c>
      <c r="D126" t="str">
        <f t="shared" si="14"/>
        <v>Calle 71A No 72A- 46, Bogotá</v>
      </c>
      <c r="G126" s="9" t="s">
        <v>548</v>
      </c>
      <c r="H126" t="str">
        <f t="shared" si="13"/>
        <v>4.687466</v>
      </c>
      <c r="I126" t="str">
        <f t="shared" si="9"/>
        <v xml:space="preserve"> -74.0966344</v>
      </c>
      <c r="J126" t="s">
        <v>872</v>
      </c>
      <c r="K126" t="s">
        <v>873</v>
      </c>
      <c r="L126">
        <v>4.6874659999999997</v>
      </c>
      <c r="M126">
        <v>-74.096634399999999</v>
      </c>
    </row>
    <row r="127" spans="1:13" ht="15" thickBot="1">
      <c r="A127" s="23">
        <v>124</v>
      </c>
      <c r="B127" s="30" t="s">
        <v>246</v>
      </c>
      <c r="C127" s="1" t="s">
        <v>247</v>
      </c>
      <c r="D127" t="str">
        <f t="shared" si="14"/>
        <v>Calle 72 No 72A- 31, Bogotá</v>
      </c>
      <c r="G127" s="9" t="s">
        <v>549</v>
      </c>
      <c r="H127" t="str">
        <f t="shared" si="13"/>
        <v>4.6883143</v>
      </c>
      <c r="I127" t="str">
        <f t="shared" si="9"/>
        <v xml:space="preserve"> -74.0961895</v>
      </c>
      <c r="J127" t="s">
        <v>874</v>
      </c>
      <c r="K127" t="s">
        <v>875</v>
      </c>
      <c r="L127">
        <v>4.6883143</v>
      </c>
      <c r="M127">
        <v>-74.096189499999994</v>
      </c>
    </row>
    <row r="128" spans="1:13" ht="15" thickBot="1">
      <c r="A128" s="23">
        <v>125</v>
      </c>
      <c r="B128" s="30" t="s">
        <v>248</v>
      </c>
      <c r="C128" s="2" t="s">
        <v>249</v>
      </c>
      <c r="D128" t="str">
        <f t="shared" si="14"/>
        <v>Calle 70 No. 72 - 49, Bogotá</v>
      </c>
      <c r="G128" s="9" t="s">
        <v>550</v>
      </c>
      <c r="H128" t="str">
        <f t="shared" si="13"/>
        <v>4.685747</v>
      </c>
      <c r="I128" t="str">
        <f t="shared" si="9"/>
        <v xml:space="preserve"> -74.0979412</v>
      </c>
      <c r="J128" t="s">
        <v>876</v>
      </c>
      <c r="K128" t="s">
        <v>877</v>
      </c>
      <c r="L128">
        <v>4.6857470000000001</v>
      </c>
      <c r="M128">
        <v>-74.097941199999994</v>
      </c>
    </row>
    <row r="129" spans="1:13" ht="15" thickBot="1">
      <c r="A129" s="23">
        <v>126</v>
      </c>
      <c r="B129" s="30" t="s">
        <v>250</v>
      </c>
      <c r="C129" s="2" t="s">
        <v>251</v>
      </c>
      <c r="D129" t="str">
        <f t="shared" si="14"/>
        <v>CARRERA 69 P No. 75 - 60, Bogotá</v>
      </c>
      <c r="G129" s="9" t="s">
        <v>551</v>
      </c>
      <c r="H129" t="str">
        <f t="shared" si="13"/>
        <v>4.686901</v>
      </c>
      <c r="I129" t="str">
        <f t="shared" si="9"/>
        <v xml:space="preserve"> -74.0869195</v>
      </c>
      <c r="J129" t="s">
        <v>878</v>
      </c>
      <c r="K129" t="s">
        <v>879</v>
      </c>
      <c r="L129">
        <v>4.6869009999999998</v>
      </c>
      <c r="M129">
        <v>-74.086919499999993</v>
      </c>
    </row>
    <row r="130" spans="1:13" ht="15" thickBot="1">
      <c r="A130" s="23">
        <v>127</v>
      </c>
      <c r="B130" s="30" t="s">
        <v>252</v>
      </c>
      <c r="C130" s="1" t="s">
        <v>253</v>
      </c>
      <c r="D130" t="str">
        <f t="shared" si="14"/>
        <v>Carrera 73A No 68B- 41, Bogotá</v>
      </c>
      <c r="G130" s="9" t="s">
        <v>552</v>
      </c>
      <c r="H130" t="str">
        <f t="shared" si="13"/>
        <v>4.6848646</v>
      </c>
      <c r="I130" t="str">
        <f t="shared" si="9"/>
        <v xml:space="preserve"> -74.0993865</v>
      </c>
      <c r="J130" t="s">
        <v>880</v>
      </c>
      <c r="K130" t="s">
        <v>881</v>
      </c>
      <c r="L130">
        <v>4.6848646</v>
      </c>
      <c r="M130">
        <v>-74.099386499999994</v>
      </c>
    </row>
    <row r="131" spans="1:13" ht="15" thickBot="1">
      <c r="A131" s="23">
        <v>128</v>
      </c>
      <c r="B131" s="30" t="s">
        <v>254</v>
      </c>
      <c r="C131" s="1" t="s">
        <v>255</v>
      </c>
      <c r="D131" t="str">
        <f t="shared" si="14"/>
        <v>Calle 68 No 90- 40, Bogotá</v>
      </c>
      <c r="G131" s="9" t="s">
        <v>553</v>
      </c>
      <c r="H131" t="str">
        <f t="shared" si="13"/>
        <v>4.692719400000001</v>
      </c>
      <c r="I131" t="str">
        <f t="shared" si="9"/>
        <v xml:space="preserve"> -74.1122829</v>
      </c>
      <c r="J131" t="s">
        <v>882</v>
      </c>
      <c r="K131" t="s">
        <v>883</v>
      </c>
      <c r="L131">
        <v>4.6927193999999997</v>
      </c>
      <c r="M131">
        <v>-74.112282899999997</v>
      </c>
    </row>
    <row r="132" spans="1:13" ht="15" thickBot="1">
      <c r="A132" s="23">
        <v>129</v>
      </c>
      <c r="B132" s="30" t="s">
        <v>256</v>
      </c>
      <c r="C132" s="1" t="s">
        <v>257</v>
      </c>
      <c r="D132" t="str">
        <f t="shared" si="14"/>
        <v>Carrera 110 No 70B- 11, Bogotá</v>
      </c>
      <c r="G132" s="9" t="s">
        <v>554</v>
      </c>
      <c r="H132" t="str">
        <f t="shared" si="13"/>
        <v>4.7071909</v>
      </c>
      <c r="I132" t="str">
        <f t="shared" si="9"/>
        <v xml:space="preserve"> -74.1269259</v>
      </c>
      <c r="J132" t="s">
        <v>884</v>
      </c>
      <c r="K132" t="s">
        <v>885</v>
      </c>
      <c r="L132">
        <v>4.7071908999999996</v>
      </c>
      <c r="M132">
        <v>-74.126925900000003</v>
      </c>
    </row>
    <row r="133" spans="1:13" ht="15" thickBot="1">
      <c r="A133" s="23">
        <v>130</v>
      </c>
      <c r="B133" s="30" t="s">
        <v>258</v>
      </c>
      <c r="C133" s="2" t="s">
        <v>259</v>
      </c>
      <c r="D133" t="str">
        <f t="shared" si="14"/>
        <v>Carrera 87 No 68A- 58, Bogotá</v>
      </c>
      <c r="G133" s="9" t="s">
        <v>555</v>
      </c>
      <c r="H133" t="str">
        <f t="shared" ref="H133:H148" si="15">+MID(G133,1,FIND(",",G133)-1)</f>
        <v>4.6920234</v>
      </c>
      <c r="I133" t="str">
        <f t="shared" ref="I133:I196" si="16">+MID(G133,FIND(",",G133)+1,LEN(G133))</f>
        <v xml:space="preserve"> -74.1091658</v>
      </c>
      <c r="J133" t="s">
        <v>886</v>
      </c>
      <c r="K133" t="s">
        <v>887</v>
      </c>
      <c r="L133">
        <v>4.6920234000000001</v>
      </c>
      <c r="M133">
        <v>-74.1091658</v>
      </c>
    </row>
    <row r="134" spans="1:13" ht="15" thickBot="1">
      <c r="A134" s="23">
        <v>131</v>
      </c>
      <c r="B134" s="31" t="s">
        <v>260</v>
      </c>
      <c r="C134" s="5" t="s">
        <v>261</v>
      </c>
      <c r="D134" t="str">
        <f t="shared" si="14"/>
        <v>Carrera 95 No 94- 10, Bogotá</v>
      </c>
      <c r="G134" s="9" t="s">
        <v>556</v>
      </c>
      <c r="H134" t="str">
        <f t="shared" si="15"/>
        <v>4.6908944</v>
      </c>
      <c r="I134" t="str">
        <f t="shared" si="16"/>
        <v xml:space="preserve"> -74.1182558</v>
      </c>
      <c r="J134" t="s">
        <v>888</v>
      </c>
      <c r="K134" t="s">
        <v>889</v>
      </c>
      <c r="L134">
        <v>4.6908944000000004</v>
      </c>
      <c r="M134">
        <v>-74.1182558</v>
      </c>
    </row>
    <row r="135" spans="1:13" ht="15" thickBot="1">
      <c r="A135" s="23">
        <v>132</v>
      </c>
      <c r="B135" s="30" t="s">
        <v>262</v>
      </c>
      <c r="C135" s="2" t="s">
        <v>263</v>
      </c>
      <c r="D135" t="str">
        <f t="shared" si="14"/>
        <v>Carrera 74A No. 70-89, Bogotá</v>
      </c>
      <c r="G135" s="9" t="s">
        <v>557</v>
      </c>
      <c r="H135" t="str">
        <f t="shared" si="15"/>
        <v>4.6875125</v>
      </c>
      <c r="I135" t="str">
        <f t="shared" si="16"/>
        <v xml:space="preserve"> -74.09876489999999</v>
      </c>
      <c r="J135" t="s">
        <v>890</v>
      </c>
      <c r="K135" t="s">
        <v>891</v>
      </c>
      <c r="L135">
        <v>4.6875125000000004</v>
      </c>
      <c r="M135">
        <v>-74.098764899999907</v>
      </c>
    </row>
    <row r="136" spans="1:13" ht="15" thickBot="1">
      <c r="A136" s="23">
        <v>133</v>
      </c>
      <c r="B136" s="30" t="s">
        <v>264</v>
      </c>
      <c r="C136" s="1" t="s">
        <v>265</v>
      </c>
      <c r="D136" t="str">
        <f t="shared" si="14"/>
        <v>Transversal 113 F No.64 C 03, Bogotá</v>
      </c>
      <c r="G136" s="9" t="s">
        <v>558</v>
      </c>
      <c r="H136" t="str">
        <f t="shared" si="15"/>
        <v>4.7107313</v>
      </c>
      <c r="I136" t="str">
        <f t="shared" si="16"/>
        <v xml:space="preserve"> -74.1385262</v>
      </c>
      <c r="J136" t="s">
        <v>892</v>
      </c>
      <c r="K136" t="s">
        <v>893</v>
      </c>
      <c r="L136">
        <v>4.7107313</v>
      </c>
      <c r="M136">
        <v>-74.138526200000001</v>
      </c>
    </row>
    <row r="137" spans="1:13" ht="15" thickBot="1">
      <c r="A137" s="23">
        <v>134</v>
      </c>
      <c r="B137" s="30" t="s">
        <v>266</v>
      </c>
      <c r="C137" s="2" t="s">
        <v>267</v>
      </c>
      <c r="D137" t="str">
        <f t="shared" si="14"/>
        <v>Calle 70 No 72-42, Bogotá</v>
      </c>
      <c r="G137" s="9" t="s">
        <v>559</v>
      </c>
      <c r="H137" t="str">
        <f t="shared" si="15"/>
        <v>4.685249199999999</v>
      </c>
      <c r="I137" t="str">
        <f t="shared" si="16"/>
        <v xml:space="preserve"> -74.0970964</v>
      </c>
      <c r="J137" t="s">
        <v>894</v>
      </c>
      <c r="K137" t="s">
        <v>895</v>
      </c>
      <c r="L137">
        <v>4.6852491999999897</v>
      </c>
      <c r="M137">
        <v>-74.097096399999998</v>
      </c>
    </row>
    <row r="138" spans="1:13" ht="15" thickBot="1">
      <c r="A138" s="23">
        <v>135</v>
      </c>
      <c r="B138" s="30" t="s">
        <v>268</v>
      </c>
      <c r="C138" s="1" t="s">
        <v>269</v>
      </c>
      <c r="D138" t="str">
        <f t="shared" si="14"/>
        <v>Transversal 113F No 64C - 20, Bogotá</v>
      </c>
      <c r="G138" s="9" t="s">
        <v>560</v>
      </c>
      <c r="H138" t="str">
        <f t="shared" si="15"/>
        <v>4.710528</v>
      </c>
      <c r="I138" t="str">
        <f t="shared" si="16"/>
        <v xml:space="preserve"> -74.1383316</v>
      </c>
      <c r="J138" t="s">
        <v>896</v>
      </c>
      <c r="K138" t="s">
        <v>897</v>
      </c>
      <c r="L138">
        <v>4.710528</v>
      </c>
      <c r="M138">
        <v>-74.138331600000001</v>
      </c>
    </row>
    <row r="139" spans="1:13" ht="15" thickBot="1">
      <c r="A139" s="23">
        <v>136</v>
      </c>
      <c r="B139" s="34" t="s">
        <v>270</v>
      </c>
      <c r="C139" s="1" t="s">
        <v>271</v>
      </c>
      <c r="D139" t="str">
        <f t="shared" si="14"/>
        <v>Transversal 113 F No. 64C - 10, Bogotá</v>
      </c>
      <c r="G139" s="9" t="s">
        <v>561</v>
      </c>
      <c r="H139" t="str">
        <f t="shared" si="15"/>
        <v>4.7105195</v>
      </c>
      <c r="I139" t="str">
        <f t="shared" si="16"/>
        <v xml:space="preserve"> -74.1384705</v>
      </c>
      <c r="J139" t="s">
        <v>898</v>
      </c>
      <c r="K139" t="s">
        <v>899</v>
      </c>
      <c r="L139">
        <v>4.7105195000000002</v>
      </c>
      <c r="M139">
        <v>-74.138470499999997</v>
      </c>
    </row>
    <row r="140" spans="1:13" ht="15" thickBot="1">
      <c r="A140" s="23">
        <v>137</v>
      </c>
      <c r="B140" s="30" t="s">
        <v>272</v>
      </c>
      <c r="C140" s="2" t="s">
        <v>273</v>
      </c>
      <c r="D140" t="str">
        <f t="shared" si="14"/>
        <v>Carrera 80A No 76-77, Bogotá</v>
      </c>
      <c r="G140" s="9" t="s">
        <v>562</v>
      </c>
      <c r="H140" t="str">
        <f t="shared" si="15"/>
        <v>4.6977841</v>
      </c>
      <c r="I140" t="str">
        <f t="shared" si="16"/>
        <v xml:space="preserve"> -74.09819949999999</v>
      </c>
      <c r="J140" t="s">
        <v>900</v>
      </c>
      <c r="K140" t="s">
        <v>901</v>
      </c>
      <c r="L140">
        <v>4.6977840999999998</v>
      </c>
      <c r="M140">
        <v>-74.098199499999893</v>
      </c>
    </row>
    <row r="141" spans="1:13" ht="15" thickBot="1">
      <c r="A141" s="23">
        <v>138</v>
      </c>
      <c r="B141" s="30" t="s">
        <v>274</v>
      </c>
      <c r="C141" s="2" t="s">
        <v>275</v>
      </c>
      <c r="D141" t="str">
        <f t="shared" si="14"/>
        <v>Carrera 89 No 80-74, Bogotá</v>
      </c>
      <c r="G141" s="9" t="s">
        <v>563</v>
      </c>
      <c r="H141" t="str">
        <f t="shared" si="15"/>
        <v>4.7044558</v>
      </c>
      <c r="I141" t="str">
        <f t="shared" si="16"/>
        <v xml:space="preserve"> -74.103413</v>
      </c>
      <c r="J141" t="s">
        <v>902</v>
      </c>
      <c r="K141" t="s">
        <v>903</v>
      </c>
      <c r="L141">
        <v>4.7044557999999999</v>
      </c>
      <c r="M141">
        <v>-74.103413000000003</v>
      </c>
    </row>
    <row r="142" spans="1:13" ht="15" thickBot="1">
      <c r="A142" s="23">
        <v>139</v>
      </c>
      <c r="B142" s="30" t="s">
        <v>276</v>
      </c>
      <c r="C142" s="2" t="s">
        <v>277</v>
      </c>
      <c r="D142" t="str">
        <f t="shared" si="14"/>
        <v>Carrera 74A No. 40-41, Bogotá</v>
      </c>
      <c r="G142" s="9" t="s">
        <v>564</v>
      </c>
      <c r="H142" t="str">
        <f t="shared" si="15"/>
        <v>4.6778131</v>
      </c>
      <c r="I142" t="str">
        <f t="shared" si="16"/>
        <v xml:space="preserve"> -74.1059271</v>
      </c>
      <c r="J142" t="s">
        <v>904</v>
      </c>
      <c r="K142" t="s">
        <v>905</v>
      </c>
      <c r="L142">
        <v>4.6778130999999998</v>
      </c>
      <c r="M142">
        <v>-74.105927100000002</v>
      </c>
    </row>
    <row r="143" spans="1:13" ht="15" thickBot="1">
      <c r="A143" s="23">
        <v>140</v>
      </c>
      <c r="B143" s="30" t="s">
        <v>278</v>
      </c>
      <c r="C143" s="2" t="s">
        <v>279</v>
      </c>
      <c r="D143" t="str">
        <f t="shared" si="14"/>
        <v>Carrera 91 N° 66 A 60, Bogotá</v>
      </c>
      <c r="G143" s="9" t="s">
        <v>565</v>
      </c>
      <c r="H143" t="str">
        <f t="shared" si="15"/>
        <v>4.6927728</v>
      </c>
      <c r="I143" t="str">
        <f t="shared" si="16"/>
        <v xml:space="preserve"> -74.1138083</v>
      </c>
      <c r="J143" t="s">
        <v>906</v>
      </c>
      <c r="K143" t="s">
        <v>907</v>
      </c>
      <c r="L143">
        <v>4.6927728000000002</v>
      </c>
      <c r="M143">
        <v>-74.113808300000002</v>
      </c>
    </row>
    <row r="144" spans="1:13" ht="15" thickBot="1">
      <c r="A144" s="40">
        <v>141</v>
      </c>
      <c r="B144" s="37" t="s">
        <v>280</v>
      </c>
      <c r="C144" s="14" t="s">
        <v>281</v>
      </c>
      <c r="D144" t="str">
        <f t="shared" si="14"/>
        <v>Calle 165 No. 111C - 28, Bogotá</v>
      </c>
      <c r="G144" s="9" t="s">
        <v>566</v>
      </c>
      <c r="H144" t="str">
        <f t="shared" si="15"/>
        <v>4.7473333</v>
      </c>
      <c r="I144" t="str">
        <f t="shared" si="16"/>
        <v xml:space="preserve"> -74.05807060000001</v>
      </c>
      <c r="J144" t="s">
        <v>908</v>
      </c>
      <c r="K144" t="s">
        <v>909</v>
      </c>
      <c r="L144">
        <v>4.7473333000000002</v>
      </c>
      <c r="M144">
        <v>-74.058070599999994</v>
      </c>
    </row>
    <row r="145" spans="1:13" ht="15" thickBot="1">
      <c r="A145" s="23">
        <v>142</v>
      </c>
      <c r="B145" s="30" t="s">
        <v>282</v>
      </c>
      <c r="C145" s="1" t="s">
        <v>283</v>
      </c>
      <c r="D145" t="str">
        <f t="shared" si="14"/>
        <v>CARRERA 69Q No 77 - 31 / 36, Bogotá</v>
      </c>
      <c r="G145" s="9" t="s">
        <v>567</v>
      </c>
      <c r="H145" t="str">
        <f t="shared" si="15"/>
        <v>4.6883094</v>
      </c>
      <c r="I145" t="str">
        <f t="shared" si="16"/>
        <v xml:space="preserve"> -74.086771</v>
      </c>
      <c r="J145" t="s">
        <v>910</v>
      </c>
      <c r="K145" t="s">
        <v>911</v>
      </c>
      <c r="L145">
        <v>4.6883093999999996</v>
      </c>
      <c r="M145">
        <v>-74.086770999999999</v>
      </c>
    </row>
    <row r="146" spans="1:13" ht="15" thickBot="1">
      <c r="A146" s="23">
        <v>143</v>
      </c>
      <c r="B146" s="30" t="s">
        <v>284</v>
      </c>
      <c r="C146" s="1" t="s">
        <v>285</v>
      </c>
      <c r="D146" t="str">
        <f t="shared" si="14"/>
        <v>CARRERA 90A No 64C-47, Bogotá</v>
      </c>
      <c r="G146" s="9" t="s">
        <v>568</v>
      </c>
      <c r="H146" t="str">
        <f t="shared" si="15"/>
        <v>4.6880535</v>
      </c>
      <c r="I146" t="str">
        <f t="shared" si="16"/>
        <v xml:space="preserve"> -74.11577059999999</v>
      </c>
      <c r="J146" t="s">
        <v>912</v>
      </c>
      <c r="K146" t="s">
        <v>913</v>
      </c>
      <c r="L146">
        <v>4.6880534999999997</v>
      </c>
      <c r="M146">
        <v>-74.115770599999905</v>
      </c>
    </row>
    <row r="147" spans="1:13" ht="15" thickBot="1">
      <c r="A147" s="23">
        <v>144</v>
      </c>
      <c r="B147" s="30" t="s">
        <v>286</v>
      </c>
      <c r="C147" s="2" t="s">
        <v>287</v>
      </c>
      <c r="D147" t="str">
        <f t="shared" si="14"/>
        <v>Calle 63 F No. 114-05, Bogotá</v>
      </c>
      <c r="G147" s="9" t="s">
        <v>569</v>
      </c>
      <c r="H147" t="str">
        <f t="shared" si="15"/>
        <v>4.709716999999999</v>
      </c>
      <c r="I147" t="str">
        <f t="shared" si="16"/>
        <v xml:space="preserve"> -74.1413089</v>
      </c>
      <c r="J147" t="s">
        <v>914</v>
      </c>
      <c r="K147" t="s">
        <v>915</v>
      </c>
      <c r="L147">
        <v>4.7097169999999897</v>
      </c>
      <c r="M147">
        <v>-74.141308899999999</v>
      </c>
    </row>
    <row r="148" spans="1:13" ht="15" thickBot="1">
      <c r="A148" s="23">
        <v>145</v>
      </c>
      <c r="B148" s="30" t="s">
        <v>288</v>
      </c>
      <c r="C148" s="2" t="s">
        <v>289</v>
      </c>
      <c r="D148" t="str">
        <f t="shared" si="14"/>
        <v>Carrera 74 A No. 69A-92, Bogotá</v>
      </c>
      <c r="G148" s="9" t="s">
        <v>570</v>
      </c>
      <c r="H148" t="str">
        <f t="shared" si="15"/>
        <v>4.686641799999999</v>
      </c>
      <c r="I148" t="str">
        <f t="shared" si="16"/>
        <v xml:space="preserve"> -74.0991545</v>
      </c>
      <c r="J148" t="s">
        <v>916</v>
      </c>
      <c r="K148" t="s">
        <v>917</v>
      </c>
      <c r="L148">
        <v>4.6866417999999896</v>
      </c>
      <c r="M148">
        <v>-74.099154499999997</v>
      </c>
    </row>
    <row r="149" spans="1:13" ht="15" thickBot="1">
      <c r="A149" s="23">
        <v>146</v>
      </c>
      <c r="B149" s="30" t="s">
        <v>290</v>
      </c>
      <c r="C149" s="1" t="s">
        <v>291</v>
      </c>
      <c r="D149" t="str">
        <f t="shared" si="14"/>
        <v>Carrera 91 No. 68 - 33, Bogotá</v>
      </c>
      <c r="G149" s="9" t="s">
        <v>571</v>
      </c>
      <c r="H149" t="str">
        <f t="shared" ref="H149:H164" si="17">+MID(G149,1,FIND(",",G149)-1)</f>
        <v>4.6936163</v>
      </c>
      <c r="I149" t="str">
        <f t="shared" si="16"/>
        <v xml:space="preserve"> -74.1131979</v>
      </c>
      <c r="J149" t="s">
        <v>918</v>
      </c>
      <c r="K149" t="s">
        <v>919</v>
      </c>
      <c r="L149">
        <v>4.6936163000000004</v>
      </c>
      <c r="M149">
        <v>-74.113197900000003</v>
      </c>
    </row>
    <row r="150" spans="1:13" ht="15" thickBot="1">
      <c r="A150" s="23">
        <v>147</v>
      </c>
      <c r="B150" s="31" t="s">
        <v>292</v>
      </c>
      <c r="C150" s="5" t="s">
        <v>293</v>
      </c>
      <c r="D150" t="str">
        <f t="shared" si="14"/>
        <v>Calle 65 A No. 74-64, Bogotá</v>
      </c>
      <c r="G150" s="9" t="s">
        <v>572</v>
      </c>
      <c r="H150" t="str">
        <f t="shared" si="17"/>
        <v>4.682081699999999</v>
      </c>
      <c r="I150" t="str">
        <f t="shared" si="16"/>
        <v xml:space="preserve"> -74.1029478</v>
      </c>
      <c r="J150" t="s">
        <v>920</v>
      </c>
      <c r="K150" t="s">
        <v>921</v>
      </c>
      <c r="L150">
        <v>4.6820816999999897</v>
      </c>
      <c r="M150">
        <v>-74.102947799999995</v>
      </c>
    </row>
    <row r="151" spans="1:13" ht="15" thickBot="1">
      <c r="A151" s="23">
        <v>148</v>
      </c>
      <c r="B151" s="30" t="s">
        <v>294</v>
      </c>
      <c r="C151" s="1" t="s">
        <v>295</v>
      </c>
      <c r="D151" t="str">
        <f t="shared" ref="D151:D182" si="18">+CONCATENATE(C151,", Bogotá")</f>
        <v>Carrera 90 No. 66A-08, Bogotá</v>
      </c>
      <c r="G151" s="9" t="s">
        <v>573</v>
      </c>
      <c r="H151" t="str">
        <f t="shared" si="17"/>
        <v>4.6917306</v>
      </c>
      <c r="I151" t="str">
        <f t="shared" si="16"/>
        <v xml:space="preserve"> -74.11223729999999</v>
      </c>
      <c r="J151" t="s">
        <v>922</v>
      </c>
      <c r="K151" t="s">
        <v>923</v>
      </c>
      <c r="L151">
        <v>4.6917305999999996</v>
      </c>
      <c r="M151">
        <v>-74.112237299999904</v>
      </c>
    </row>
    <row r="152" spans="1:13" ht="15" thickBot="1">
      <c r="A152" s="23">
        <v>149</v>
      </c>
      <c r="B152" s="30" t="s">
        <v>296</v>
      </c>
      <c r="C152" s="2" t="s">
        <v>297</v>
      </c>
      <c r="D152" t="str">
        <f t="shared" si="18"/>
        <v>Calle 97 No 92-38, Bogotá</v>
      </c>
      <c r="G152" s="9" t="s">
        <v>574</v>
      </c>
      <c r="H152" t="str">
        <f t="shared" si="17"/>
        <v>4.715987999999999</v>
      </c>
      <c r="I152" t="str">
        <f t="shared" si="16"/>
        <v xml:space="preserve"> -74.09627619999999</v>
      </c>
      <c r="J152" t="s">
        <v>924</v>
      </c>
      <c r="K152" t="s">
        <v>925</v>
      </c>
      <c r="L152">
        <v>4.7159879999999896</v>
      </c>
      <c r="M152">
        <v>-74.096276199999906</v>
      </c>
    </row>
    <row r="153" spans="1:13" ht="15" thickBot="1">
      <c r="A153" s="23">
        <v>150</v>
      </c>
      <c r="B153" s="30" t="s">
        <v>298</v>
      </c>
      <c r="C153" s="2" t="s">
        <v>299</v>
      </c>
      <c r="D153" t="str">
        <f t="shared" si="18"/>
        <v>CARRERA 94G No 97-16, Bogotá</v>
      </c>
      <c r="G153" s="9" t="s">
        <v>575</v>
      </c>
      <c r="H153" t="str">
        <f t="shared" si="17"/>
        <v>4.7165523</v>
      </c>
      <c r="I153" t="str">
        <f t="shared" si="16"/>
        <v xml:space="preserve"> -74.0965792</v>
      </c>
      <c r="J153" t="s">
        <v>926</v>
      </c>
      <c r="K153" t="s">
        <v>927</v>
      </c>
      <c r="L153">
        <v>4.7165523</v>
      </c>
      <c r="M153">
        <v>-74.096579199999994</v>
      </c>
    </row>
    <row r="154" spans="1:13" ht="15" thickBot="1">
      <c r="A154" s="23">
        <v>151</v>
      </c>
      <c r="B154" s="31" t="s">
        <v>300</v>
      </c>
      <c r="C154" s="5" t="s">
        <v>301</v>
      </c>
      <c r="D154" t="str">
        <f t="shared" si="18"/>
        <v>CARRERA 74A No 71-73, Bogotá</v>
      </c>
      <c r="G154" s="9" t="s">
        <v>576</v>
      </c>
      <c r="H154" t="str">
        <f t="shared" si="17"/>
        <v>4.688157299999999</v>
      </c>
      <c r="I154" t="str">
        <f t="shared" si="16"/>
        <v xml:space="preserve"> -74.0982231</v>
      </c>
      <c r="J154" t="s">
        <v>928</v>
      </c>
      <c r="K154" t="s">
        <v>929</v>
      </c>
      <c r="L154">
        <v>4.6881572999999896</v>
      </c>
      <c r="M154">
        <v>-74.098223099999998</v>
      </c>
    </row>
    <row r="155" spans="1:13" ht="15" thickBot="1">
      <c r="A155" s="23">
        <v>152</v>
      </c>
      <c r="B155" s="30" t="s">
        <v>302</v>
      </c>
      <c r="C155" s="2" t="s">
        <v>303</v>
      </c>
      <c r="D155" t="str">
        <f t="shared" si="18"/>
        <v>CALLE 68 No 105G - 31, Bogotá</v>
      </c>
      <c r="G155" s="9" t="s">
        <v>577</v>
      </c>
      <c r="H155" t="str">
        <f t="shared" si="17"/>
        <v>4.7016532</v>
      </c>
      <c r="I155" t="str">
        <f t="shared" si="16"/>
        <v xml:space="preserve"> -74.124831</v>
      </c>
      <c r="J155" t="s">
        <v>930</v>
      </c>
      <c r="K155" t="s">
        <v>931</v>
      </c>
      <c r="L155">
        <v>4.7016532</v>
      </c>
      <c r="M155">
        <v>-74.124831</v>
      </c>
    </row>
    <row r="156" spans="1:13" ht="15" thickBot="1">
      <c r="A156" s="23">
        <v>153</v>
      </c>
      <c r="B156" s="31" t="s">
        <v>304</v>
      </c>
      <c r="C156" s="5" t="s">
        <v>305</v>
      </c>
      <c r="D156" t="str">
        <f t="shared" si="18"/>
        <v>Carrera 116C Bis No. 71A -72, Bogotá</v>
      </c>
      <c r="G156" s="9" t="s">
        <v>578</v>
      </c>
      <c r="H156" t="str">
        <f t="shared" si="17"/>
        <v>4.716000300000001</v>
      </c>
      <c r="I156" t="str">
        <f t="shared" si="16"/>
        <v xml:space="preserve"> -74.1330344</v>
      </c>
      <c r="J156" t="s">
        <v>932</v>
      </c>
      <c r="K156" t="s">
        <v>933</v>
      </c>
      <c r="L156">
        <v>4.7160003000000001</v>
      </c>
      <c r="M156">
        <v>-74.1330344</v>
      </c>
    </row>
    <row r="157" spans="1:13" ht="15" thickBot="1">
      <c r="A157" s="23">
        <v>154</v>
      </c>
      <c r="B157" s="30" t="s">
        <v>306</v>
      </c>
      <c r="C157" s="2" t="s">
        <v>307</v>
      </c>
      <c r="D157" t="str">
        <f t="shared" si="18"/>
        <v>CARRERA 74A No 71A - 20, Bogotá</v>
      </c>
      <c r="G157" s="9" t="s">
        <v>579</v>
      </c>
      <c r="H157" t="str">
        <f t="shared" si="17"/>
        <v>4.6885182</v>
      </c>
      <c r="I157" t="str">
        <f t="shared" si="16"/>
        <v xml:space="preserve"> -74.0976774</v>
      </c>
      <c r="J157" t="s">
        <v>934</v>
      </c>
      <c r="K157" t="s">
        <v>935</v>
      </c>
      <c r="L157">
        <v>4.6885181999999999</v>
      </c>
      <c r="M157">
        <v>-74.097677399999995</v>
      </c>
    </row>
    <row r="158" spans="1:13" ht="15" thickBot="1">
      <c r="A158" s="23">
        <v>155</v>
      </c>
      <c r="B158" s="30" t="s">
        <v>308</v>
      </c>
      <c r="C158" s="1" t="s">
        <v>309</v>
      </c>
      <c r="D158" t="str">
        <f t="shared" si="18"/>
        <v>Carrera 110 Bis No. 64-20, Bogotá</v>
      </c>
      <c r="G158" s="9" t="s">
        <v>580</v>
      </c>
      <c r="H158" t="str">
        <f t="shared" si="17"/>
        <v>4.700999700000001</v>
      </c>
      <c r="I158" t="str">
        <f t="shared" si="16"/>
        <v xml:space="preserve"> -74.1307516</v>
      </c>
      <c r="J158" t="s">
        <v>936</v>
      </c>
      <c r="K158" t="s">
        <v>937</v>
      </c>
      <c r="L158">
        <v>4.7009996999999997</v>
      </c>
      <c r="M158">
        <v>-74.130751599999996</v>
      </c>
    </row>
    <row r="159" spans="1:13" ht="15" thickBot="1">
      <c r="A159" s="23">
        <v>156</v>
      </c>
      <c r="B159" s="30" t="s">
        <v>310</v>
      </c>
      <c r="C159" s="1" t="s">
        <v>311</v>
      </c>
      <c r="D159" t="str">
        <f t="shared" si="18"/>
        <v>Carrera 72A No. 71 -28, Bogotá</v>
      </c>
      <c r="G159" s="9" t="s">
        <v>581</v>
      </c>
      <c r="H159" t="str">
        <f t="shared" si="17"/>
        <v>4.686496600000001</v>
      </c>
      <c r="I159" t="str">
        <f t="shared" si="16"/>
        <v xml:space="preserve"> -74.0967738</v>
      </c>
      <c r="J159" t="s">
        <v>938</v>
      </c>
      <c r="K159" t="s">
        <v>939</v>
      </c>
      <c r="L159">
        <v>4.6864965999999999</v>
      </c>
      <c r="M159">
        <v>-74.096773799999994</v>
      </c>
    </row>
    <row r="160" spans="1:13" ht="15" thickBot="1">
      <c r="A160" s="23">
        <v>157</v>
      </c>
      <c r="B160" s="30" t="s">
        <v>312</v>
      </c>
      <c r="C160" s="2" t="s">
        <v>313</v>
      </c>
      <c r="D160" t="str">
        <f t="shared" si="18"/>
        <v>Carrera 87 No. 68A-47, Bogotá</v>
      </c>
      <c r="G160" s="9" t="s">
        <v>582</v>
      </c>
      <c r="H160" t="str">
        <f t="shared" si="17"/>
        <v>4.6922819</v>
      </c>
      <c r="I160" t="str">
        <f t="shared" si="16"/>
        <v xml:space="preserve"> -74.1093473</v>
      </c>
      <c r="J160" t="s">
        <v>940</v>
      </c>
      <c r="K160" t="s">
        <v>941</v>
      </c>
      <c r="L160">
        <v>4.6922819000000002</v>
      </c>
      <c r="M160">
        <v>-74.109347299999996</v>
      </c>
    </row>
    <row r="161" spans="1:13" ht="15" thickBot="1">
      <c r="A161" s="40">
        <v>158</v>
      </c>
      <c r="B161" s="37" t="s">
        <v>314</v>
      </c>
      <c r="C161" s="12" t="s">
        <v>315</v>
      </c>
      <c r="D161" t="str">
        <f t="shared" si="18"/>
        <v>Carrera 78 H No. 74B-54, Bogotá</v>
      </c>
      <c r="G161" s="9" t="s">
        <v>583</v>
      </c>
      <c r="H161" t="str">
        <f t="shared" si="17"/>
        <v>4.6136187</v>
      </c>
      <c r="I161" t="str">
        <f t="shared" si="16"/>
        <v xml:space="preserve"> -74.1663001</v>
      </c>
      <c r="J161" t="s">
        <v>942</v>
      </c>
      <c r="K161" t="s">
        <v>943</v>
      </c>
      <c r="L161">
        <v>4.6136187</v>
      </c>
      <c r="M161">
        <v>-74.166300100000001</v>
      </c>
    </row>
    <row r="162" spans="1:13" ht="15" thickBot="1">
      <c r="A162" s="23">
        <v>159</v>
      </c>
      <c r="B162" s="30" t="s">
        <v>316</v>
      </c>
      <c r="C162" s="2" t="s">
        <v>317</v>
      </c>
      <c r="D162" t="str">
        <f t="shared" si="18"/>
        <v>Carrera 77 No. 76 - 57, Bogotá</v>
      </c>
      <c r="G162" s="9" t="s">
        <v>584</v>
      </c>
      <c r="H162" t="str">
        <f t="shared" si="17"/>
        <v>4.6958879</v>
      </c>
      <c r="I162" t="str">
        <f t="shared" si="16"/>
        <v xml:space="preserve"> -74.0958215</v>
      </c>
      <c r="J162" t="s">
        <v>944</v>
      </c>
      <c r="K162" t="s">
        <v>945</v>
      </c>
      <c r="L162">
        <v>4.6958878999999998</v>
      </c>
      <c r="M162">
        <v>-74.0958215</v>
      </c>
    </row>
    <row r="163" spans="1:13" ht="15" thickBot="1">
      <c r="A163" s="23">
        <v>160</v>
      </c>
      <c r="B163" s="30" t="s">
        <v>318</v>
      </c>
      <c r="C163" s="2" t="s">
        <v>319</v>
      </c>
      <c r="D163" t="str">
        <f t="shared" si="18"/>
        <v>Calle 71 A No. 74 A - 43, Bogotá</v>
      </c>
      <c r="G163" s="9" t="s">
        <v>585</v>
      </c>
      <c r="H163" t="str">
        <f t="shared" si="17"/>
        <v>4.6885157</v>
      </c>
      <c r="I163" t="str">
        <f t="shared" si="16"/>
        <v xml:space="preserve"> -74.0984478</v>
      </c>
      <c r="J163" t="s">
        <v>946</v>
      </c>
      <c r="K163" t="s">
        <v>947</v>
      </c>
      <c r="L163">
        <v>4.6885157</v>
      </c>
      <c r="M163">
        <v>-74.098447800000002</v>
      </c>
    </row>
    <row r="164" spans="1:13" ht="15" thickBot="1">
      <c r="A164" s="23">
        <v>161</v>
      </c>
      <c r="B164" s="30" t="s">
        <v>320</v>
      </c>
      <c r="C164" s="2" t="s">
        <v>321</v>
      </c>
      <c r="D164" t="str">
        <f t="shared" si="18"/>
        <v>Carrera 71A Bis No. 63 D - 11, Bogotá</v>
      </c>
      <c r="G164" s="9" t="s">
        <v>586</v>
      </c>
      <c r="H164" t="str">
        <f t="shared" si="17"/>
        <v>4.674917</v>
      </c>
      <c r="I164" t="str">
        <f t="shared" si="16"/>
        <v xml:space="preserve"> -74.1019156</v>
      </c>
      <c r="J164" t="s">
        <v>948</v>
      </c>
      <c r="K164" t="s">
        <v>949</v>
      </c>
      <c r="L164">
        <v>4.6749169999999998</v>
      </c>
      <c r="M164">
        <v>-74.101915599999998</v>
      </c>
    </row>
    <row r="165" spans="1:13" ht="15" thickBot="1">
      <c r="A165" s="23">
        <v>162</v>
      </c>
      <c r="B165" s="30" t="s">
        <v>322</v>
      </c>
      <c r="C165" s="2" t="s">
        <v>323</v>
      </c>
      <c r="D165" t="str">
        <f t="shared" si="18"/>
        <v>Calle 69 A No. 77B-18, Bogotá</v>
      </c>
      <c r="G165" s="9" t="s">
        <v>587</v>
      </c>
      <c r="H165" t="str">
        <f t="shared" ref="H165:H180" si="19">+MID(G165,1,FIND(",",G165)-1)</f>
        <v>4.6883908</v>
      </c>
      <c r="I165" t="str">
        <f t="shared" si="16"/>
        <v xml:space="preserve"> -74.1027514</v>
      </c>
      <c r="J165" t="s">
        <v>950</v>
      </c>
      <c r="K165" t="s">
        <v>951</v>
      </c>
      <c r="L165">
        <v>4.6883907999999996</v>
      </c>
      <c r="M165">
        <v>-74.102751400000002</v>
      </c>
    </row>
    <row r="166" spans="1:13" ht="15" thickBot="1">
      <c r="A166" s="23">
        <v>163</v>
      </c>
      <c r="B166" s="30" t="s">
        <v>324</v>
      </c>
      <c r="C166" s="2" t="s">
        <v>325</v>
      </c>
      <c r="D166" t="str">
        <f t="shared" si="18"/>
        <v>Calle 68 NO. 90A - 70, Bogotá</v>
      </c>
      <c r="G166" s="9" t="s">
        <v>588</v>
      </c>
      <c r="H166" t="str">
        <f t="shared" si="19"/>
        <v>4.693166499999999</v>
      </c>
      <c r="I166" t="str">
        <f t="shared" si="16"/>
        <v xml:space="preserve"> -74.1130918</v>
      </c>
      <c r="J166" t="s">
        <v>952</v>
      </c>
      <c r="K166" t="s">
        <v>953</v>
      </c>
      <c r="L166">
        <v>4.6931664999999896</v>
      </c>
      <c r="M166">
        <v>-74.113091800000007</v>
      </c>
    </row>
    <row r="167" spans="1:13" ht="15" thickBot="1">
      <c r="A167" s="23">
        <v>164</v>
      </c>
      <c r="B167" s="30" t="s">
        <v>326</v>
      </c>
      <c r="C167" s="2" t="s">
        <v>327</v>
      </c>
      <c r="D167" t="str">
        <f t="shared" si="18"/>
        <v>Calle 69B No. 70-65, Bogotá</v>
      </c>
      <c r="G167" s="9" t="s">
        <v>589</v>
      </c>
      <c r="H167" t="str">
        <f t="shared" si="19"/>
        <v>4.6818654</v>
      </c>
      <c r="I167" t="str">
        <f t="shared" si="16"/>
        <v xml:space="preserve"> -74.0939053</v>
      </c>
      <c r="J167" t="s">
        <v>954</v>
      </c>
      <c r="K167" t="s">
        <v>955</v>
      </c>
      <c r="L167">
        <v>4.6818654000000004</v>
      </c>
      <c r="M167">
        <v>-74.093905300000003</v>
      </c>
    </row>
    <row r="168" spans="1:13" ht="15" thickBot="1">
      <c r="A168" s="23">
        <v>165</v>
      </c>
      <c r="B168" s="33" t="s">
        <v>328</v>
      </c>
      <c r="C168" s="8" t="s">
        <v>329</v>
      </c>
      <c r="D168" t="str">
        <f t="shared" si="18"/>
        <v>CARRERA 93 NO. 68 A -38, Bogotá</v>
      </c>
      <c r="G168" s="9" t="s">
        <v>590</v>
      </c>
      <c r="H168" t="str">
        <f t="shared" si="19"/>
        <v>4.6950591</v>
      </c>
      <c r="I168" t="str">
        <f t="shared" si="16"/>
        <v xml:space="preserve"> -74.11397939999999</v>
      </c>
      <c r="J168" t="s">
        <v>956</v>
      </c>
      <c r="K168" t="s">
        <v>957</v>
      </c>
      <c r="L168">
        <v>4.6950590999999999</v>
      </c>
      <c r="M168">
        <v>-74.113979399999906</v>
      </c>
    </row>
    <row r="169" spans="1:13" ht="15" thickBot="1">
      <c r="A169" s="23">
        <v>166</v>
      </c>
      <c r="B169" s="30" t="s">
        <v>330</v>
      </c>
      <c r="C169" s="1" t="s">
        <v>331</v>
      </c>
      <c r="D169" t="str">
        <f t="shared" si="18"/>
        <v>Carrera 73 A No. 68B-87, Bogotá</v>
      </c>
      <c r="G169" s="9" t="s">
        <v>591</v>
      </c>
      <c r="H169" t="str">
        <f t="shared" si="19"/>
        <v>4.6852848</v>
      </c>
      <c r="I169" t="str">
        <f t="shared" si="16"/>
        <v xml:space="preserve"> -74.0991317</v>
      </c>
      <c r="J169" t="s">
        <v>958</v>
      </c>
      <c r="K169" t="s">
        <v>959</v>
      </c>
      <c r="L169">
        <v>4.6852847999999998</v>
      </c>
      <c r="M169">
        <v>-74.099131700000001</v>
      </c>
    </row>
    <row r="170" spans="1:13" ht="15" thickBot="1">
      <c r="A170" s="23">
        <v>167</v>
      </c>
      <c r="B170" s="30" t="s">
        <v>332</v>
      </c>
      <c r="C170" s="2" t="s">
        <v>333</v>
      </c>
      <c r="D170" t="str">
        <f t="shared" si="18"/>
        <v>Calle 69 B No. 70 - 96, Bogotá</v>
      </c>
      <c r="G170" s="9" t="s">
        <v>592</v>
      </c>
      <c r="H170" t="str">
        <f t="shared" si="19"/>
        <v>4.6822611</v>
      </c>
      <c r="I170" t="str">
        <f t="shared" si="16"/>
        <v xml:space="preserve"> -74.0940193</v>
      </c>
      <c r="J170" t="s">
        <v>960</v>
      </c>
      <c r="K170" t="s">
        <v>961</v>
      </c>
      <c r="L170">
        <v>4.6822610999999998</v>
      </c>
      <c r="M170">
        <v>-74.094019299999999</v>
      </c>
    </row>
    <row r="171" spans="1:13" ht="15" thickBot="1">
      <c r="A171" s="23">
        <v>168</v>
      </c>
      <c r="B171" s="30" t="s">
        <v>334</v>
      </c>
      <c r="C171" s="2" t="s">
        <v>335</v>
      </c>
      <c r="D171" t="str">
        <f t="shared" si="18"/>
        <v>Carrera 110B No 65B - 51, Bogotá</v>
      </c>
      <c r="G171" s="9" t="s">
        <v>593</v>
      </c>
      <c r="H171" t="str">
        <f t="shared" si="19"/>
        <v>4.703592899999999</v>
      </c>
      <c r="I171" t="str">
        <f t="shared" si="16"/>
        <v xml:space="preserve"> -74.1301596</v>
      </c>
      <c r="J171" t="s">
        <v>962</v>
      </c>
      <c r="K171" t="s">
        <v>963</v>
      </c>
      <c r="L171">
        <v>4.7035928999999896</v>
      </c>
      <c r="M171">
        <v>-74.130159599999999</v>
      </c>
    </row>
    <row r="172" spans="1:13" ht="15" thickBot="1">
      <c r="A172" s="23">
        <v>169</v>
      </c>
      <c r="B172" s="30" t="s">
        <v>336</v>
      </c>
      <c r="C172" s="2" t="s">
        <v>337</v>
      </c>
      <c r="D172" t="str">
        <f t="shared" si="18"/>
        <v>CR 69P No 78-62, Bogotá</v>
      </c>
      <c r="G172" s="9" t="s">
        <v>594</v>
      </c>
      <c r="H172" t="str">
        <f t="shared" si="19"/>
        <v>4.6883094</v>
      </c>
      <c r="I172" t="str">
        <f t="shared" si="16"/>
        <v xml:space="preserve"> -74.0849891</v>
      </c>
      <c r="J172" t="s">
        <v>910</v>
      </c>
      <c r="K172" t="s">
        <v>964</v>
      </c>
      <c r="L172">
        <v>4.6883093999999996</v>
      </c>
      <c r="M172">
        <v>-74.084989100000001</v>
      </c>
    </row>
    <row r="173" spans="1:13" ht="15" thickBot="1">
      <c r="A173" s="23">
        <v>170</v>
      </c>
      <c r="B173" s="30" t="s">
        <v>338</v>
      </c>
      <c r="C173" s="1" t="s">
        <v>339</v>
      </c>
      <c r="D173" t="str">
        <f t="shared" si="18"/>
        <v>CLL 71 N° 74a-23, Bogotá</v>
      </c>
      <c r="G173" s="9" t="s">
        <v>595</v>
      </c>
      <c r="H173" t="str">
        <f t="shared" si="19"/>
        <v>4.6912501</v>
      </c>
      <c r="I173" t="str">
        <f t="shared" si="16"/>
        <v xml:space="preserve"> -74.1036116</v>
      </c>
      <c r="J173" t="s">
        <v>965</v>
      </c>
      <c r="K173" t="s">
        <v>966</v>
      </c>
      <c r="L173">
        <v>4.6912501000000004</v>
      </c>
      <c r="M173">
        <v>-74.103611599999994</v>
      </c>
    </row>
    <row r="174" spans="1:13" ht="15" thickBot="1">
      <c r="A174" s="23">
        <v>171</v>
      </c>
      <c r="B174" s="30" t="s">
        <v>340</v>
      </c>
      <c r="C174" s="1" t="s">
        <v>341</v>
      </c>
      <c r="D174" t="str">
        <f t="shared" si="18"/>
        <v>Carrera 73A No 69A-98, Bogotá</v>
      </c>
      <c r="G174" s="9" t="s">
        <v>473</v>
      </c>
      <c r="H174" t="str">
        <f t="shared" si="19"/>
        <v>4.6859557</v>
      </c>
      <c r="I174" t="str">
        <f t="shared" si="16"/>
        <v xml:space="preserve"> -74.09828139999999</v>
      </c>
      <c r="J174" t="s">
        <v>722</v>
      </c>
      <c r="K174" t="s">
        <v>723</v>
      </c>
      <c r="L174">
        <v>4.6859557000000001</v>
      </c>
      <c r="M174">
        <v>-74.098281399999905</v>
      </c>
    </row>
    <row r="175" spans="1:13" ht="15" thickBot="1">
      <c r="A175" s="23">
        <v>172</v>
      </c>
      <c r="B175" s="30" t="s">
        <v>342</v>
      </c>
      <c r="C175" s="1" t="s">
        <v>343</v>
      </c>
      <c r="D175" t="str">
        <f t="shared" si="18"/>
        <v>Carrera 70 B No. 63 D - 41, Bogotá</v>
      </c>
      <c r="G175" s="9" t="s">
        <v>596</v>
      </c>
      <c r="H175" t="str">
        <f t="shared" si="19"/>
        <v>4.673662999999999</v>
      </c>
      <c r="I175" t="str">
        <f t="shared" si="16"/>
        <v xml:space="preserve"> -74.09980999999999</v>
      </c>
      <c r="J175" t="s">
        <v>967</v>
      </c>
      <c r="K175" t="s">
        <v>968</v>
      </c>
      <c r="L175">
        <v>4.6736629999999897</v>
      </c>
      <c r="M175">
        <v>-74.099809999999906</v>
      </c>
    </row>
    <row r="176" spans="1:13" ht="15" thickBot="1">
      <c r="A176" s="23">
        <v>173</v>
      </c>
      <c r="B176" s="31" t="s">
        <v>344</v>
      </c>
      <c r="C176" s="5" t="s">
        <v>345</v>
      </c>
      <c r="D176" t="str">
        <f t="shared" si="18"/>
        <v>CL 63 F No. 113 F - 24, Bogotá</v>
      </c>
      <c r="G176" s="9" t="s">
        <v>597</v>
      </c>
      <c r="H176" t="str">
        <f t="shared" si="19"/>
        <v>4.7097579</v>
      </c>
      <c r="I176" t="str">
        <f t="shared" si="16"/>
        <v xml:space="preserve"> -74.1410681</v>
      </c>
      <c r="J176" t="s">
        <v>969</v>
      </c>
      <c r="K176" t="s">
        <v>970</v>
      </c>
      <c r="L176">
        <v>4.7097578999999996</v>
      </c>
      <c r="M176">
        <v>-74.141068099999998</v>
      </c>
    </row>
    <row r="177" spans="1:13" ht="15" thickBot="1">
      <c r="A177" s="23">
        <v>174</v>
      </c>
      <c r="B177" s="30" t="s">
        <v>346</v>
      </c>
      <c r="C177" s="1" t="s">
        <v>347</v>
      </c>
      <c r="D177" t="str">
        <f t="shared" si="18"/>
        <v>CR 72A No 71 - 40 PISO 2, Bogotá</v>
      </c>
      <c r="G177" s="9" t="s">
        <v>598</v>
      </c>
      <c r="H177" t="str">
        <f t="shared" si="19"/>
        <v>4.6867196</v>
      </c>
      <c r="I177" t="str">
        <f t="shared" si="16"/>
        <v xml:space="preserve"> -74.09671540000001</v>
      </c>
      <c r="J177" t="s">
        <v>971</v>
      </c>
      <c r="K177" t="s">
        <v>972</v>
      </c>
      <c r="L177">
        <v>4.6867196</v>
      </c>
      <c r="M177">
        <v>-74.096715399999994</v>
      </c>
    </row>
    <row r="178" spans="1:13" ht="15" thickBot="1">
      <c r="A178" s="23">
        <v>175</v>
      </c>
      <c r="B178" s="30" t="s">
        <v>348</v>
      </c>
      <c r="C178" s="2" t="s">
        <v>349</v>
      </c>
      <c r="D178" t="str">
        <f t="shared" si="18"/>
        <v>Carrera 86B No. 69B - 40, Bogotá</v>
      </c>
      <c r="G178" s="9" t="s">
        <v>599</v>
      </c>
      <c r="H178" t="str">
        <f t="shared" si="19"/>
        <v>4.6936186</v>
      </c>
      <c r="I178" t="str">
        <f t="shared" si="16"/>
        <v xml:space="preserve"> -74.10794469999999</v>
      </c>
      <c r="J178" t="s">
        <v>973</v>
      </c>
      <c r="K178" t="s">
        <v>974</v>
      </c>
      <c r="L178">
        <v>4.6936185999999998</v>
      </c>
      <c r="M178">
        <v>-74.107944699999905</v>
      </c>
    </row>
    <row r="179" spans="1:13" ht="15" thickBot="1">
      <c r="A179" s="23">
        <v>176</v>
      </c>
      <c r="B179" s="31" t="s">
        <v>350</v>
      </c>
      <c r="C179" s="5" t="s">
        <v>351</v>
      </c>
      <c r="D179" t="str">
        <f t="shared" si="18"/>
        <v>CL 66 # 74-55, Bogotá</v>
      </c>
      <c r="G179" s="9" t="s">
        <v>600</v>
      </c>
      <c r="H179" t="str">
        <f t="shared" si="19"/>
        <v>4.682588</v>
      </c>
      <c r="I179" t="str">
        <f t="shared" si="16"/>
        <v xml:space="preserve"> -74.1025004</v>
      </c>
      <c r="J179" t="s">
        <v>975</v>
      </c>
      <c r="K179" t="s">
        <v>976</v>
      </c>
      <c r="L179">
        <v>4.682588</v>
      </c>
      <c r="M179">
        <v>-74.102500399999997</v>
      </c>
    </row>
    <row r="180" spans="1:13" ht="15" thickBot="1">
      <c r="A180" s="23">
        <v>177</v>
      </c>
      <c r="B180" s="33" t="s">
        <v>352</v>
      </c>
      <c r="C180" s="8" t="s">
        <v>353</v>
      </c>
      <c r="D180" t="str">
        <f t="shared" si="18"/>
        <v>Calle 70 No. 72 - 93, Bogotá</v>
      </c>
      <c r="G180" s="9" t="s">
        <v>601</v>
      </c>
      <c r="H180" t="str">
        <f t="shared" si="19"/>
        <v>4.6853011</v>
      </c>
      <c r="I180" t="str">
        <f t="shared" si="16"/>
        <v xml:space="preserve"> -74.09759559999999</v>
      </c>
      <c r="J180" t="s">
        <v>977</v>
      </c>
      <c r="K180" t="s">
        <v>978</v>
      </c>
      <c r="L180">
        <v>4.6853011000000002</v>
      </c>
      <c r="M180">
        <v>-74.097595599999906</v>
      </c>
    </row>
    <row r="181" spans="1:13" ht="15" thickBot="1">
      <c r="A181" s="23">
        <v>178</v>
      </c>
      <c r="B181" s="30" t="s">
        <v>354</v>
      </c>
      <c r="C181" s="1" t="s">
        <v>355</v>
      </c>
      <c r="D181" t="str">
        <f t="shared" si="18"/>
        <v>Calle 71A No. 75 - 37, Bogotá</v>
      </c>
      <c r="G181" s="9" t="s">
        <v>497</v>
      </c>
      <c r="H181" t="str">
        <f t="shared" ref="H181:H196" si="20">+MID(G181,1,FIND(",",G181)-1)</f>
        <v>4.689166800000001</v>
      </c>
      <c r="I181" t="str">
        <f t="shared" si="16"/>
        <v xml:space="preserve"> -74.0991706</v>
      </c>
      <c r="J181" t="s">
        <v>770</v>
      </c>
      <c r="K181" t="s">
        <v>771</v>
      </c>
      <c r="L181">
        <v>4.6891667999999997</v>
      </c>
      <c r="M181">
        <v>-74.099170599999994</v>
      </c>
    </row>
    <row r="182" spans="1:13" ht="15" thickBot="1">
      <c r="A182" s="23">
        <v>179</v>
      </c>
      <c r="B182" s="30" t="s">
        <v>356</v>
      </c>
      <c r="C182" s="4" t="s">
        <v>357</v>
      </c>
      <c r="D182" t="str">
        <f t="shared" si="18"/>
        <v>Carrera 116 No. 77-65 Torre
17 Apto 301, Bogotá</v>
      </c>
      <c r="G182" s="9" t="s">
        <v>602</v>
      </c>
      <c r="H182" t="str">
        <f t="shared" si="20"/>
        <v>4.7204874</v>
      </c>
      <c r="I182" t="str">
        <f t="shared" si="16"/>
        <v xml:space="preserve"> -74.1272394</v>
      </c>
      <c r="J182" t="s">
        <v>979</v>
      </c>
      <c r="K182" t="s">
        <v>980</v>
      </c>
      <c r="L182">
        <v>4.7204873999999997</v>
      </c>
      <c r="M182">
        <v>-74.127239399999993</v>
      </c>
    </row>
    <row r="183" spans="1:13" ht="15" thickBot="1">
      <c r="A183" s="23">
        <v>180</v>
      </c>
      <c r="B183" s="30" t="s">
        <v>358</v>
      </c>
      <c r="C183" s="2" t="s">
        <v>359</v>
      </c>
      <c r="D183" t="str">
        <f t="shared" ref="D183:D212" si="21">+CONCATENATE(C183,", Bogotá")</f>
        <v>CR 69H 74B - 74, Bogotá</v>
      </c>
      <c r="G183" s="9" t="s">
        <v>603</v>
      </c>
      <c r="H183" t="str">
        <f t="shared" si="20"/>
        <v>4.684917599999999</v>
      </c>
      <c r="I183" t="str">
        <f t="shared" si="16"/>
        <v xml:space="preserve"> -74.0866107</v>
      </c>
      <c r="J183" t="s">
        <v>981</v>
      </c>
      <c r="K183" t="s">
        <v>982</v>
      </c>
      <c r="L183">
        <v>4.6849175999999897</v>
      </c>
      <c r="M183">
        <v>-74.086610699999994</v>
      </c>
    </row>
    <row r="184" spans="1:13" ht="15" thickBot="1">
      <c r="A184" s="23">
        <v>181</v>
      </c>
      <c r="B184" s="30" t="s">
        <v>360</v>
      </c>
      <c r="C184" s="2" t="s">
        <v>361</v>
      </c>
      <c r="D184" t="str">
        <f t="shared" si="21"/>
        <v>Av Boyaca No. 79 A - 25, Bogotá</v>
      </c>
      <c r="G184" s="9" t="s">
        <v>604</v>
      </c>
      <c r="H184" t="str">
        <f t="shared" si="20"/>
        <v>4.694709599999999</v>
      </c>
      <c r="I184" t="str">
        <f t="shared" si="16"/>
        <v xml:space="preserve"> -74.0900195</v>
      </c>
      <c r="J184" t="s">
        <v>983</v>
      </c>
      <c r="K184" t="s">
        <v>984</v>
      </c>
      <c r="L184">
        <v>4.6947095999999897</v>
      </c>
      <c r="M184">
        <v>-74.090019499999997</v>
      </c>
    </row>
    <row r="185" spans="1:13" ht="15" thickBot="1">
      <c r="A185" s="23">
        <v>182</v>
      </c>
      <c r="B185" s="30" t="s">
        <v>362</v>
      </c>
      <c r="C185" s="2" t="s">
        <v>363</v>
      </c>
      <c r="D185" t="str">
        <f t="shared" si="21"/>
        <v>CALLE 64 D No 70 - 66, Bogotá</v>
      </c>
      <c r="G185" s="9" t="s">
        <v>605</v>
      </c>
      <c r="H185" t="str">
        <f t="shared" si="20"/>
        <v>4.6752503</v>
      </c>
      <c r="I185" t="str">
        <f t="shared" si="16"/>
        <v xml:space="preserve"> -74.0982408</v>
      </c>
      <c r="J185" t="s">
        <v>985</v>
      </c>
      <c r="K185" t="s">
        <v>986</v>
      </c>
      <c r="L185">
        <v>4.6752503000000001</v>
      </c>
      <c r="M185">
        <v>-74.098240799999999</v>
      </c>
    </row>
    <row r="186" spans="1:13" ht="15" thickBot="1">
      <c r="A186" s="23">
        <v>183</v>
      </c>
      <c r="B186" s="30" t="s">
        <v>364</v>
      </c>
      <c r="C186" s="2" t="s">
        <v>365</v>
      </c>
      <c r="D186" t="str">
        <f t="shared" si="21"/>
        <v>CARRERA 119 No 63A-84, Bogotá</v>
      </c>
      <c r="G186" s="9" t="s">
        <v>606</v>
      </c>
      <c r="H186" t="str">
        <f t="shared" si="20"/>
        <v>4.7103831</v>
      </c>
      <c r="I186" t="str">
        <f t="shared" si="16"/>
        <v xml:space="preserve"> -74.143577</v>
      </c>
      <c r="J186" t="s">
        <v>987</v>
      </c>
      <c r="K186" t="s">
        <v>988</v>
      </c>
      <c r="L186">
        <v>4.7103830999999996</v>
      </c>
      <c r="M186">
        <v>-74.143576999999993</v>
      </c>
    </row>
    <row r="187" spans="1:13" ht="15" thickBot="1">
      <c r="A187" s="23">
        <v>184</v>
      </c>
      <c r="B187" s="30" t="s">
        <v>366</v>
      </c>
      <c r="C187" s="2" t="s">
        <v>367</v>
      </c>
      <c r="D187" t="str">
        <f t="shared" si="21"/>
        <v>Carrera 121 No. 63 - 68, Bogotá</v>
      </c>
      <c r="G187" s="9" t="s">
        <v>607</v>
      </c>
      <c r="H187" t="str">
        <f t="shared" si="20"/>
        <v>4.7114767</v>
      </c>
      <c r="I187" t="str">
        <f t="shared" si="16"/>
        <v xml:space="preserve"> -74.1458066</v>
      </c>
      <c r="J187" t="s">
        <v>989</v>
      </c>
      <c r="K187" t="s">
        <v>990</v>
      </c>
      <c r="L187">
        <v>4.7114767000000004</v>
      </c>
      <c r="M187">
        <v>-74.1458066</v>
      </c>
    </row>
    <row r="188" spans="1:13" ht="15" thickBot="1">
      <c r="A188" s="23">
        <v>185</v>
      </c>
      <c r="B188" s="34" t="s">
        <v>368</v>
      </c>
      <c r="C188" s="1" t="s">
        <v>369</v>
      </c>
      <c r="D188" t="str">
        <f t="shared" si="21"/>
        <v>CARRERA 118a N° 66-99 PISO 3, Bogotá</v>
      </c>
      <c r="G188" s="9" t="s">
        <v>608</v>
      </c>
      <c r="H188" t="str">
        <f t="shared" si="20"/>
        <v>4.713698</v>
      </c>
      <c r="I188" t="str">
        <f t="shared" si="16"/>
        <v xml:space="preserve"> -74.137834</v>
      </c>
      <c r="J188" t="s">
        <v>991</v>
      </c>
      <c r="K188" t="s">
        <v>992</v>
      </c>
      <c r="L188">
        <v>4.7136979999999999</v>
      </c>
      <c r="M188">
        <v>-74.137833999999998</v>
      </c>
    </row>
    <row r="189" spans="1:13" ht="15" thickBot="1">
      <c r="A189" s="23">
        <v>186</v>
      </c>
      <c r="B189" s="30" t="s">
        <v>370</v>
      </c>
      <c r="C189" s="1" t="s">
        <v>371</v>
      </c>
      <c r="D189" t="str">
        <f t="shared" si="21"/>
        <v>Carrera 74A No 69A - 67, Bogotá</v>
      </c>
      <c r="G189" s="9" t="s">
        <v>609</v>
      </c>
      <c r="H189" t="str">
        <f t="shared" si="20"/>
        <v>4.686487899999999</v>
      </c>
      <c r="I189" t="str">
        <f t="shared" si="16"/>
        <v xml:space="preserve"> -74.0993841</v>
      </c>
      <c r="J189" t="s">
        <v>993</v>
      </c>
      <c r="K189" t="s">
        <v>994</v>
      </c>
      <c r="L189">
        <v>4.6864878999999897</v>
      </c>
      <c r="M189">
        <v>-74.099384099999995</v>
      </c>
    </row>
    <row r="190" spans="1:13" ht="15" thickBot="1">
      <c r="A190" s="23">
        <v>187</v>
      </c>
      <c r="B190" s="30" t="s">
        <v>372</v>
      </c>
      <c r="C190" s="1" t="s">
        <v>373</v>
      </c>
      <c r="D190" t="str">
        <f t="shared" si="21"/>
        <v>Carrera 74A No 71-35, Bogotá</v>
      </c>
      <c r="G190" s="9" t="s">
        <v>610</v>
      </c>
      <c r="H190" t="str">
        <f t="shared" si="20"/>
        <v>4.687908999999999</v>
      </c>
      <c r="I190" t="str">
        <f t="shared" si="16"/>
        <v xml:space="preserve"> -74.0983974</v>
      </c>
      <c r="J190" t="s">
        <v>995</v>
      </c>
      <c r="K190" t="s">
        <v>996</v>
      </c>
      <c r="L190">
        <v>4.6879089999999897</v>
      </c>
      <c r="M190">
        <v>-74.098397399999996</v>
      </c>
    </row>
    <row r="191" spans="1:13" ht="15" thickBot="1">
      <c r="A191" s="23">
        <v>188</v>
      </c>
      <c r="B191" s="30" t="s">
        <v>374</v>
      </c>
      <c r="C191" s="1" t="s">
        <v>375</v>
      </c>
      <c r="D191" t="str">
        <f t="shared" si="21"/>
        <v>Cra 119 A N° 63 B - 83, Bogotá</v>
      </c>
      <c r="G191" s="9" t="s">
        <v>611</v>
      </c>
      <c r="H191" t="str">
        <f t="shared" si="20"/>
        <v>4.7151508</v>
      </c>
      <c r="I191" t="str">
        <f t="shared" si="16"/>
        <v xml:space="preserve"> -74.1370562</v>
      </c>
      <c r="J191" t="s">
        <v>997</v>
      </c>
      <c r="K191" t="s">
        <v>998</v>
      </c>
      <c r="L191">
        <v>4.7151508</v>
      </c>
      <c r="M191">
        <v>-74.137056200000004</v>
      </c>
    </row>
    <row r="192" spans="1:13" ht="15" thickBot="1">
      <c r="A192" s="23">
        <v>189</v>
      </c>
      <c r="B192" s="33" t="s">
        <v>376</v>
      </c>
      <c r="C192" s="7" t="s">
        <v>377</v>
      </c>
      <c r="D192" t="str">
        <f t="shared" si="21"/>
        <v>Calle 66 No 110 D - 05, Bogotá</v>
      </c>
      <c r="G192" s="9" t="s">
        <v>612</v>
      </c>
      <c r="H192" t="str">
        <f t="shared" si="20"/>
        <v>4.7035844</v>
      </c>
      <c r="I192" t="str">
        <f t="shared" si="16"/>
        <v xml:space="preserve"> -74.1305859</v>
      </c>
      <c r="J192" t="s">
        <v>999</v>
      </c>
      <c r="K192" t="s">
        <v>1000</v>
      </c>
      <c r="L192">
        <v>4.7035844000000004</v>
      </c>
      <c r="M192">
        <v>-74.1305859</v>
      </c>
    </row>
    <row r="193" spans="1:13" ht="15" thickBot="1">
      <c r="A193" s="23">
        <v>190</v>
      </c>
      <c r="B193" s="30" t="s">
        <v>378</v>
      </c>
      <c r="C193" s="1" t="s">
        <v>379</v>
      </c>
      <c r="D193" t="str">
        <f t="shared" si="21"/>
        <v>CL 71 BIS No 86A - 38, Bogotá</v>
      </c>
      <c r="G193" s="9" t="s">
        <v>613</v>
      </c>
      <c r="H193" t="str">
        <f t="shared" si="20"/>
        <v>4.6947314</v>
      </c>
      <c r="I193" t="str">
        <f t="shared" si="16"/>
        <v xml:space="preserve"> -74.107147</v>
      </c>
      <c r="J193" t="s">
        <v>1001</v>
      </c>
      <c r="K193" t="s">
        <v>1002</v>
      </c>
      <c r="L193">
        <v>4.6947314000000002</v>
      </c>
      <c r="M193">
        <v>-74.107146999999998</v>
      </c>
    </row>
    <row r="194" spans="1:13" ht="15" thickBot="1">
      <c r="A194" s="23">
        <v>191</v>
      </c>
      <c r="B194" s="30" t="s">
        <v>380</v>
      </c>
      <c r="C194" s="4" t="s">
        <v>381</v>
      </c>
      <c r="D194" t="str">
        <f t="shared" si="21"/>
        <v>Carrera 73 A No. 68 B - 75 /
KR 74 A 68 B 34, Bogotá</v>
      </c>
      <c r="G194" s="9" t="s">
        <v>614</v>
      </c>
      <c r="H194" t="str">
        <f t="shared" si="20"/>
        <v>4.6852246</v>
      </c>
      <c r="I194" t="str">
        <f t="shared" si="16"/>
        <v xml:space="preserve"> -74.0999106</v>
      </c>
      <c r="J194" t="s">
        <v>1003</v>
      </c>
      <c r="K194" t="s">
        <v>1004</v>
      </c>
      <c r="L194">
        <v>4.6852245999999997</v>
      </c>
      <c r="M194">
        <v>-74.099910600000001</v>
      </c>
    </row>
    <row r="195" spans="1:13" ht="15" thickBot="1">
      <c r="A195" s="23">
        <v>192</v>
      </c>
      <c r="B195" s="30" t="s">
        <v>382</v>
      </c>
      <c r="C195" s="2" t="s">
        <v>383</v>
      </c>
      <c r="D195" t="str">
        <f t="shared" si="21"/>
        <v>Carrera 110 No 70D-38, Bogotá</v>
      </c>
      <c r="G195" s="9" t="s">
        <v>615</v>
      </c>
      <c r="H195" t="str">
        <f t="shared" si="20"/>
        <v>4.7079581</v>
      </c>
      <c r="I195" t="str">
        <f t="shared" si="16"/>
        <v xml:space="preserve"> -74.12642699999999</v>
      </c>
      <c r="J195" t="s">
        <v>1005</v>
      </c>
      <c r="K195" t="s">
        <v>1006</v>
      </c>
      <c r="L195">
        <v>4.7079580999999999</v>
      </c>
      <c r="M195">
        <v>-74.126426999999893</v>
      </c>
    </row>
    <row r="196" spans="1:13" ht="15" thickBot="1">
      <c r="A196" s="23">
        <v>193</v>
      </c>
      <c r="B196" s="30" t="s">
        <v>384</v>
      </c>
      <c r="C196" s="2" t="s">
        <v>385</v>
      </c>
      <c r="D196" t="str">
        <f t="shared" si="21"/>
        <v>CARRERA 75 # 69A - 53, Bogotá</v>
      </c>
      <c r="G196" s="9" t="s">
        <v>616</v>
      </c>
      <c r="H196" t="str">
        <f t="shared" si="20"/>
        <v>4.687075</v>
      </c>
      <c r="I196" t="str">
        <f t="shared" si="16"/>
        <v xml:space="preserve"> -74.1002893</v>
      </c>
      <c r="J196" t="s">
        <v>1007</v>
      </c>
      <c r="K196" t="s">
        <v>1008</v>
      </c>
      <c r="L196">
        <v>4.6870750000000001</v>
      </c>
      <c r="M196">
        <v>-74.1002893</v>
      </c>
    </row>
    <row r="197" spans="1:13" ht="15" thickBot="1">
      <c r="A197" s="23">
        <v>194</v>
      </c>
      <c r="B197" s="33" t="s">
        <v>386</v>
      </c>
      <c r="C197" s="8" t="s">
        <v>387</v>
      </c>
      <c r="D197" t="str">
        <f t="shared" si="21"/>
        <v>Calle 68A No 111C - 35, Bogotá</v>
      </c>
      <c r="G197" s="9" t="s">
        <v>617</v>
      </c>
      <c r="H197" t="str">
        <f t="shared" ref="H197:H212" si="22">+MID(G197,1,FIND(",",G197)-1)</f>
        <v>4.706149799999999</v>
      </c>
      <c r="I197" t="str">
        <f t="shared" ref="I197:I216" si="23">+MID(G197,FIND(",",G197)+1,LEN(G197))</f>
        <v xml:space="preserve"> -74.1318193</v>
      </c>
      <c r="J197" t="s">
        <v>1009</v>
      </c>
      <c r="K197" t="s">
        <v>1010</v>
      </c>
      <c r="L197">
        <v>4.7061497999999897</v>
      </c>
      <c r="M197">
        <v>-74.131819300000004</v>
      </c>
    </row>
    <row r="198" spans="1:13" ht="15" thickBot="1">
      <c r="A198" s="23">
        <v>195</v>
      </c>
      <c r="B198" s="31" t="s">
        <v>388</v>
      </c>
      <c r="C198" s="5" t="s">
        <v>389</v>
      </c>
      <c r="D198" t="str">
        <f t="shared" si="21"/>
        <v>CR 73 A No. 71 - 25, Bogotá</v>
      </c>
      <c r="G198" s="9" t="s">
        <v>618</v>
      </c>
      <c r="H198" t="str">
        <f t="shared" si="22"/>
        <v>4.6872133</v>
      </c>
      <c r="I198" t="str">
        <f t="shared" si="23"/>
        <v xml:space="preserve"> -74.0976787</v>
      </c>
      <c r="J198" t="s">
        <v>1011</v>
      </c>
      <c r="K198" t="s">
        <v>1012</v>
      </c>
      <c r="L198">
        <v>4.6872132999999998</v>
      </c>
      <c r="M198">
        <v>-74.097678700000003</v>
      </c>
    </row>
    <row r="199" spans="1:13" ht="15" thickBot="1">
      <c r="A199" s="23">
        <v>196</v>
      </c>
      <c r="B199" s="39" t="s">
        <v>390</v>
      </c>
      <c r="C199" s="1" t="s">
        <v>391</v>
      </c>
      <c r="D199" t="str">
        <f t="shared" si="21"/>
        <v>CR 69 H No. 77 - 54, Bogotá</v>
      </c>
      <c r="G199" s="9" t="s">
        <v>619</v>
      </c>
      <c r="H199" t="str">
        <f t="shared" si="22"/>
        <v>4.6863188</v>
      </c>
      <c r="I199" t="str">
        <f t="shared" si="23"/>
        <v xml:space="preserve"> -74.0848992</v>
      </c>
      <c r="J199" t="s">
        <v>1013</v>
      </c>
      <c r="K199" t="s">
        <v>1014</v>
      </c>
      <c r="L199">
        <v>4.6863187999999996</v>
      </c>
      <c r="M199">
        <v>-74.084899199999995</v>
      </c>
    </row>
    <row r="200" spans="1:13" ht="15" thickBot="1">
      <c r="A200" s="23">
        <v>197</v>
      </c>
      <c r="B200" s="30" t="s">
        <v>392</v>
      </c>
      <c r="C200" s="2" t="s">
        <v>393</v>
      </c>
      <c r="D200" t="str">
        <f t="shared" si="21"/>
        <v>CR 74 A No. 69 A - 91, Bogotá</v>
      </c>
      <c r="G200" s="9" t="s">
        <v>620</v>
      </c>
      <c r="H200" t="str">
        <f t="shared" si="22"/>
        <v>4.6866813</v>
      </c>
      <c r="I200" t="str">
        <f t="shared" si="23"/>
        <v xml:space="preserve"> -74.0992394</v>
      </c>
      <c r="J200" t="s">
        <v>1015</v>
      </c>
      <c r="K200" t="s">
        <v>1016</v>
      </c>
      <c r="L200">
        <v>4.6866813</v>
      </c>
      <c r="M200">
        <v>-74.099239400000002</v>
      </c>
    </row>
    <row r="201" spans="1:13" ht="15" thickBot="1">
      <c r="A201" s="23">
        <v>198</v>
      </c>
      <c r="B201" s="31" t="s">
        <v>394</v>
      </c>
      <c r="C201" s="5" t="s">
        <v>395</v>
      </c>
      <c r="D201" t="str">
        <f t="shared" si="21"/>
        <v>AC 80 No 92-50, Bogotá</v>
      </c>
      <c r="G201" s="9" t="s">
        <v>621</v>
      </c>
      <c r="H201" t="str">
        <f t="shared" si="22"/>
        <v>4.6939364</v>
      </c>
      <c r="I201" t="str">
        <f t="shared" si="23"/>
        <v xml:space="preserve"> -74.0874659</v>
      </c>
      <c r="J201" t="s">
        <v>1017</v>
      </c>
      <c r="K201" t="s">
        <v>1018</v>
      </c>
      <c r="L201">
        <v>4.6939364000000001</v>
      </c>
      <c r="M201">
        <v>-74.087465899999998</v>
      </c>
    </row>
    <row r="202" spans="1:13" ht="15" thickBot="1">
      <c r="A202" s="23">
        <v>199</v>
      </c>
      <c r="B202" s="30" t="s">
        <v>396</v>
      </c>
      <c r="C202" s="2" t="s">
        <v>397</v>
      </c>
      <c r="D202" t="str">
        <f t="shared" si="21"/>
        <v>CL 63I No. 113F-11, Bogotá</v>
      </c>
      <c r="G202" s="9" t="s">
        <v>514</v>
      </c>
      <c r="H202" t="str">
        <f t="shared" si="22"/>
        <v>4.7099201</v>
      </c>
      <c r="I202" t="str">
        <f t="shared" si="23"/>
        <v xml:space="preserve"> -74.1406549</v>
      </c>
      <c r="J202" t="s">
        <v>804</v>
      </c>
      <c r="K202" t="s">
        <v>805</v>
      </c>
      <c r="L202">
        <v>4.7099200999999997</v>
      </c>
      <c r="M202">
        <v>-74.140654900000001</v>
      </c>
    </row>
    <row r="203" spans="1:13" ht="15" thickBot="1">
      <c r="A203" s="23">
        <v>200</v>
      </c>
      <c r="B203" s="31" t="s">
        <v>398</v>
      </c>
      <c r="C203" s="5" t="s">
        <v>399</v>
      </c>
      <c r="D203" t="str">
        <f t="shared" si="21"/>
        <v>CR 72 A No 71-A-48, Bogotá</v>
      </c>
      <c r="G203" s="9" t="s">
        <v>622</v>
      </c>
      <c r="H203" t="str">
        <f t="shared" si="22"/>
        <v>4.6869945</v>
      </c>
      <c r="I203" t="str">
        <f t="shared" si="23"/>
        <v xml:space="preserve"> -74.0965195</v>
      </c>
      <c r="J203" t="s">
        <v>1019</v>
      </c>
      <c r="K203" t="s">
        <v>1020</v>
      </c>
      <c r="L203">
        <v>4.6869945</v>
      </c>
      <c r="M203">
        <v>-74.096519499999999</v>
      </c>
    </row>
    <row r="204" spans="1:13" ht="15" thickBot="1">
      <c r="A204" s="40">
        <v>201</v>
      </c>
      <c r="B204" s="37" t="s">
        <v>400</v>
      </c>
      <c r="C204" s="12" t="s">
        <v>401</v>
      </c>
      <c r="D204" t="str">
        <f t="shared" si="21"/>
        <v>CALLE 76 # 80 Aa 16, Bogotá</v>
      </c>
      <c r="G204" s="9" t="s">
        <v>623</v>
      </c>
      <c r="H204" t="str">
        <f t="shared" si="22"/>
        <v>4.6595542</v>
      </c>
      <c r="I204" t="str">
        <f t="shared" si="23"/>
        <v xml:space="preserve"> -74.05385679999999</v>
      </c>
      <c r="J204" t="s">
        <v>1021</v>
      </c>
      <c r="K204" t="s">
        <v>1022</v>
      </c>
      <c r="L204">
        <v>4.6595541999999996</v>
      </c>
      <c r="M204">
        <v>-74.053856799999906</v>
      </c>
    </row>
    <row r="205" spans="1:13" ht="15" thickBot="1">
      <c r="A205" s="23">
        <v>202</v>
      </c>
      <c r="B205" s="30" t="s">
        <v>402</v>
      </c>
      <c r="C205" s="1" t="s">
        <v>403</v>
      </c>
      <c r="D205" t="str">
        <f t="shared" si="21"/>
        <v>CL 65 A No. 74 B - 35, Bogotá</v>
      </c>
      <c r="G205" s="9" t="s">
        <v>624</v>
      </c>
      <c r="H205" t="str">
        <f t="shared" si="22"/>
        <v>4.682441799999999</v>
      </c>
      <c r="I205" t="str">
        <f t="shared" si="23"/>
        <v xml:space="preserve"> -74.103712</v>
      </c>
      <c r="J205" t="s">
        <v>1023</v>
      </c>
      <c r="K205" t="s">
        <v>1024</v>
      </c>
      <c r="L205">
        <v>4.6824417999999897</v>
      </c>
      <c r="M205">
        <v>-74.103712000000002</v>
      </c>
    </row>
    <row r="206" spans="1:13" ht="15" thickBot="1">
      <c r="A206" s="23">
        <v>203</v>
      </c>
      <c r="B206" s="30" t="s">
        <v>404</v>
      </c>
      <c r="C206" s="2" t="s">
        <v>405</v>
      </c>
      <c r="D206" t="str">
        <f t="shared" si="21"/>
        <v>CR 73 A No. 69 A - 15, Bogotá</v>
      </c>
      <c r="G206" s="9" t="s">
        <v>625</v>
      </c>
      <c r="H206" t="str">
        <f t="shared" si="22"/>
        <v>4.6854852</v>
      </c>
      <c r="I206" t="str">
        <f t="shared" si="23"/>
        <v xml:space="preserve"> -74.0989371</v>
      </c>
      <c r="J206" t="s">
        <v>1025</v>
      </c>
      <c r="K206" t="s">
        <v>1026</v>
      </c>
      <c r="L206">
        <v>4.6854851999999996</v>
      </c>
      <c r="M206">
        <v>-74.098937100000001</v>
      </c>
    </row>
    <row r="207" spans="1:13" ht="15" thickBot="1">
      <c r="A207" s="23">
        <v>204</v>
      </c>
      <c r="B207" s="30" t="s">
        <v>406</v>
      </c>
      <c r="C207" s="2" t="s">
        <v>407</v>
      </c>
      <c r="D207" t="str">
        <f t="shared" si="21"/>
        <v>CL 66 A No 70 F - 15, Bogotá</v>
      </c>
      <c r="G207" s="9" t="s">
        <v>626</v>
      </c>
      <c r="H207" t="str">
        <f t="shared" si="22"/>
        <v>4.6794018</v>
      </c>
      <c r="I207" t="str">
        <f t="shared" si="23"/>
        <v xml:space="preserve"> -74.09764090000002</v>
      </c>
      <c r="J207" t="s">
        <v>1027</v>
      </c>
      <c r="K207" t="s">
        <v>1028</v>
      </c>
      <c r="L207">
        <v>4.6794017999999999</v>
      </c>
      <c r="M207">
        <v>-74.097640900000002</v>
      </c>
    </row>
    <row r="208" spans="1:13" ht="15" thickBot="1">
      <c r="A208" s="23">
        <v>205</v>
      </c>
      <c r="B208" s="30" t="s">
        <v>408</v>
      </c>
      <c r="C208" s="2" t="s">
        <v>409</v>
      </c>
      <c r="D208" t="str">
        <f t="shared" si="21"/>
        <v>Calle 63 C No.70-79, Bogotá</v>
      </c>
      <c r="G208" s="9" t="s">
        <v>627</v>
      </c>
      <c r="H208" t="str">
        <f t="shared" si="22"/>
        <v>4.6728295</v>
      </c>
      <c r="I208" t="str">
        <f t="shared" si="23"/>
        <v xml:space="preserve"> -74.10034379999999</v>
      </c>
      <c r="J208" t="s">
        <v>1029</v>
      </c>
      <c r="K208" t="s">
        <v>1030</v>
      </c>
      <c r="L208">
        <v>4.6728294999999997</v>
      </c>
      <c r="M208">
        <v>-74.100343799999905</v>
      </c>
    </row>
    <row r="209" spans="1:13" ht="15" thickBot="1">
      <c r="A209" s="23">
        <v>206</v>
      </c>
      <c r="B209" s="33" t="s">
        <v>410</v>
      </c>
      <c r="C209" s="8" t="s">
        <v>411</v>
      </c>
      <c r="D209" t="str">
        <f t="shared" si="21"/>
        <v>CR 68 G No. 74 B - 55, Bogotá</v>
      </c>
      <c r="G209" s="9" t="s">
        <v>628</v>
      </c>
      <c r="H209" t="str">
        <f t="shared" si="22"/>
        <v>4.6824081</v>
      </c>
      <c r="I209" t="str">
        <f t="shared" si="23"/>
        <v xml:space="preserve"> -74.0848965</v>
      </c>
      <c r="J209" t="s">
        <v>1031</v>
      </c>
      <c r="K209" t="s">
        <v>1032</v>
      </c>
      <c r="L209">
        <v>4.6824081</v>
      </c>
      <c r="M209">
        <v>-74.084896499999999</v>
      </c>
    </row>
    <row r="210" spans="1:13" ht="15" thickBot="1">
      <c r="A210" s="23">
        <v>207</v>
      </c>
      <c r="B210" s="30" t="s">
        <v>412</v>
      </c>
      <c r="C210" s="2" t="s">
        <v>413</v>
      </c>
      <c r="D210" t="str">
        <f t="shared" si="21"/>
        <v>CL 73 No 87 - 57, Bogotá</v>
      </c>
      <c r="G210" s="9" t="s">
        <v>629</v>
      </c>
      <c r="H210" t="str">
        <f t="shared" si="22"/>
        <v>4.6979571</v>
      </c>
      <c r="I210" t="str">
        <f t="shared" si="23"/>
        <v xml:space="preserve"> -74.1062925</v>
      </c>
      <c r="J210" t="s">
        <v>1033</v>
      </c>
      <c r="K210" t="s">
        <v>1034</v>
      </c>
      <c r="L210">
        <v>4.6979571</v>
      </c>
      <c r="M210">
        <v>-74.106292499999995</v>
      </c>
    </row>
    <row r="211" spans="1:13" ht="15" thickBot="1">
      <c r="A211" s="23">
        <v>208</v>
      </c>
      <c r="B211" s="30" t="s">
        <v>414</v>
      </c>
      <c r="C211" s="2" t="s">
        <v>415</v>
      </c>
      <c r="D211" t="str">
        <f t="shared" si="21"/>
        <v>AV BOYACA No. 79 A - 41, Bogotá</v>
      </c>
      <c r="G211" s="9" t="s">
        <v>503</v>
      </c>
      <c r="H211" t="str">
        <f t="shared" si="22"/>
        <v>4.6948412</v>
      </c>
      <c r="I211" t="str">
        <f t="shared" si="23"/>
        <v xml:space="preserve"> -74.0897799</v>
      </c>
      <c r="J211" t="s">
        <v>782</v>
      </c>
      <c r="K211" t="s">
        <v>783</v>
      </c>
      <c r="L211">
        <v>4.6948411999999999</v>
      </c>
      <c r="M211">
        <v>-74.089779899999996</v>
      </c>
    </row>
    <row r="212" spans="1:13" ht="15" thickBot="1">
      <c r="A212" s="40">
        <v>209</v>
      </c>
      <c r="B212" s="39" t="s">
        <v>416</v>
      </c>
      <c r="C212" s="1" t="s">
        <v>391</v>
      </c>
      <c r="D212" t="str">
        <f t="shared" si="21"/>
        <v>CR 69 H No. 77 - 54, Bogotá</v>
      </c>
      <c r="G212" s="9" t="s">
        <v>619</v>
      </c>
      <c r="H212" t="str">
        <f t="shared" si="22"/>
        <v>4.6863188</v>
      </c>
      <c r="I212" t="str">
        <f t="shared" si="23"/>
        <v xml:space="preserve"> -74.0848992</v>
      </c>
      <c r="J212" t="s">
        <v>1013</v>
      </c>
      <c r="K212" t="s">
        <v>1014</v>
      </c>
      <c r="L212">
        <v>4.6863187999999996</v>
      </c>
      <c r="M212">
        <v>-74.084899199999995</v>
      </c>
    </row>
    <row r="213" spans="1:13" ht="15" thickBot="1">
      <c r="A213" s="23">
        <v>210</v>
      </c>
      <c r="B213" s="30" t="s">
        <v>417</v>
      </c>
      <c r="C213" s="1" t="s">
        <v>418</v>
      </c>
      <c r="D213" t="str">
        <f t="shared" ref="D213:D216" si="24">+CONCATENATE(C213,", Bogotá")</f>
        <v>CR 69 H No. 78 - 53, Bogotá</v>
      </c>
      <c r="G213" s="9" t="s">
        <v>630</v>
      </c>
      <c r="H213" t="str">
        <f t="shared" ref="H213:H216" si="25">+MID(G213,1,FIND(",",G213)-1)</f>
        <v>4.6872326</v>
      </c>
      <c r="I213" t="str">
        <f t="shared" si="23"/>
        <v xml:space="preserve"> -74.08419169999999</v>
      </c>
      <c r="J213" t="s">
        <v>1035</v>
      </c>
      <c r="K213" t="s">
        <v>1036</v>
      </c>
      <c r="L213">
        <v>4.6872325999999997</v>
      </c>
      <c r="M213">
        <v>-74.084191699999906</v>
      </c>
    </row>
    <row r="214" spans="1:13" ht="15" thickBot="1">
      <c r="A214" s="23">
        <v>211</v>
      </c>
      <c r="B214" s="30" t="s">
        <v>419</v>
      </c>
      <c r="C214" s="1" t="s">
        <v>420</v>
      </c>
      <c r="D214" t="str">
        <f t="shared" si="24"/>
        <v>DG 85 No. 76 - 63, Bogotá</v>
      </c>
      <c r="G214" s="9" t="s">
        <v>631</v>
      </c>
      <c r="H214" t="str">
        <f t="shared" si="25"/>
        <v>4.7064387</v>
      </c>
      <c r="I214" t="str">
        <f t="shared" si="23"/>
        <v xml:space="preserve"> -74.0932682</v>
      </c>
      <c r="J214" t="s">
        <v>1037</v>
      </c>
      <c r="K214" t="s">
        <v>1038</v>
      </c>
      <c r="L214">
        <v>4.7064386999999996</v>
      </c>
      <c r="M214">
        <v>-74.093268199999997</v>
      </c>
    </row>
    <row r="215" spans="1:13" ht="15" thickBot="1">
      <c r="A215" s="23">
        <v>212</v>
      </c>
      <c r="B215" s="33" t="s">
        <v>421</v>
      </c>
      <c r="C215" s="8" t="s">
        <v>422</v>
      </c>
      <c r="D215" t="str">
        <f t="shared" si="24"/>
        <v>CARRERA 74 # 65A-08, Bogotá</v>
      </c>
      <c r="G215" s="9" t="s">
        <v>632</v>
      </c>
      <c r="H215" t="str">
        <f t="shared" si="25"/>
        <v>4.681541</v>
      </c>
      <c r="I215" t="str">
        <f t="shared" si="23"/>
        <v xml:space="preserve"> -74.1023761</v>
      </c>
      <c r="J215" t="s">
        <v>1039</v>
      </c>
      <c r="K215" t="s">
        <v>1040</v>
      </c>
      <c r="L215">
        <v>4.6815410000000002</v>
      </c>
      <c r="M215">
        <v>-74.102376100000001</v>
      </c>
    </row>
    <row r="216" spans="1:13" ht="15" thickBot="1">
      <c r="A216" s="23">
        <v>213</v>
      </c>
      <c r="B216" s="30" t="s">
        <v>423</v>
      </c>
      <c r="C216" s="2" t="s">
        <v>424</v>
      </c>
      <c r="D216" t="str">
        <f t="shared" si="24"/>
        <v>CL 77A No 77B-63, Bogotá</v>
      </c>
      <c r="G216" s="9" t="s">
        <v>633</v>
      </c>
      <c r="H216" t="str">
        <f t="shared" si="25"/>
        <v>4.696919299999999</v>
      </c>
      <c r="I216" t="str">
        <f t="shared" si="23"/>
        <v xml:space="preserve"> -74.0962625</v>
      </c>
      <c r="J216" t="s">
        <v>1041</v>
      </c>
      <c r="K216" t="s">
        <v>1042</v>
      </c>
      <c r="L216">
        <v>4.6969192999999896</v>
      </c>
      <c r="M216">
        <v>-74.096262499999995</v>
      </c>
    </row>
  </sheetData>
  <autoFilter ref="A3:F216" xr:uid="{CE372182-8AD8-4744-A75C-4DC95C54AB65}">
    <sortState xmlns:xlrd2="http://schemas.microsoft.com/office/spreadsheetml/2017/richdata2" ref="A23:F212">
      <sortCondition sortBy="cellColor" ref="A3:A216" dxfId="16"/>
    </sortState>
  </autoFilter>
  <conditionalFormatting sqref="B4:C216">
    <cfRule type="duplicateValues" dxfId="4" priority="1"/>
  </conditionalFormatting>
  <conditionalFormatting sqref="L4:L216">
    <cfRule type="cellIs" dxfId="3" priority="5" operator="lessThan">
      <formula>$E$2</formula>
    </cfRule>
    <cfRule type="cellIs" dxfId="2" priority="6" operator="greaterThan">
      <formula>$E$1</formula>
    </cfRule>
  </conditionalFormatting>
  <conditionalFormatting sqref="M4:M216">
    <cfRule type="cellIs" dxfId="1" priority="2" operator="greaterThan">
      <formula>$I$2</formula>
    </cfRule>
    <cfRule type="cellIs" dxfId="0" priority="4" operator="greaterThan">
      <formula>$I$2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Resultados FINAL ZONAS</vt:lpstr>
      <vt:lpstr>Resultados</vt:lpstr>
      <vt:lpstr>DatosDefinitivos_N=203</vt:lpstr>
      <vt:lpstr>Datos1_N=213</vt:lpstr>
      <vt:lpstr>Resultados!Área_de_impresión</vt:lpstr>
      <vt:lpstr>Resultados!Títulos_a_imprimir</vt:lpstr>
      <vt:lpstr>'Resultados FINAL ZONAS'!Títulos_a_imprimir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MARCELA CAICEDO VALENCIA</dc:creator>
  <cp:lastModifiedBy>gina marcela caicedo valencia</cp:lastModifiedBy>
  <cp:lastPrinted>2024-11-22T15:07:14Z</cp:lastPrinted>
  <dcterms:created xsi:type="dcterms:W3CDTF">2024-11-15T20:08:30Z</dcterms:created>
  <dcterms:modified xsi:type="dcterms:W3CDTF">2024-12-12T22:04:22Z</dcterms:modified>
</cp:coreProperties>
</file>