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ás Castro Ariza\Desktop\"/>
    </mc:Choice>
  </mc:AlternateContent>
  <xr:revisionPtr revIDLastSave="0" documentId="13_ncr:1_{5FAE5757-2895-437E-BB37-46E8B74736C3}" xr6:coauthVersionLast="47" xr6:coauthVersionMax="47" xr10:uidLastSave="{00000000-0000-0000-0000-000000000000}"/>
  <bookViews>
    <workbookView xWindow="-120" yWindow="-120" windowWidth="20730" windowHeight="11160" xr2:uid="{3CE3B258-527E-4FE4-9C6A-65D391628BF3}"/>
  </bookViews>
  <sheets>
    <sheet name="Anexo Producto Fase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  <c r="D6" i="1"/>
  <c r="C6" i="1"/>
  <c r="J5" i="1"/>
  <c r="I5" i="1"/>
  <c r="H5" i="1"/>
  <c r="G5" i="1"/>
  <c r="F5" i="1"/>
  <c r="E5" i="1"/>
  <c r="D5" i="1"/>
  <c r="C5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<sst xmlns="http://schemas.openxmlformats.org/spreadsheetml/2006/main" count="8" uniqueCount="7">
  <si>
    <t>Valor total del Inventario</t>
  </si>
  <si>
    <t>% Diferencias de Inventario</t>
  </si>
  <si>
    <t>Concepto</t>
  </si>
  <si>
    <t>Valor total ajustes contables</t>
  </si>
  <si>
    <r>
      <rPr>
        <b/>
        <sz val="16"/>
        <color theme="0"/>
        <rFont val="Arial"/>
        <family val="2"/>
      </rPr>
      <t>Estudio cuantitativo comparativo del valor total de ajustes contables de inventario realizados semestralmente por concepto de diferencias de inventario
vs
Valor total del inventario al cierre de cada semestre</t>
    </r>
    <r>
      <rPr>
        <sz val="16"/>
        <color theme="1"/>
        <rFont val="Arial"/>
        <family val="2"/>
      </rPr>
      <t xml:space="preserve">
</t>
    </r>
    <r>
      <rPr>
        <sz val="16"/>
        <color theme="0"/>
        <rFont val="Arial"/>
        <family val="2"/>
      </rPr>
      <t>[Realizado en y con la información de la Institución prestadora de servicios de salud seleccionada cómo punto de referencia].</t>
    </r>
  </si>
  <si>
    <t>**</t>
  </si>
  <si>
    <t>** Valores expresados en millones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</si>
</sst>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5" fillId="0" borderId="1" xfId="0" applyFont="1" applyBorder="1" applyAlignment="1">
      <alignment horizontal="center"/>
    </xf>
    <xf numFmtId="17" fontId="5" fillId="0" borderId="2" xfId="0" applyNumberFormat="1" applyFont="1" applyBorder="1" applyAlignment="1">
      <alignment horizontal="center"/>
    </xf>
    <xf numFmtId="17" fontId="5" fillId="0" borderId="3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9" fontId="5" fillId="0" borderId="8" xfId="1" applyFont="1" applyBorder="1" applyAlignment="1">
      <alignment horizontal="right" vertical="center"/>
    </xf>
    <xf numFmtId="9" fontId="5" fillId="0" borderId="9" xfId="1" applyFont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8119470184527"/>
          <c:y val="2.2471876141798335E-2"/>
          <c:w val="0.62174753649497683"/>
          <c:h val="0.84407897431696233"/>
        </c:manualLayout>
      </c:layout>
      <c:lineChart>
        <c:grouping val="standard"/>
        <c:varyColors val="0"/>
        <c:ser>
          <c:idx val="0"/>
          <c:order val="0"/>
          <c:tx>
            <c:strRef>
              <c:f>'Anexo Producto Fase I'!$B$5</c:f>
              <c:strCache>
                <c:ptCount val="1"/>
                <c:pt idx="0">
                  <c:v>Valor total ajustes contables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3120000" spcFirstLastPara="1" vertOverflow="overflow" horzOverflow="overflow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B0F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'Anexo Producto Fase I'!$C$4:$J$4</c:f>
              <c:numCache>
                <c:formatCode>mmm\-yy</c:formatCode>
                <c:ptCount val="8"/>
                <c:pt idx="0">
                  <c:v>43617</c:v>
                </c:pt>
                <c:pt idx="1">
                  <c:v>43800</c:v>
                </c:pt>
                <c:pt idx="2">
                  <c:v>43983</c:v>
                </c:pt>
                <c:pt idx="3">
                  <c:v>44166</c:v>
                </c:pt>
                <c:pt idx="4">
                  <c:v>44348</c:v>
                </c:pt>
                <c:pt idx="5">
                  <c:v>44531</c:v>
                </c:pt>
                <c:pt idx="6">
                  <c:v>44713</c:v>
                </c:pt>
                <c:pt idx="7">
                  <c:v>44896</c:v>
                </c:pt>
              </c:numCache>
            </c:numRef>
          </c:cat>
          <c:val>
            <c:numRef>
              <c:f>'Anexo Producto Fase I'!$C$5:$J$5</c:f>
              <c:numCache>
                <c:formatCode>"$"#,##0.00</c:formatCode>
                <c:ptCount val="8"/>
                <c:pt idx="0">
                  <c:v>357.50735888849999</c:v>
                </c:pt>
                <c:pt idx="1">
                  <c:v>533.55747833550004</c:v>
                </c:pt>
                <c:pt idx="2">
                  <c:v>333.80590999949999</c:v>
                </c:pt>
                <c:pt idx="3">
                  <c:v>270.67220419500001</c:v>
                </c:pt>
                <c:pt idx="4">
                  <c:v>266.1478276995</c:v>
                </c:pt>
                <c:pt idx="5">
                  <c:v>352.3381558236</c:v>
                </c:pt>
                <c:pt idx="6">
                  <c:v>351.30431521061996</c:v>
                </c:pt>
                <c:pt idx="7">
                  <c:v>314.85368258564398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A-4DFB-9416-E555B177A155}"/>
            </c:ext>
          </c:extLst>
        </c:ser>
        <c:ser>
          <c:idx val="1"/>
          <c:order val="1"/>
          <c:tx>
            <c:strRef>
              <c:f>'Anexo Producto Fase I'!$B$6</c:f>
              <c:strCache>
                <c:ptCount val="1"/>
                <c:pt idx="0">
                  <c:v>Valor total del Inventario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BA-4DFB-9416-E555B177A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342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'Anexo Producto Fase I'!$C$4:$J$4</c:f>
              <c:numCache>
                <c:formatCode>mmm\-yy</c:formatCode>
                <c:ptCount val="8"/>
                <c:pt idx="0">
                  <c:v>43617</c:v>
                </c:pt>
                <c:pt idx="1">
                  <c:v>43800</c:v>
                </c:pt>
                <c:pt idx="2">
                  <c:v>43983</c:v>
                </c:pt>
                <c:pt idx="3">
                  <c:v>44166</c:v>
                </c:pt>
                <c:pt idx="4">
                  <c:v>44348</c:v>
                </c:pt>
                <c:pt idx="5">
                  <c:v>44531</c:v>
                </c:pt>
                <c:pt idx="6">
                  <c:v>44713</c:v>
                </c:pt>
                <c:pt idx="7">
                  <c:v>44896</c:v>
                </c:pt>
              </c:numCache>
            </c:numRef>
          </c:cat>
          <c:val>
            <c:numRef>
              <c:f>'Anexo Producto Fase I'!$C$6:$J$6</c:f>
              <c:numCache>
                <c:formatCode>"$"#,##0.00</c:formatCode>
                <c:ptCount val="8"/>
                <c:pt idx="0">
                  <c:v>2944.8588635370002</c:v>
                </c:pt>
                <c:pt idx="1">
                  <c:v>2516.6604554730002</c:v>
                </c:pt>
                <c:pt idx="2">
                  <c:v>2418.8000986665002</c:v>
                </c:pt>
                <c:pt idx="3">
                  <c:v>2471.6811077505004</c:v>
                </c:pt>
                <c:pt idx="4">
                  <c:v>2526.6578925465001</c:v>
                </c:pt>
                <c:pt idx="5">
                  <c:v>2498.1287407919999</c:v>
                </c:pt>
                <c:pt idx="6">
                  <c:v>2252.0310782624997</c:v>
                </c:pt>
                <c:pt idx="7">
                  <c:v>2548.9584381599998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BA-4DFB-9416-E555B177A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9545120"/>
        <c:axId val="2119539840"/>
      </c:lineChart>
      <c:lineChart>
        <c:grouping val="standard"/>
        <c:varyColors val="0"/>
        <c:ser>
          <c:idx val="2"/>
          <c:order val="2"/>
          <c:tx>
            <c:strRef>
              <c:f>'Anexo Producto Fase I'!$B$7</c:f>
              <c:strCache>
                <c:ptCount val="1"/>
                <c:pt idx="0">
                  <c:v>% Diferencias de Inventario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BA-4DFB-9416-E555B177A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'Anexo Producto Fase I'!$C$4:$J$4</c:f>
              <c:numCache>
                <c:formatCode>mmm\-yy</c:formatCode>
                <c:ptCount val="8"/>
                <c:pt idx="0">
                  <c:v>43617</c:v>
                </c:pt>
                <c:pt idx="1">
                  <c:v>43800</c:v>
                </c:pt>
                <c:pt idx="2">
                  <c:v>43983</c:v>
                </c:pt>
                <c:pt idx="3">
                  <c:v>44166</c:v>
                </c:pt>
                <c:pt idx="4">
                  <c:v>44348</c:v>
                </c:pt>
                <c:pt idx="5">
                  <c:v>44531</c:v>
                </c:pt>
                <c:pt idx="6">
                  <c:v>44713</c:v>
                </c:pt>
                <c:pt idx="7">
                  <c:v>44896</c:v>
                </c:pt>
              </c:numCache>
            </c:numRef>
          </c:cat>
          <c:val>
            <c:numRef>
              <c:f>'Anexo Producto Fase I'!$C$7:$J$7</c:f>
              <c:numCache>
                <c:formatCode>0%</c:formatCode>
                <c:ptCount val="8"/>
                <c:pt idx="0">
                  <c:v>0.12140050693604595</c:v>
                </c:pt>
                <c:pt idx="1">
                  <c:v>0.21201011728664812</c:v>
                </c:pt>
                <c:pt idx="2">
                  <c:v>0.13800475292833389</c:v>
                </c:pt>
                <c:pt idx="3">
                  <c:v>0.10950935512928739</c:v>
                </c:pt>
                <c:pt idx="4">
                  <c:v>0.10533591765019762</c:v>
                </c:pt>
                <c:pt idx="5">
                  <c:v>0.14104083191160743</c:v>
                </c:pt>
                <c:pt idx="6">
                  <c:v>0.1559944348022321</c:v>
                </c:pt>
                <c:pt idx="7">
                  <c:v>0.12352248584050095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BA-4DFB-9416-E555B177A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62400"/>
        <c:axId val="41963840"/>
      </c:lineChart>
      <c:dateAx>
        <c:axId val="2119545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234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2119539840"/>
        <c:crosses val="autoZero"/>
        <c:auto val="1"/>
        <c:lblOffset val="100"/>
        <c:baseTimeUnit val="months"/>
        <c:majorUnit val="6"/>
        <c:majorTimeUnit val="months"/>
      </c:dateAx>
      <c:valAx>
        <c:axId val="211953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2119545120"/>
        <c:crosses val="autoZero"/>
        <c:crossBetween val="between"/>
      </c:valAx>
      <c:valAx>
        <c:axId val="41963840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41962400"/>
        <c:crosses val="max"/>
        <c:crossBetween val="between"/>
      </c:valAx>
      <c:dateAx>
        <c:axId val="419624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196384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</c:legendEntry>
      <c:layout>
        <c:manualLayout>
          <c:xMode val="edge"/>
          <c:yMode val="edge"/>
          <c:x val="0.76159824269987753"/>
          <c:y val="4.9915851777588685E-2"/>
          <c:w val="0.23759930296043916"/>
          <c:h val="0.299256263649615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45244</xdr:colOff>
      <xdr:row>11</xdr:row>
      <xdr:rowOff>107949</xdr:rowOff>
    </xdr:from>
    <xdr:to>
      <xdr:col>10</xdr:col>
      <xdr:colOff>35718</xdr:colOff>
      <xdr:row>41</xdr:row>
      <xdr:rowOff>7939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36D4F3C-52E4-8B1F-072A-5A8FDC8551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7A84C-F360-42D6-A84B-554AD954939E}">
  <dimension ref="A1:J8"/>
  <sheetViews>
    <sheetView showGridLines="0" tabSelected="1" topLeftCell="A12" zoomScale="70" zoomScaleNormal="70" workbookViewId="0">
      <selection activeCell="T6" sqref="T6"/>
    </sheetView>
  </sheetViews>
  <sheetFormatPr baseColWidth="10" defaultRowHeight="15" x14ac:dyDescent="0.25"/>
  <cols>
    <col min="2" max="2" width="38.140625" customWidth="1"/>
    <col min="3" max="10" width="16.7109375" customWidth="1"/>
  </cols>
  <sheetData>
    <row r="1" spans="1:10" ht="15.75" thickBot="1" x14ac:dyDescent="0.3"/>
    <row r="2" spans="1:10" ht="110.25" customHeight="1" thickBot="1" x14ac:dyDescent="0.3">
      <c r="B2" s="13" t="s">
        <v>4</v>
      </c>
      <c r="C2" s="14"/>
      <c r="D2" s="14"/>
      <c r="E2" s="14"/>
      <c r="F2" s="14"/>
      <c r="G2" s="14"/>
      <c r="H2" s="14"/>
      <c r="I2" s="14"/>
      <c r="J2" s="15"/>
    </row>
    <row r="3" spans="1:10" ht="15.75" thickBot="1" x14ac:dyDescent="0.3"/>
    <row r="4" spans="1:10" ht="18" x14ac:dyDescent="0.25">
      <c r="B4" s="1" t="s">
        <v>2</v>
      </c>
      <c r="C4" s="2">
        <v>43617</v>
      </c>
      <c r="D4" s="2">
        <v>43800</v>
      </c>
      <c r="E4" s="2">
        <v>43983</v>
      </c>
      <c r="F4" s="2">
        <v>44166</v>
      </c>
      <c r="G4" s="2">
        <v>44348</v>
      </c>
      <c r="H4" s="2">
        <v>44531</v>
      </c>
      <c r="I4" s="2">
        <v>44713</v>
      </c>
      <c r="J4" s="3">
        <v>44896</v>
      </c>
    </row>
    <row r="5" spans="1:10" s="6" customFormat="1" ht="44.25" customHeight="1" x14ac:dyDescent="0.25">
      <c r="A5" s="12" t="s">
        <v>5</v>
      </c>
      <c r="B5" s="7" t="s">
        <v>3</v>
      </c>
      <c r="C5" s="4">
        <f>357507358.8885/1000000</f>
        <v>357.50735888849999</v>
      </c>
      <c r="D5" s="4">
        <f>533557478.3355/1000000</f>
        <v>533.55747833550004</v>
      </c>
      <c r="E5" s="4">
        <f>333805909.9995/1000000</f>
        <v>333.80590999949999</v>
      </c>
      <c r="F5" s="4">
        <f>270672204.195/1000000</f>
        <v>270.67220419500001</v>
      </c>
      <c r="G5" s="4">
        <f>266147827.6995/1000000</f>
        <v>266.1478276995</v>
      </c>
      <c r="H5" s="4">
        <f>352338155.8236/1000000</f>
        <v>352.3381558236</v>
      </c>
      <c r="I5" s="4">
        <f>351304315.21062/1000000</f>
        <v>351.30431521061996</v>
      </c>
      <c r="J5" s="5">
        <f>314853682.585644/1000000</f>
        <v>314.85368258564398</v>
      </c>
    </row>
    <row r="6" spans="1:10" s="6" customFormat="1" ht="44.25" customHeight="1" x14ac:dyDescent="0.25">
      <c r="A6" s="12" t="s">
        <v>5</v>
      </c>
      <c r="B6" s="7" t="s">
        <v>0</v>
      </c>
      <c r="C6" s="4">
        <f>2944858863.537/1000000</f>
        <v>2944.8588635370002</v>
      </c>
      <c r="D6" s="4">
        <f>2516660455.473/1000000</f>
        <v>2516.6604554730002</v>
      </c>
      <c r="E6" s="4">
        <f>2418800098.6665/1000000</f>
        <v>2418.8000986665002</v>
      </c>
      <c r="F6" s="4">
        <f>2471681107.7505/1000000</f>
        <v>2471.6811077505004</v>
      </c>
      <c r="G6" s="4">
        <f>2526657892.5465/1000000</f>
        <v>2526.6578925465001</v>
      </c>
      <c r="H6" s="4">
        <f>2498128740.792/1000000</f>
        <v>2498.1287407919999</v>
      </c>
      <c r="I6" s="4">
        <f>2252031078.2625/1000000</f>
        <v>2252.0310782624997</v>
      </c>
      <c r="J6" s="5">
        <f>2548958438.16/1000000</f>
        <v>2548.9584381599998</v>
      </c>
    </row>
    <row r="7" spans="1:10" s="6" customFormat="1" ht="44.25" customHeight="1" thickBot="1" x14ac:dyDescent="0.3">
      <c r="B7" s="8" t="s">
        <v>1</v>
      </c>
      <c r="C7" s="9">
        <f>C5/C6</f>
        <v>0.12140050693604595</v>
      </c>
      <c r="D7" s="9">
        <f t="shared" ref="D7:J7" si="0">D5/D6</f>
        <v>0.21201011728664812</v>
      </c>
      <c r="E7" s="9">
        <f t="shared" si="0"/>
        <v>0.13800475292833389</v>
      </c>
      <c r="F7" s="9">
        <f t="shared" si="0"/>
        <v>0.10950935512928739</v>
      </c>
      <c r="G7" s="9">
        <f t="shared" si="0"/>
        <v>0.10533591765019762</v>
      </c>
      <c r="H7" s="9">
        <f t="shared" si="0"/>
        <v>0.14104083191160743</v>
      </c>
      <c r="I7" s="9">
        <f t="shared" si="0"/>
        <v>0.1559944348022321</v>
      </c>
      <c r="J7" s="10">
        <f t="shared" si="0"/>
        <v>0.12352248584050095</v>
      </c>
    </row>
    <row r="8" spans="1:10" ht="18.75" x14ac:dyDescent="0.3">
      <c r="B8" s="11" t="s">
        <v>6</v>
      </c>
    </row>
  </sheetData>
  <mergeCells count="1">
    <mergeCell ref="B2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Producto Fase I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Nicolás Castro Ariza</dc:creator>
  <cp:lastModifiedBy>Nicolás Castro Ariza</cp:lastModifiedBy>
  <dcterms:created xsi:type="dcterms:W3CDTF">2023-05-12T16:22:33Z</dcterms:created>
  <dcterms:modified xsi:type="dcterms:W3CDTF">2023-05-12T17:47:28Z</dcterms:modified>
</cp:coreProperties>
</file>