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d.docs.live.net/abe088846ded4e89/Posgrado/2026-1/Seminario Investigación/Herramientas Recoleccion datos/"/>
    </mc:Choice>
  </mc:AlternateContent>
  <xr:revisionPtr revIDLastSave="6" documentId="11_124014782450D903BDFB7DB6BE3F159B4E12978C" xr6:coauthVersionLast="47" xr6:coauthVersionMax="47" xr10:uidLastSave="{B4EB7EC3-7A13-EE4B-B2AC-C57983ACAB58}"/>
  <bookViews>
    <workbookView xWindow="0" yWindow="0" windowWidth="38400" windowHeight="21600" tabRatio="500" xr2:uid="{00000000-000D-0000-FFFF-FFFF00000000}"/>
  </bookViews>
  <sheets>
    <sheet name="REVISION_DOCUMENTAL" sheetId="1" r:id="rId1"/>
    <sheet name="GUIA_CAMPO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15" i="1" l="1"/>
  <c r="S15" i="1"/>
  <c r="L15" i="1"/>
  <c r="Y14" i="1"/>
  <c r="S14" i="1"/>
  <c r="L14" i="1"/>
  <c r="Y13" i="1"/>
  <c r="S13" i="1"/>
  <c r="L13" i="1"/>
  <c r="Y12" i="1"/>
  <c r="S12" i="1"/>
  <c r="L12" i="1"/>
  <c r="Y11" i="1"/>
  <c r="S11" i="1"/>
  <c r="L11" i="1"/>
  <c r="Y10" i="1"/>
  <c r="S10" i="1"/>
  <c r="L10" i="1"/>
  <c r="Y9" i="1"/>
  <c r="S9" i="1"/>
  <c r="L9" i="1"/>
  <c r="Y8" i="1"/>
  <c r="S8" i="1"/>
  <c r="L8" i="1"/>
</calcChain>
</file>

<file path=xl/sharedStrings.xml><?xml version="1.0" encoding="utf-8"?>
<sst xmlns="http://schemas.openxmlformats.org/spreadsheetml/2006/main" count="239" uniqueCount="184">
  <si>
    <t>INSTRUCCIONES: (1) Una fila por fuente consultada. (2) Completar todos los campos amarillos antes de trasladar datos a H3. ⚠ UNIDADES: columna K = TONELADAS (no m³). Si la fuente reporta m³: multiplicar × 1.4 t/m³. (3) El código en columna B DEBE coincidir con la nomenclatura de H3: ESC-A01/A02 (Grupo A) o ESC-B01/B02 (Grupo B). (4) Columna L (índice) y columna S (total emisiones) son AUTOMÁTICAS — no editar. (5) La columna Y (verificación %) cambia a ROJO si M+N ≠ 100%: corregir antes de continuar. (6) 'Otra ciudad' disponible en lista desplegable columna F si la fuente no corresponde a las 8 ciudades definidas.</t>
  </si>
  <si>
    <t>★ COHERENCIA v3.1: Esta ficha corresponde al instrumento 'Ficha de Revisión Documental' (Tabla 4, Diseño Metodológico). Fichas F-01 a F-08 documentan las fuentes verificadas de los 8 escenarios de la Matriz v5. La columna U (Referencia APA7) coincide con la lista de referencias del documento Investigacion_RCD_CO2_Final_v2.docx. La columna Y verifica que % escombrera + % aprovechado = 100% en todos los escenarios.</t>
  </si>
  <si>
    <t>LEYENDA:  🔵 Azul = entrada manual  |  ⬛ Negro = fórmula  |  🟡 Fondo amarillo = campo requerido  |  🟠 Grupo A — Convencional  |  🟢 Grupo B — Sostenible  |  🔴 Col. Y en rojo = error % M+N ≠ 100% (corregir antes de continuar)</t>
  </si>
  <si>
    <t>ID
Ficha</t>
  </si>
  <si>
    <t>Escenario al que aplica
(ESC-A01/A02 o ESC-B01/B02)</t>
  </si>
  <si>
    <t>Grupo comparativo
(A=Conv / B=Sost)</t>
  </si>
  <si>
    <t>Tipo de fuente consultada</t>
  </si>
  <si>
    <t>Referencia bibliográfica completa
(APA 7)</t>
  </si>
  <si>
    <t>Ciudad / Municipio</t>
  </si>
  <si>
    <t>Autoridad ambiental competente</t>
  </si>
  <si>
    <t>Año de la fase
constructiva</t>
  </si>
  <si>
    <t>Sistema
constructivo</t>
  </si>
  <si>
    <t>Área total
construida (m²)</t>
  </si>
  <si>
    <t>Volumen total RCD
generado (ton)
[≠ m³]</t>
  </si>
  <si>
    <t>Índice generación
(kg RCD/m²)
[fórmula]</t>
  </si>
  <si>
    <t>% RCD enviado
a escombrera</t>
  </si>
  <si>
    <t>% RCD
aprovechado</t>
  </si>
  <si>
    <t>Distancia media a
escombrera (km)</t>
  </si>
  <si>
    <t>Gestor(es) autorizado(s)
vinculado(s)</t>
  </si>
  <si>
    <t>Emisiones transporte
RCD (kg CO₂/m²)</t>
  </si>
  <si>
    <t>Emisiones reposición
mat. vírgenes (kg CO₂/m²)</t>
  </si>
  <si>
    <t>Emisiones TOTALES
(kg CO₂/m²)
[fórmula]</t>
  </si>
  <si>
    <t>URL / DOI
verificado</t>
  </si>
  <si>
    <t>KPIs
doc.
(S/N)</t>
  </si>
  <si>
    <t>Control
calidad
(revisó)</t>
  </si>
  <si>
    <t>Fecha de
consulta</t>
  </si>
  <si>
    <t>Observaciones y notas</t>
  </si>
  <si>
    <t>⚠ Verificación
% M + N = 100%
[formato condicional]</t>
  </si>
  <si>
    <t>F-01, F-02…</t>
  </si>
  <si>
    <t>ESC-A01 o ESC-B01 etc.</t>
  </si>
  <si>
    <t>A o B</t>
  </si>
  <si>
    <t>PMA / Artículo / Tesis / Reporte CCCS</t>
  </si>
  <si>
    <t>Apellido, I. (año). Título. Revista. DOI</t>
  </si>
  <si>
    <t>Bogotá / Medellín / Cali / Barranquilla…</t>
  </si>
  <si>
    <t>SDA / AMVA / CVC / Barranquilla Verde…</t>
  </si>
  <si>
    <t>2020–2025</t>
  </si>
  <si>
    <t>Mampostería / Concreto / Prefab.</t>
  </si>
  <si>
    <t>m² totales</t>
  </si>
  <si>
    <t>⚠ TONELADAS (no m³)</t>
  </si>
  <si>
    <t>Auto: (K×1000)/J</t>
  </si>
  <si>
    <t>0%–100%</t>
  </si>
  <si>
    <t>km</t>
  </si>
  <si>
    <t>Nombre gestor autorizado</t>
  </si>
  <si>
    <t>kg CO₂/m²</t>
  </si>
  <si>
    <t>Auto: Q+R</t>
  </si>
  <si>
    <t>https://doi.org/…</t>
  </si>
  <si>
    <t>Sí/No/Parcial</t>
  </si>
  <si>
    <t>Nombre revisor</t>
  </si>
  <si>
    <t>DD/MM/AAAA</t>
  </si>
  <si>
    <t>Notas calidad/supuestos</t>
  </si>
  <si>
    <t>✓ Verde / ✗ Rojo</t>
  </si>
  <si>
    <t>F-01</t>
  </si>
  <si>
    <t>ESC-A01</t>
  </si>
  <si>
    <t>A — Convencional</t>
  </si>
  <si>
    <t>Informe institucional</t>
  </si>
  <si>
    <t>Secretaría Distrital de Ambiente. (2015). Guía para la elaboración del plan de gestión de residuos de construcción y demolición – RCD en la obra (3.ª versión) [Res. SDA 00932 de 2015]. SDA Bogotá; Agudelo, A., &amp; Ospina, A. (2025). Influencia de la Resolución 1257 de 2021 en las emisiones del sector constructor colombiano: Parte 2. Revista EIA, 22(44). https://doi.org/10.24050/reia.v22i44.1788</t>
  </si>
  <si>
    <t>Bogotá D.C.</t>
  </si>
  <si>
    <t>Secretaría Distrital de Ambiente (SDA)</t>
  </si>
  <si>
    <t>2024–2025</t>
  </si>
  <si>
    <t>Mampostería estructural (ladrillo cerámico)</t>
  </si>
  <si>
    <t>Gestores autorizados SDA Bogotá (directorio ambientebogota.gov.co)</t>
  </si>
  <si>
    <t>https://www.ambientebogota.gov.co/residuos-de-construccion-y-demolicion | https://doi.org/10.24050/reia.v22i44.1788</t>
  </si>
  <si>
    <t>No</t>
  </si>
  <si>
    <t>Equipo Grupo 2 EAN</t>
  </si>
  <si>
    <t>Mayo 2026</t>
  </si>
  <si>
    <t>Escenario referencia convencional para Bogotá. Área 14.480 m² estimada como gran generador (&gt;2.000 m², Res.0472/2017). Índice K=82.1 kg/m² coherente con mampostería en Bogotá. Et recalculada con factor ponderado 0.0772 kg CO₂/t·km (UFPS, 2022). Fuente original ('Contratistas Trad. Bogotá 2025') sustituida — no existía como doc. público.</t>
  </si>
  <si>
    <t>F-02</t>
  </si>
  <si>
    <t>ESC-A02</t>
  </si>
  <si>
    <t>Artículo revista indexada</t>
  </si>
  <si>
    <t>Ospina Bohórquez, A., &amp; Agudelo, A. (2025). Huella de carbono de un edificio elevado construido con sistema de construcción de concreto monolítico reforzado. Revista DELOS, 18(68), Article 5697.</t>
  </si>
  <si>
    <t>Cali</t>
  </si>
  <si>
    <t>Corporación Autónoma Regional del Valle del Cauca (CVC) / DAGMA</t>
  </si>
  <si>
    <t>2022–2024</t>
  </si>
  <si>
    <t>Concreto monolítico / industrializado</t>
  </si>
  <si>
    <t>25 sitios disposición final autorizados por DAGMA fuera del Distrito (PGIRS Cali 2020-2027)</t>
  </si>
  <si>
    <t>https://ojs.revistadelos.com/ojs/index.php/delos/article/view/5697</t>
  </si>
  <si>
    <t>Sí</t>
  </si>
  <si>
    <t>DATOS REPORTADOS en artículo: área/piso=905 m² × 16 pisos = 14.480 m² (verificado). Índice RCD=82.33 kg/m² (reportado). Emisiones totales=442 kg CO₂eq/m² (reportado). Concreto superestructura=19.195,2 t; acero=1.199,7 t. Factor transporte 0.062 kg CO₂/t·km — justificado por escala de obra (flota pesada). Er=441.9 ajustada para total exacto 442.0. Fuente indexada con URL activa.</t>
  </si>
  <si>
    <t>F-03</t>
  </si>
  <si>
    <t>ESC-A03</t>
  </si>
  <si>
    <t>2021–2023</t>
  </si>
  <si>
    <t>Mampostería tradicional / Estructural (Ladrillo arcilla cocida)</t>
  </si>
  <si>
    <t>Cemex Colombia S.A. / Gravillera Albania (directorio SDA verificado)</t>
  </si>
  <si>
    <t>Escenario mampostería convencional Bogotá. Área 16.200 m² coherente con conjunto multifamiliar de mediana escala. % aprovechado corregido a 2% (era 0.2% — error de entrada). Et calculada con factor ponderado 0.0772. Gestores verificados en directorio SDA. Fuente original ('SDA 2021, Línea base...') sustituida — no existía como doc. público.</t>
  </si>
  <si>
    <t>F-04</t>
  </si>
  <si>
    <t>ESC-A04</t>
  </si>
  <si>
    <t>Pórticos de concreto y muros de cierre en bloque cerámico</t>
  </si>
  <si>
    <t>Ecoambientales S.A.S. (planta con registro SDA activo)</t>
  </si>
  <si>
    <t>CORRECCIÓN CRÍTICA: RCD corregido de 10.003 a 1.003 ton — error de unidades confirmado. Índice K=85.0 kg/m² coherente con pórticos de concreto + mampostería en Bogotá. Autoridad corregida: SDA (no CAR — Bogotá D.C. es jurisdicción SDA exclusivamente). Fuente original ('Camacol 2024') sustituida — no existía como doc. verificable. Factor transporte 0.0772 kg CO₂/t·km.</t>
  </si>
  <si>
    <t>F-05</t>
  </si>
  <si>
    <t>ESC-B01</t>
  </si>
  <si>
    <t>B — Sostenible</t>
  </si>
  <si>
    <t>Otro verificado</t>
  </si>
  <si>
    <t>Constructora Meléndez. (2024). Proyecto Verdant — Ficha de sostenibilidad y certificación EDGE [Documento técnico]. Constructora Meléndez S.A.; IFC EDGE. (2024). Certificate No. 1000154821 — Proyecto Verdant. International Finance Corporation; Ospina Bohórquez, A., &amp; Agudelo, A. (2025). Huella de carbono de un edificio elevado construido con sistema de construcción de concreto monolítico reforzado. Revista DELOS, 18(68), Article 5697.</t>
  </si>
  <si>
    <t>2024–2026</t>
  </si>
  <si>
    <t>Greciclar / consorcios locales de gestión de escombros del Valle autorizados por DAGMA</t>
  </si>
  <si>
    <t>https://constructoramelendez.com/proyecto/verdant/ | https://edgebuildings.com (cert. 1000154821) | https://ojs.revistadelos.com/ojs/index.php/delos/article/view/5697</t>
  </si>
  <si>
    <t>CORRECCIÓN CRÍTICA: Área corregida de 32.4 m² (un apartamento) a 14.560 m² (proyecto completo: 2 torres de 17 y 11 pisos × 8 aptos/piso × 65 m², verificado El País Cali nov. 2024). RCD=873.6 ton (índice 60 kg/m², 27% menor que convencional, coherente con EDGE). Certificación EDGE IFC No. 1000154821 verificable en edgebuildings.com. Factor transporte 0.0772 kg CO₂/t·km. Et=0.061 kg CO₂/m² (recalculada). Única fuente del Grupo B con concreto monolítico en Cali.</t>
  </si>
  <si>
    <t>F-06</t>
  </si>
  <si>
    <t>ESC-B02</t>
  </si>
  <si>
    <t>Tesis de posgrado</t>
  </si>
  <si>
    <t>González Lima, R. C. (2020). Análisis para la gestión de residuos de construcción y demolición del sector vivienda en Santiago de Cali: estudio de caso [Tesis de maestría, Pontificia Universidad Javeriana Cali]. Repositorio Vitela.</t>
  </si>
  <si>
    <t>2019 (fase de estructura; tesis 2020)</t>
  </si>
  <si>
    <t>Mampostería estructural</t>
  </si>
  <si>
    <t>PROGEA DEL VALLE (zona Candelaria) — empresa autorizada para disposición y aprovechamiento de RCD en Cali</t>
  </si>
  <si>
    <t>http://hdl.handle.net/11522/1949 | DOI: https://doi.org/10.71618/3nsh-nd62</t>
  </si>
  <si>
    <t>DATOS VERIFICADOS en PDF tesis (141 págs.): Área total=12.381,6 m² (ecuación WTA, pág. 83). 132 viviendas unifamiliares × 93.80 m². Peso total materiales=8.988,14 ton. RCD medido en campo=923.29 ton (fase estructura, 4 meses, área monitoreada 5.086,6 m²). % aprovechado ACTUAL=5.9%; CON PLAN=25% (meta documentada). Justificación temporal: fase 2019 bajo Res.0472/2017 vigente. Et corregida a 0.052 con factor 0.062 (Δ vs. 0.050 original = 0.002 kg CO₂/m², no significativo).</t>
  </si>
  <si>
    <t>F-07</t>
  </si>
  <si>
    <t>ESC-B03</t>
  </si>
  <si>
    <t>Constructora Bolívar. (2023). Proyecto Rosa Amatista — Certificación sostenible EDGE [Documento técnico]. Constructora Bolívar S.A.; IFC EDGE. (2023). Certificate No. 1000213763 — Proyecto Rosa Amatista. International Finance Corporation; Agudelo, A., &amp; Ospina, A. (2025). Influencia de la Resolución 1257 de 2021 en las emisiones del sector constructor colombiano: Parte 2. Revista EIA, 22(44). https://doi.org/10.24050/reia.v22i44.1788</t>
  </si>
  <si>
    <t>2023–2025</t>
  </si>
  <si>
    <t>Industrializado (muros de placas en concreto reforzado)</t>
  </si>
  <si>
    <t>Lito S.A.S. / Ecoambientales S.A.S. — gestores autorizados comunes zona sur, registro SDA</t>
  </si>
  <si>
    <t>https://www.constructorabolivar.com/certificaciones | https://edgebuildings.com (cert. 1000213763) | https://doi.org/10.24050/reia.v22i44.1788</t>
  </si>
  <si>
    <t>CORRECCIÓN CRÍTICA: Área corregida de 42.5 m² (un apartamento) a 9.750 m² (estimación conservadora: 150 unidades × 65 m²). ⚠ PENDIENTE: confirmar área exacta con certificado EDGE IFC No. 1000213763 en edgebuildings.com antes de entrega final. RCD=487.5 ton (índice 50 kg/m², alta eficiencia sistema industrializado EDGE). Factor transporte 0.0772 kg CO₂/t·km. Et=0.043 kg CO₂/m² (recalculada).</t>
  </si>
  <si>
    <t>F-08</t>
  </si>
  <si>
    <t>ESC-B04</t>
  </si>
  <si>
    <t>Constructora Bolívar. (2025). Proyecto Abedul — Ficha técnica de sostenibilidad EDGE [Documento técnico]. Constructora Bolívar S.A.; Agudelo, A., &amp; Ospina, A. (2025). Influencia de la Resolución 1257 de 2021 en las emisiones del sector constructor colombiano: Parte 2. Revista EIA, 22(44). https://doi.org/10.24050/reia.v22i44.1788</t>
  </si>
  <si>
    <t>2025–2026</t>
  </si>
  <si>
    <t>https://www.constructorabolivar.com/certificaciones | https://doi.org/10.24050/reia.v22i44.1788</t>
  </si>
  <si>
    <t>% aprovechado corregido de 0.2% a 20% (error de entrada: 0.002 decimal en lugar de 0.20). Autoridad corregida: SDA (no CAR — Bogotá D.C. es jurisdicción SDA exclusivamente). Fuente corregida de 'Bolívar 2026' a 'Bolívar 2025' (referencia futura no verificable). Factor transporte 0.0772 kg CO₂/t·km. Índice K=40 kg/m² — bajo pero coherente con sistema industrializado con control estricto y certificación EDGE.</t>
  </si>
  <si>
    <t>GUÍA DE DILIGENCIAMIENTO — v2</t>
  </si>
  <si>
    <t>Campo</t>
  </si>
  <si>
    <t>Descripción y criterios</t>
  </si>
  <si>
    <t>Ejemplo / Valor aceptado</t>
  </si>
  <si>
    <t>ID Ficha</t>
  </si>
  <si>
    <t>Identificador único secuencial. Asignar F-01, F-02, etc.</t>
  </si>
  <si>
    <t>Escenario (col. B)</t>
  </si>
  <si>
    <t>Código del escenario al que aplica. DEBE coincidir con H3: ESC-A01/A02 (Grupo A convencional) o ESC-B01/B02 (Grupo B sostenible). ★ Corrección v2: nomenclatura unificada.</t>
  </si>
  <si>
    <t>Grupo (col. C)</t>
  </si>
  <si>
    <t>A = Práctica Convencional | B = Práctica Sostenible. Debe ser coherente con el código de col. B.</t>
  </si>
  <si>
    <t>Tipo de fuente (col. D)</t>
  </si>
  <si>
    <t>PMA: Plan de Manejo Ambiental registrado ante autoridad ambiental. Artículo indexada: con DOI activo. Tesis: URL activa en repositorio universitario.</t>
  </si>
  <si>
    <t>PMA institucional</t>
  </si>
  <si>
    <t>Referencia APA 7 (col. E)</t>
  </si>
  <si>
    <t>Citar completo en formato APA 7 con DOI o URL.</t>
  </si>
  <si>
    <t>Pardo-Álvarez et al. (2022)...</t>
  </si>
  <si>
    <t>Ciudad (col. F)</t>
  </si>
  <si>
    <t>Ciudad del proyecto. Las 8 ciudades definidas + 'Otra ciudad' para casos fuera del rango. ★ Corrección v2: añadida opción 'Otra ciudad'.</t>
  </si>
  <si>
    <t>Medellín</t>
  </si>
  <si>
    <t>Autoridad ambiental (col. G)</t>
  </si>
  <si>
    <t>Entidad ante la que se registró el PMA o con jurisdicción sobre la ciudad.</t>
  </si>
  <si>
    <t>AMVA</t>
  </si>
  <si>
    <t>Año (col. H)</t>
  </si>
  <si>
    <t>Período 2020–2025 (criterio temporal del Diseño Metodológico).</t>
  </si>
  <si>
    <t>2020–2022</t>
  </si>
  <si>
    <t>Sistema constructivo (col. I)</t>
  </si>
  <si>
    <t>Tecnología de edificación: determina tipo y volumen de RCD.</t>
  </si>
  <si>
    <t>Concreto monolítico</t>
  </si>
  <si>
    <t>Área (col. J)</t>
  </si>
  <si>
    <t>Área total construida en m². Entre 5.000 y 50.000 m² (criterio de escala). ★ Corrección H-05: umbral exclusión ahora es &lt;5.000 m², no &lt;500 m².</t>
  </si>
  <si>
    <t>12.000</t>
  </si>
  <si>
    <t>Volumen RCD (col. K)</t>
  </si>
  <si>
    <t>⚠ TONELADAS — no m³. Si la fuente reporta m³: multiplicar × 1.4 t/m³. ★ Corrección v2: nota de unidades añadida.</t>
  </si>
  <si>
    <t>960.0</t>
  </si>
  <si>
    <t>Índice generación (col. L)</t>
  </si>
  <si>
    <t>AUTOMÁTICO: (K×1000)/J. No ingresar manualmente.</t>
  </si>
  <si>
    <t>80.0 — calculado</t>
  </si>
  <si>
    <t>% Escombrera (col. M)</t>
  </si>
  <si>
    <t>% RCD a disposición final. Col. M + col. N debe ser = 100%.</t>
  </si>
  <si>
    <t>88.7%</t>
  </si>
  <si>
    <t>% Aprovechado (col. N)</t>
  </si>
  <si>
    <t>% RCD reciclado/reutilizado. Meta Res.0472: ≥11.3% (2022).</t>
  </si>
  <si>
    <t>11.3%</t>
  </si>
  <si>
    <t>Verificación M+N (col. Y)</t>
  </si>
  <si>
    <t>AUTOMÁTICO con formato condicional: 🟢 Verde si suma = 100% | 🔴 Rojo si no suma 100%. ★ Corrección v2: formato condicional implementado.</t>
  </si>
  <si>
    <t>✓ Suma = 100%</t>
  </si>
  <si>
    <t>Distancia (col. O)</t>
  </si>
  <si>
    <t>Km desde la obra hasta escombrera autorizada.</t>
  </si>
  <si>
    <t>18.0</t>
  </si>
  <si>
    <t>Emisiones transporte (col. Q)</t>
  </si>
  <si>
    <t>kg CO₂/m². Si no disponible: calcular con fórmulas H2 sección A.</t>
  </si>
  <si>
    <t>15.1</t>
  </si>
  <si>
    <t>Emisiones reposición (col. R)</t>
  </si>
  <si>
    <t>kg CO₂/m². Si no disponible: Total − Transporte.</t>
  </si>
  <si>
    <t>423.0</t>
  </si>
  <si>
    <t>Emisiones totales (col. S)</t>
  </si>
  <si>
    <t>AUTOMÁTICO: Q+R. No ingresar manualmente.</t>
  </si>
  <si>
    <t>438.1 — calculado</t>
  </si>
  <si>
    <t>URL/DOI (col. T)</t>
  </si>
  <si>
    <t>Dirección web activa verificada. Para artículos: https://doi.org/...</t>
  </si>
  <si>
    <t>https://doi.org/10.22335/rlct.v14i1.1510</t>
  </si>
  <si>
    <t>HERRAMIENTA 5 — FICHA DE REVISIÓN DOCUMENTAL</t>
  </si>
  <si>
    <t>Extracción sistemática de datos secundarios | Resolución 0472/2017 | Universidad EAN — Grupo 2 |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</si>
</sst>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\1"/>
    <numFmt numFmtId="166" formatCode="0.0%"/>
    <numFmt numFmtId="167" formatCode="#,##0.\3"/>
    <numFmt numFmtId="168" formatCode="dd/mm/yyyy"/>
  </numFmts>
  <fonts count="14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i/>
      <sz val="9"/>
      <color rgb="FFFFFFFF"/>
      <name val="Arial"/>
      <family val="2"/>
    </font>
    <font>
      <i/>
      <sz val="8"/>
      <color rgb="FF595959"/>
      <name val="Arial"/>
      <family val="2"/>
    </font>
    <font>
      <sz val="8"/>
      <color rgb="FF1F3864"/>
      <name val="Arial"/>
      <family val="2"/>
    </font>
    <font>
      <b/>
      <sz val="8"/>
      <color rgb="FFFFFFFF"/>
      <name val="Arial"/>
      <family val="2"/>
    </font>
    <font>
      <i/>
      <sz val="7"/>
      <color rgb="FF595959"/>
      <name val="Arial"/>
      <family val="2"/>
    </font>
    <font>
      <b/>
      <sz val="9"/>
      <color rgb="FF1F3864"/>
      <name val="Arial"/>
      <family val="2"/>
    </font>
    <font>
      <sz val="9"/>
      <color rgb="FF0000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19652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F8A"/>
        <bgColor rgb="FF595959"/>
      </patternFill>
    </fill>
    <fill>
      <patternFill patternType="solid">
        <fgColor rgb="FFD9E1F2"/>
        <bgColor rgb="FFE2EFDA"/>
      </patternFill>
    </fill>
    <fill>
      <patternFill patternType="solid">
        <fgColor rgb="FFFFF3CD"/>
        <bgColor rgb="FFFCE4D6"/>
      </patternFill>
    </fill>
    <fill>
      <patternFill patternType="solid">
        <fgColor rgb="FF7B3F00"/>
        <bgColor rgb="FF993366"/>
      </patternFill>
    </fill>
    <fill>
      <patternFill patternType="solid">
        <fgColor rgb="FFFCE4D6"/>
        <bgColor rgb="FFFFE0E0"/>
      </patternFill>
    </fill>
    <fill>
      <patternFill patternType="solid">
        <fgColor rgb="FFF2F7FB"/>
        <bgColor rgb="FFFFFFFF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2F7FB"/>
      </patternFill>
    </fill>
  </fills>
  <borders count="3">
    <border>
      <left/>
      <right/>
      <top/>
      <bottom/>
      <diagonal/>
    </border>
    <border>
      <left style="thin">
        <color rgb="FF8EA9C1"/>
      </left>
      <right/>
      <top style="thin">
        <color rgb="FF8EA9C1"/>
      </top>
      <bottom style="thin">
        <color rgb="FF8EA9C1"/>
      </bottom>
      <diagonal/>
    </border>
    <border>
      <left style="thin">
        <color rgb="FF8EA9C1"/>
      </left>
      <right style="thin">
        <color rgb="FF8EA9C1"/>
      </right>
      <top style="thin">
        <color rgb="FF8EA9C1"/>
      </top>
      <bottom style="thin">
        <color rgb="FF8EA9C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1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49" fontId="8" fillId="7" borderId="2" xfId="0" applyNumberFormat="1" applyFont="1" applyFill="1" applyBorder="1" applyAlignment="1">
      <alignment horizontal="left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165" fontId="9" fillId="8" borderId="2" xfId="0" applyNumberFormat="1" applyFont="1" applyFill="1" applyBorder="1" applyAlignment="1">
      <alignment horizontal="center" vertical="center" wrapText="1"/>
    </xf>
    <xf numFmtId="166" fontId="8" fillId="7" borderId="2" xfId="0" applyNumberFormat="1" applyFont="1" applyFill="1" applyBorder="1" applyAlignment="1">
      <alignment horizontal="center" vertical="center" wrapText="1"/>
    </xf>
    <xf numFmtId="167" fontId="8" fillId="7" borderId="2" xfId="0" applyNumberFormat="1" applyFont="1" applyFill="1" applyBorder="1" applyAlignment="1">
      <alignment horizontal="center" vertical="center" wrapText="1"/>
    </xf>
    <xf numFmtId="165" fontId="8" fillId="7" borderId="2" xfId="0" applyNumberFormat="1" applyFont="1" applyFill="1" applyBorder="1" applyAlignment="1">
      <alignment horizontal="center" vertical="center" wrapText="1"/>
    </xf>
    <xf numFmtId="165" fontId="10" fillId="8" borderId="2" xfId="0" applyNumberFormat="1" applyFont="1" applyFill="1" applyBorder="1" applyAlignment="1">
      <alignment horizontal="center" vertical="center" wrapText="1"/>
    </xf>
    <xf numFmtId="168" fontId="8" fillId="7" borderId="2" xfId="0" applyNumberFormat="1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left" vertical="center" wrapText="1"/>
    </xf>
    <xf numFmtId="164" fontId="8" fillId="9" borderId="2" xfId="0" applyNumberFormat="1" applyFont="1" applyFill="1" applyBorder="1" applyAlignment="1">
      <alignment horizontal="center" vertical="center" wrapText="1"/>
    </xf>
    <xf numFmtId="166" fontId="8" fillId="9" borderId="2" xfId="0" applyNumberFormat="1" applyFont="1" applyFill="1" applyBorder="1" applyAlignment="1">
      <alignment horizontal="center" vertical="center" wrapText="1"/>
    </xf>
    <xf numFmtId="167" fontId="8" fillId="9" borderId="2" xfId="0" applyNumberFormat="1" applyFont="1" applyFill="1" applyBorder="1" applyAlignment="1">
      <alignment horizontal="center" vertical="center" wrapText="1"/>
    </xf>
    <xf numFmtId="165" fontId="8" fillId="9" borderId="2" xfId="0" applyNumberFormat="1" applyFont="1" applyFill="1" applyBorder="1" applyAlignment="1">
      <alignment horizontal="center" vertical="center" wrapText="1"/>
    </xf>
    <xf numFmtId="168" fontId="8" fillId="9" borderId="2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left" vertical="center" wrapText="1"/>
    </xf>
    <xf numFmtId="0" fontId="9" fillId="10" borderId="2" xfId="0" applyFont="1" applyFill="1" applyBorder="1" applyAlignment="1">
      <alignment horizontal="left" vertical="center" wrapText="1"/>
    </xf>
    <xf numFmtId="0" fontId="13" fillId="10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ont>
        <b/>
        <sz val="9"/>
        <color rgb="FFC00000"/>
        <name val="Arial"/>
        <charset val="1"/>
      </font>
      <fill>
        <patternFill>
          <bgColor rgb="FFFFCCCC"/>
        </patternFill>
      </fill>
    </dxf>
    <dxf>
      <font>
        <b/>
        <sz val="9"/>
        <color rgb="FF196524"/>
        <name val="Arial"/>
        <charset val="1"/>
      </font>
      <fill>
        <patternFill>
          <bgColor rgb="FFCCFFCC"/>
        </patternFill>
      </fill>
    </dxf>
    <dxf>
      <font>
        <sz val="11"/>
        <color rgb="FF000000"/>
        <name val="Calibri"/>
        <family val="2"/>
        <charset val="1"/>
      </font>
    </dxf>
    <dxf>
      <font>
        <sz val="11"/>
        <color rgb="FF000000"/>
        <name val="Calibri"/>
        <family val="2"/>
        <charset val="1"/>
      </font>
    </dxf>
    <dxf>
      <fill>
        <patternFill>
          <bgColor rgb="FFFFE0E0"/>
        </patternFill>
      </fill>
    </dxf>
    <dxf>
      <font>
        <sz val="11"/>
        <color rgb="FF000000"/>
        <name val="Calibri"/>
        <family val="2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96524"/>
      <rgbColor rgb="FF000080"/>
      <rgbColor rgb="FF808000"/>
      <rgbColor rgb="FF800080"/>
      <rgbColor rgb="FF008080"/>
      <rgbColor rgb="FFFFE0E0"/>
      <rgbColor rgb="FF808080"/>
      <rgbColor rgb="FF9999FF"/>
      <rgbColor rgb="FF993366"/>
      <rgbColor rgb="FFFFF3CD"/>
      <rgbColor rgb="FFE2EFDA"/>
      <rgbColor rgb="FF660066"/>
      <rgbColor rgb="FFFF8080"/>
      <rgbColor rgb="FF2E5F8A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7FB"/>
      <rgbColor rgb="FFCCFFCC"/>
      <rgbColor rgb="FFFCE4D6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595959"/>
      <rgbColor rgb="FF8EA9C1"/>
      <rgbColor rgb="FF1F3864"/>
      <rgbColor rgb="FF339966"/>
      <rgbColor rgb="FF003300"/>
      <rgbColor rgb="FF333300"/>
      <rgbColor rgb="FF7B3F00"/>
      <rgbColor rgb="FF993366"/>
      <rgbColor rgb="FF4B2B7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B2B7A"/>
  </sheetPr>
  <dimension ref="A1:Y15"/>
  <sheetViews>
    <sheetView showGridLines="0" tabSelected="1" zoomScaleNormal="100" workbookViewId="0">
      <pane ySplit="6" topLeftCell="A7" activePane="bottomLeft" state="frozen"/>
      <selection pane="bottomLeft" activeCell="C14" sqref="C14"/>
    </sheetView>
  </sheetViews>
  <sheetFormatPr baseColWidth="10" defaultColWidth="8.6640625" defaultRowHeight="15" x14ac:dyDescent="0.2"/>
  <cols>
    <col min="1" max="1" width="6" customWidth="1"/>
    <col min="2" max="2" width="18" customWidth="1"/>
    <col min="3" max="3" width="14" customWidth="1"/>
    <col min="4" max="4" width="22" customWidth="1"/>
    <col min="5" max="5" width="48" customWidth="1"/>
    <col min="6" max="6" width="18" customWidth="1"/>
    <col min="7" max="7" width="26" customWidth="1"/>
    <col min="8" max="8" width="12" customWidth="1"/>
    <col min="9" max="9" width="18" customWidth="1"/>
    <col min="10" max="12" width="14" customWidth="1"/>
    <col min="13" max="14" width="12" customWidth="1"/>
    <col min="15" max="15" width="14" customWidth="1"/>
    <col min="16" max="16" width="24" customWidth="1"/>
    <col min="17" max="19" width="14" customWidth="1"/>
    <col min="20" max="20" width="32" customWidth="1"/>
    <col min="21" max="21" width="10" customWidth="1"/>
    <col min="22" max="22" width="16" customWidth="1"/>
    <col min="23" max="23" width="12" customWidth="1"/>
    <col min="24" max="24" width="34" customWidth="1"/>
    <col min="25" max="25" width="20" customWidth="1"/>
  </cols>
  <sheetData>
    <row r="1" spans="1:25" ht="36" customHeight="1" x14ac:dyDescent="0.2">
      <c r="A1" s="6" t="s">
        <v>182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8" customHeight="1" x14ac:dyDescent="0.2">
      <c r="A2" s="5" t="s">
        <v>183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x14ac:dyDescent="0.2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9.5" customHeight="1" x14ac:dyDescent="0.2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5.5" customHeight="1" x14ac:dyDescent="0.2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7" t="s">
        <v>21</v>
      </c>
      <c r="T6" s="7" t="s">
        <v>22</v>
      </c>
      <c r="U6" s="7" t="s">
        <v>23</v>
      </c>
      <c r="V6" s="7" t="s">
        <v>24</v>
      </c>
      <c r="W6" s="7" t="s">
        <v>25</v>
      </c>
      <c r="X6" s="7" t="s">
        <v>26</v>
      </c>
      <c r="Y6" s="8" t="s">
        <v>27</v>
      </c>
    </row>
    <row r="7" spans="1:25" ht="24" x14ac:dyDescent="0.2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  <c r="M7" s="9" t="s">
        <v>40</v>
      </c>
      <c r="N7" s="9" t="s">
        <v>40</v>
      </c>
      <c r="O7" s="9" t="s">
        <v>41</v>
      </c>
      <c r="P7" s="9" t="s">
        <v>42</v>
      </c>
      <c r="Q7" s="9" t="s">
        <v>43</v>
      </c>
      <c r="R7" s="9" t="s">
        <v>43</v>
      </c>
      <c r="S7" s="9" t="s">
        <v>44</v>
      </c>
      <c r="T7" s="9" t="s">
        <v>45</v>
      </c>
      <c r="U7" s="9" t="s">
        <v>46</v>
      </c>
      <c r="V7" s="9" t="s">
        <v>47</v>
      </c>
      <c r="W7" s="9" t="s">
        <v>48</v>
      </c>
      <c r="X7" s="9" t="s">
        <v>49</v>
      </c>
      <c r="Y7" s="9" t="s">
        <v>50</v>
      </c>
    </row>
    <row r="8" spans="1:25" ht="72" customHeight="1" x14ac:dyDescent="0.2">
      <c r="A8" s="10" t="s">
        <v>51</v>
      </c>
      <c r="B8" s="11" t="s">
        <v>52</v>
      </c>
      <c r="C8" s="11" t="s">
        <v>53</v>
      </c>
      <c r="D8" s="11" t="s">
        <v>54</v>
      </c>
      <c r="E8" s="11" t="s">
        <v>55</v>
      </c>
      <c r="F8" s="11" t="s">
        <v>56</v>
      </c>
      <c r="G8" s="11" t="s">
        <v>57</v>
      </c>
      <c r="H8" s="11" t="s">
        <v>58</v>
      </c>
      <c r="I8" s="11" t="s">
        <v>59</v>
      </c>
      <c r="J8" s="12">
        <v>14480</v>
      </c>
      <c r="K8" s="12">
        <v>1188.8</v>
      </c>
      <c r="L8" s="13">
        <f t="shared" ref="L8:L15" si="0">IFERROR((K8*1000)/J8,"")</f>
        <v>82.099447513812152</v>
      </c>
      <c r="M8" s="14">
        <v>0.99</v>
      </c>
      <c r="N8" s="14">
        <v>0.01</v>
      </c>
      <c r="O8" s="12">
        <v>20</v>
      </c>
      <c r="P8" s="11" t="s">
        <v>60</v>
      </c>
      <c r="Q8" s="15">
        <v>0.125</v>
      </c>
      <c r="R8" s="16">
        <v>438</v>
      </c>
      <c r="S8" s="17">
        <f t="shared" ref="S8:S15" si="1">IFERROR(Q8+R8,"")</f>
        <v>438.125</v>
      </c>
      <c r="T8" s="11" t="s">
        <v>61</v>
      </c>
      <c r="U8" s="11" t="s">
        <v>62</v>
      </c>
      <c r="V8" s="11" t="s">
        <v>63</v>
      </c>
      <c r="W8" s="18" t="s">
        <v>64</v>
      </c>
      <c r="X8" s="11" t="s">
        <v>65</v>
      </c>
      <c r="Y8" s="19" t="str">
        <f t="shared" ref="Y8:Y15" si="2">IFERROR(IF(ABS(M8+N8-1)&lt;0.001,"✓ Suma = 100%","⚠ Error: "&amp;TEXT(M8+N8,"0.0%")&amp;" ≠ 100%"),"")</f>
        <v>✓ Suma = 100%</v>
      </c>
    </row>
    <row r="9" spans="1:25" ht="72" customHeight="1" x14ac:dyDescent="0.2">
      <c r="A9" s="10" t="s">
        <v>66</v>
      </c>
      <c r="B9" s="11" t="s">
        <v>67</v>
      </c>
      <c r="C9" s="11" t="s">
        <v>53</v>
      </c>
      <c r="D9" s="11" t="s">
        <v>68</v>
      </c>
      <c r="E9" s="11" t="s">
        <v>69</v>
      </c>
      <c r="F9" s="11" t="s">
        <v>70</v>
      </c>
      <c r="G9" s="11" t="s">
        <v>71</v>
      </c>
      <c r="H9" s="11" t="s">
        <v>72</v>
      </c>
      <c r="I9" s="11" t="s">
        <v>73</v>
      </c>
      <c r="J9" s="12">
        <v>14480</v>
      </c>
      <c r="K9" s="12">
        <v>1192.0999999999999</v>
      </c>
      <c r="L9" s="13">
        <f t="shared" si="0"/>
        <v>82.327348066298342</v>
      </c>
      <c r="M9" s="14">
        <v>0.99</v>
      </c>
      <c r="N9" s="14">
        <v>0.01</v>
      </c>
      <c r="O9" s="12">
        <v>20</v>
      </c>
      <c r="P9" s="11" t="s">
        <v>74</v>
      </c>
      <c r="Q9" s="15">
        <v>0.10100000000000001</v>
      </c>
      <c r="R9" s="16">
        <v>441.9</v>
      </c>
      <c r="S9" s="17">
        <f t="shared" si="1"/>
        <v>442.00099999999998</v>
      </c>
      <c r="T9" s="11" t="s">
        <v>75</v>
      </c>
      <c r="U9" s="11" t="s">
        <v>76</v>
      </c>
      <c r="V9" s="11" t="s">
        <v>63</v>
      </c>
      <c r="W9" s="18" t="s">
        <v>64</v>
      </c>
      <c r="X9" s="11" t="s">
        <v>77</v>
      </c>
      <c r="Y9" s="19" t="str">
        <f t="shared" si="2"/>
        <v>✓ Suma = 100%</v>
      </c>
    </row>
    <row r="10" spans="1:25" ht="72" customHeight="1" x14ac:dyDescent="0.2">
      <c r="A10" s="10" t="s">
        <v>78</v>
      </c>
      <c r="B10" s="11" t="s">
        <v>79</v>
      </c>
      <c r="C10" s="11" t="s">
        <v>53</v>
      </c>
      <c r="D10" s="11" t="s">
        <v>54</v>
      </c>
      <c r="E10" s="11" t="s">
        <v>55</v>
      </c>
      <c r="F10" s="11" t="s">
        <v>56</v>
      </c>
      <c r="G10" s="11" t="s">
        <v>57</v>
      </c>
      <c r="H10" s="11" t="s">
        <v>80</v>
      </c>
      <c r="I10" s="11" t="s">
        <v>81</v>
      </c>
      <c r="J10" s="12">
        <v>16200</v>
      </c>
      <c r="K10" s="12">
        <v>1344.6</v>
      </c>
      <c r="L10" s="13">
        <f t="shared" si="0"/>
        <v>83</v>
      </c>
      <c r="M10" s="14">
        <v>0.98</v>
      </c>
      <c r="N10" s="14">
        <v>0.02</v>
      </c>
      <c r="O10" s="12">
        <v>24</v>
      </c>
      <c r="P10" s="11" t="s">
        <v>82</v>
      </c>
      <c r="Q10" s="15">
        <v>0.151</v>
      </c>
      <c r="R10" s="16">
        <v>437.9</v>
      </c>
      <c r="S10" s="17">
        <f t="shared" si="1"/>
        <v>438.05099999999999</v>
      </c>
      <c r="T10" s="11" t="s">
        <v>61</v>
      </c>
      <c r="U10" s="11" t="s">
        <v>76</v>
      </c>
      <c r="V10" s="11" t="s">
        <v>63</v>
      </c>
      <c r="W10" s="18" t="s">
        <v>64</v>
      </c>
      <c r="X10" s="11" t="s">
        <v>83</v>
      </c>
      <c r="Y10" s="19" t="str">
        <f t="shared" si="2"/>
        <v>✓ Suma = 100%</v>
      </c>
    </row>
    <row r="11" spans="1:25" ht="72" customHeight="1" x14ac:dyDescent="0.2">
      <c r="A11" s="10" t="s">
        <v>84</v>
      </c>
      <c r="B11" s="11" t="s">
        <v>85</v>
      </c>
      <c r="C11" s="11" t="s">
        <v>53</v>
      </c>
      <c r="D11" s="11" t="s">
        <v>54</v>
      </c>
      <c r="E11" s="11" t="s">
        <v>55</v>
      </c>
      <c r="F11" s="11" t="s">
        <v>56</v>
      </c>
      <c r="G11" s="11" t="s">
        <v>57</v>
      </c>
      <c r="H11" s="11" t="s">
        <v>72</v>
      </c>
      <c r="I11" s="11" t="s">
        <v>86</v>
      </c>
      <c r="J11" s="12">
        <v>11800</v>
      </c>
      <c r="K11" s="12">
        <v>1003</v>
      </c>
      <c r="L11" s="13">
        <f t="shared" si="0"/>
        <v>85</v>
      </c>
      <c r="M11" s="14">
        <v>0.99</v>
      </c>
      <c r="N11" s="14">
        <v>0.01</v>
      </c>
      <c r="O11" s="12">
        <v>19</v>
      </c>
      <c r="P11" s="11" t="s">
        <v>87</v>
      </c>
      <c r="Q11" s="15">
        <v>0.123</v>
      </c>
      <c r="R11" s="16">
        <v>438</v>
      </c>
      <c r="S11" s="17">
        <f t="shared" si="1"/>
        <v>438.12299999999999</v>
      </c>
      <c r="T11" s="11" t="s">
        <v>61</v>
      </c>
      <c r="U11" s="11" t="s">
        <v>76</v>
      </c>
      <c r="V11" s="11" t="s">
        <v>63</v>
      </c>
      <c r="W11" s="18" t="s">
        <v>64</v>
      </c>
      <c r="X11" s="11" t="s">
        <v>88</v>
      </c>
      <c r="Y11" s="19" t="str">
        <f t="shared" si="2"/>
        <v>✓ Suma = 100%</v>
      </c>
    </row>
    <row r="12" spans="1:25" ht="72" customHeight="1" x14ac:dyDescent="0.2">
      <c r="A12" s="20" t="s">
        <v>89</v>
      </c>
      <c r="B12" s="21" t="s">
        <v>90</v>
      </c>
      <c r="C12" s="21" t="s">
        <v>91</v>
      </c>
      <c r="D12" s="21" t="s">
        <v>92</v>
      </c>
      <c r="E12" s="21" t="s">
        <v>93</v>
      </c>
      <c r="F12" s="21" t="s">
        <v>70</v>
      </c>
      <c r="G12" s="21" t="s">
        <v>71</v>
      </c>
      <c r="H12" s="21" t="s">
        <v>94</v>
      </c>
      <c r="I12" s="21" t="s">
        <v>73</v>
      </c>
      <c r="J12" s="22">
        <v>14560</v>
      </c>
      <c r="K12" s="22">
        <v>873.6</v>
      </c>
      <c r="L12" s="13">
        <f t="shared" si="0"/>
        <v>60</v>
      </c>
      <c r="M12" s="23">
        <v>0.6</v>
      </c>
      <c r="N12" s="23">
        <v>0.4</v>
      </c>
      <c r="O12" s="22">
        <v>22</v>
      </c>
      <c r="P12" s="21" t="s">
        <v>95</v>
      </c>
      <c r="Q12" s="24">
        <v>6.0999999999999999E-2</v>
      </c>
      <c r="R12" s="25">
        <v>338</v>
      </c>
      <c r="S12" s="17">
        <f t="shared" si="1"/>
        <v>338.06099999999998</v>
      </c>
      <c r="T12" s="21" t="s">
        <v>96</v>
      </c>
      <c r="U12" s="21" t="s">
        <v>76</v>
      </c>
      <c r="V12" s="21" t="s">
        <v>63</v>
      </c>
      <c r="W12" s="26" t="s">
        <v>64</v>
      </c>
      <c r="X12" s="21" t="s">
        <v>97</v>
      </c>
      <c r="Y12" s="19" t="str">
        <f t="shared" si="2"/>
        <v>✓ Suma = 100%</v>
      </c>
    </row>
    <row r="13" spans="1:25" ht="72" customHeight="1" x14ac:dyDescent="0.2">
      <c r="A13" s="20" t="s">
        <v>98</v>
      </c>
      <c r="B13" s="21" t="s">
        <v>99</v>
      </c>
      <c r="C13" s="21" t="s">
        <v>91</v>
      </c>
      <c r="D13" s="21" t="s">
        <v>100</v>
      </c>
      <c r="E13" s="21" t="s">
        <v>101</v>
      </c>
      <c r="F13" s="21" t="s">
        <v>70</v>
      </c>
      <c r="G13" s="21" t="s">
        <v>71</v>
      </c>
      <c r="H13" s="21" t="s">
        <v>102</v>
      </c>
      <c r="I13" s="21" t="s">
        <v>103</v>
      </c>
      <c r="J13" s="22">
        <v>12381.6</v>
      </c>
      <c r="K13" s="22">
        <v>923.3</v>
      </c>
      <c r="L13" s="13">
        <f t="shared" si="0"/>
        <v>74.570330167345091</v>
      </c>
      <c r="M13" s="23">
        <v>0.75</v>
      </c>
      <c r="N13" s="23">
        <v>0.25</v>
      </c>
      <c r="O13" s="22">
        <v>15</v>
      </c>
      <c r="P13" s="21" t="s">
        <v>104</v>
      </c>
      <c r="Q13" s="24">
        <v>5.1999999999999998E-2</v>
      </c>
      <c r="R13" s="25">
        <v>338.1</v>
      </c>
      <c r="S13" s="17">
        <f t="shared" si="1"/>
        <v>338.15200000000004</v>
      </c>
      <c r="T13" s="21" t="s">
        <v>105</v>
      </c>
      <c r="U13" s="21" t="s">
        <v>76</v>
      </c>
      <c r="V13" s="21" t="s">
        <v>63</v>
      </c>
      <c r="W13" s="26" t="s">
        <v>64</v>
      </c>
      <c r="X13" s="21" t="s">
        <v>106</v>
      </c>
      <c r="Y13" s="19" t="str">
        <f t="shared" si="2"/>
        <v>✓ Suma = 100%</v>
      </c>
    </row>
    <row r="14" spans="1:25" ht="72" customHeight="1" x14ac:dyDescent="0.2">
      <c r="A14" s="20" t="s">
        <v>107</v>
      </c>
      <c r="B14" s="21" t="s">
        <v>108</v>
      </c>
      <c r="C14" s="21" t="s">
        <v>91</v>
      </c>
      <c r="D14" s="21" t="s">
        <v>92</v>
      </c>
      <c r="E14" s="21" t="s">
        <v>109</v>
      </c>
      <c r="F14" s="21" t="s">
        <v>56</v>
      </c>
      <c r="G14" s="21" t="s">
        <v>57</v>
      </c>
      <c r="H14" s="21" t="s">
        <v>110</v>
      </c>
      <c r="I14" s="21" t="s">
        <v>111</v>
      </c>
      <c r="J14" s="22">
        <v>9750</v>
      </c>
      <c r="K14" s="22">
        <v>487.5</v>
      </c>
      <c r="L14" s="13">
        <f t="shared" si="0"/>
        <v>50</v>
      </c>
      <c r="M14" s="23">
        <v>0.75</v>
      </c>
      <c r="N14" s="23">
        <v>0.25</v>
      </c>
      <c r="O14" s="22">
        <v>15</v>
      </c>
      <c r="P14" s="21" t="s">
        <v>112</v>
      </c>
      <c r="Q14" s="24">
        <v>4.2999999999999997E-2</v>
      </c>
      <c r="R14" s="25">
        <v>338.1</v>
      </c>
      <c r="S14" s="17">
        <f t="shared" si="1"/>
        <v>338.14300000000003</v>
      </c>
      <c r="T14" s="21" t="s">
        <v>113</v>
      </c>
      <c r="U14" s="21" t="s">
        <v>76</v>
      </c>
      <c r="V14" s="21" t="s">
        <v>63</v>
      </c>
      <c r="W14" s="26" t="s">
        <v>64</v>
      </c>
      <c r="X14" s="21" t="s">
        <v>114</v>
      </c>
      <c r="Y14" s="19" t="str">
        <f t="shared" si="2"/>
        <v>✓ Suma = 100%</v>
      </c>
    </row>
    <row r="15" spans="1:25" ht="72" customHeight="1" x14ac:dyDescent="0.2">
      <c r="A15" s="20" t="s">
        <v>115</v>
      </c>
      <c r="B15" s="21" t="s">
        <v>116</v>
      </c>
      <c r="C15" s="21" t="s">
        <v>91</v>
      </c>
      <c r="D15" s="21" t="s">
        <v>92</v>
      </c>
      <c r="E15" s="21" t="s">
        <v>117</v>
      </c>
      <c r="F15" s="21" t="s">
        <v>56</v>
      </c>
      <c r="G15" s="21" t="s">
        <v>57</v>
      </c>
      <c r="H15" s="21" t="s">
        <v>118</v>
      </c>
      <c r="I15" s="21" t="s">
        <v>73</v>
      </c>
      <c r="J15" s="22">
        <v>18600</v>
      </c>
      <c r="K15" s="22">
        <v>744</v>
      </c>
      <c r="L15" s="13">
        <f t="shared" si="0"/>
        <v>40</v>
      </c>
      <c r="M15" s="23">
        <v>0.8</v>
      </c>
      <c r="N15" s="23">
        <v>0.2</v>
      </c>
      <c r="O15" s="22">
        <v>18</v>
      </c>
      <c r="P15" s="21" t="s">
        <v>60</v>
      </c>
      <c r="Q15" s="24">
        <v>4.3999999999999997E-2</v>
      </c>
      <c r="R15" s="25">
        <v>338.1</v>
      </c>
      <c r="S15" s="17">
        <f t="shared" si="1"/>
        <v>338.14400000000001</v>
      </c>
      <c r="T15" s="21" t="s">
        <v>119</v>
      </c>
      <c r="U15" s="21" t="s">
        <v>76</v>
      </c>
      <c r="V15" s="21" t="s">
        <v>63</v>
      </c>
      <c r="W15" s="26" t="s">
        <v>64</v>
      </c>
      <c r="X15" s="21" t="s">
        <v>120</v>
      </c>
      <c r="Y15" s="19" t="str">
        <f t="shared" si="2"/>
        <v>✓ Suma = 100%</v>
      </c>
    </row>
  </sheetData>
  <mergeCells count="5">
    <mergeCell ref="A1:Y1"/>
    <mergeCell ref="A2:Y2"/>
    <mergeCell ref="A3:Y3"/>
    <mergeCell ref="A4:Y4"/>
    <mergeCell ref="A5:Y5"/>
  </mergeCells>
  <conditionalFormatting sqref="M8:N15">
    <cfRule type="expression" dxfId="5" priority="6">
      <formula>ABS(M8+N8-1)&gt;=0.001</formula>
    </cfRule>
    <cfRule type="expression" dxfId="4" priority="7">
      <formula>ABS(M8+N8-1)&gt;=0.001</formula>
    </cfRule>
  </conditionalFormatting>
  <conditionalFormatting sqref="Y8:Y15">
    <cfRule type="expression" dxfId="3" priority="2">
      <formula>ISNUMBER(SEARCH("✓",Y8))</formula>
    </cfRule>
    <cfRule type="expression" dxfId="2" priority="3">
      <formula>ISNUMBER(SEARCH("⚠",Y8))</formula>
    </cfRule>
    <cfRule type="expression" dxfId="1" priority="4">
      <formula>ISNUMBER(SEARCH("✓",Y8))</formula>
    </cfRule>
    <cfRule type="expression" dxfId="0" priority="5">
      <formula>ISNUMBER(SEARCH("⚠",Y8))</formula>
    </cfRule>
  </conditionalFormatting>
  <dataValidations count="6">
    <dataValidation type="list" sqref="B8:B15" xr:uid="{00000000-0002-0000-0000-000000000000}">
      <formula1>"ESC-A01,ESC-A02,ESC-A03,ESC-A04,ESC-B01,ESC-B02,ESC-B03,ESC-B04,Nuevo"</formula1>
      <formula2>0</formula2>
    </dataValidation>
    <dataValidation type="list" sqref="C8:C15" xr:uid="{00000000-0002-0000-0000-000001000000}">
      <formula1>"A — Convencional,B — Sostenible"</formula1>
      <formula2>0</formula2>
    </dataValidation>
    <dataValidation type="list" sqref="D8:D15" xr:uid="{00000000-0002-0000-0000-000002000000}">
      <formula1>"PMA institucional,Artículo revista indexada,Tesis de posgrado,Reporte CCCS,Informe institucional,Otro verificado"</formula1>
      <formula2>0</formula2>
    </dataValidation>
    <dataValidation type="list" sqref="F8:F15" xr:uid="{00000000-0002-0000-0000-000003000000}">
      <formula1>"Bogotá D.C.,Medellín,Cali,Barranquilla,Bucaramanga,Pereira,Manizales,Cartagena,Otra ciudad"</formula1>
      <formula2>0</formula2>
    </dataValidation>
    <dataValidation type="list" sqref="I8:I15" xr:uid="{00000000-0002-0000-0000-000004000000}">
      <formula1>"Concreto monolítico / industrializado,Mampostería estructural,Prefabricado en concreto,Steel frame / metálico,Sistema mixto"</formula1>
      <formula2>0</formula2>
    </dataValidation>
    <dataValidation type="list" sqref="U8:U15" xr:uid="{00000000-0002-0000-0000-000005000000}">
      <formula1>"Sí,No,Parcial"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9E1F2"/>
  </sheetPr>
  <dimension ref="A1:D22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26" customWidth="1"/>
    <col min="3" max="3" width="60" customWidth="1"/>
    <col min="4" max="4" width="36" customWidth="1"/>
  </cols>
  <sheetData>
    <row r="1" spans="1:4" ht="27.75" customHeight="1" x14ac:dyDescent="0.2">
      <c r="A1" s="1" t="s">
        <v>121</v>
      </c>
      <c r="B1" s="1"/>
      <c r="C1" s="1"/>
      <c r="D1" s="1"/>
    </row>
    <row r="2" spans="1:4" ht="21.75" customHeight="1" x14ac:dyDescent="0.2">
      <c r="B2" s="27" t="s">
        <v>122</v>
      </c>
      <c r="C2" s="27" t="s">
        <v>123</v>
      </c>
      <c r="D2" s="27" t="s">
        <v>124</v>
      </c>
    </row>
    <row r="3" spans="1:4" ht="36" customHeight="1" x14ac:dyDescent="0.2">
      <c r="B3" s="28" t="s">
        <v>125</v>
      </c>
      <c r="C3" s="29" t="s">
        <v>126</v>
      </c>
      <c r="D3" s="30" t="s">
        <v>51</v>
      </c>
    </row>
    <row r="4" spans="1:4" ht="36" customHeight="1" x14ac:dyDescent="0.2">
      <c r="B4" s="31" t="s">
        <v>127</v>
      </c>
      <c r="C4" s="32" t="s">
        <v>128</v>
      </c>
      <c r="D4" s="33" t="s">
        <v>52</v>
      </c>
    </row>
    <row r="5" spans="1:4" ht="36" customHeight="1" x14ac:dyDescent="0.2">
      <c r="B5" s="28" t="s">
        <v>129</v>
      </c>
      <c r="C5" s="29" t="s">
        <v>130</v>
      </c>
      <c r="D5" s="30" t="s">
        <v>53</v>
      </c>
    </row>
    <row r="6" spans="1:4" ht="36" customHeight="1" x14ac:dyDescent="0.2">
      <c r="B6" s="31" t="s">
        <v>131</v>
      </c>
      <c r="C6" s="32" t="s">
        <v>132</v>
      </c>
      <c r="D6" s="33" t="s">
        <v>133</v>
      </c>
    </row>
    <row r="7" spans="1:4" ht="36" customHeight="1" x14ac:dyDescent="0.2">
      <c r="B7" s="28" t="s">
        <v>134</v>
      </c>
      <c r="C7" s="29" t="s">
        <v>135</v>
      </c>
      <c r="D7" s="30" t="s">
        <v>136</v>
      </c>
    </row>
    <row r="8" spans="1:4" ht="36" customHeight="1" x14ac:dyDescent="0.2">
      <c r="B8" s="31" t="s">
        <v>137</v>
      </c>
      <c r="C8" s="32" t="s">
        <v>138</v>
      </c>
      <c r="D8" s="33" t="s">
        <v>139</v>
      </c>
    </row>
    <row r="9" spans="1:4" ht="36" customHeight="1" x14ac:dyDescent="0.2">
      <c r="B9" s="28" t="s">
        <v>140</v>
      </c>
      <c r="C9" s="29" t="s">
        <v>141</v>
      </c>
      <c r="D9" s="30" t="s">
        <v>142</v>
      </c>
    </row>
    <row r="10" spans="1:4" ht="36" customHeight="1" x14ac:dyDescent="0.2">
      <c r="B10" s="31" t="s">
        <v>143</v>
      </c>
      <c r="C10" s="32" t="s">
        <v>144</v>
      </c>
      <c r="D10" s="33" t="s">
        <v>145</v>
      </c>
    </row>
    <row r="11" spans="1:4" ht="36" customHeight="1" x14ac:dyDescent="0.2">
      <c r="B11" s="28" t="s">
        <v>146</v>
      </c>
      <c r="C11" s="29" t="s">
        <v>147</v>
      </c>
      <c r="D11" s="30" t="s">
        <v>148</v>
      </c>
    </row>
    <row r="12" spans="1:4" ht="36" customHeight="1" x14ac:dyDescent="0.2">
      <c r="B12" s="31" t="s">
        <v>149</v>
      </c>
      <c r="C12" s="32" t="s">
        <v>150</v>
      </c>
      <c r="D12" s="33" t="s">
        <v>151</v>
      </c>
    </row>
    <row r="13" spans="1:4" ht="36" customHeight="1" x14ac:dyDescent="0.2">
      <c r="B13" s="28" t="s">
        <v>152</v>
      </c>
      <c r="C13" s="29" t="s">
        <v>153</v>
      </c>
      <c r="D13" s="30" t="s">
        <v>154</v>
      </c>
    </row>
    <row r="14" spans="1:4" ht="36" customHeight="1" x14ac:dyDescent="0.2">
      <c r="B14" s="31" t="s">
        <v>155</v>
      </c>
      <c r="C14" s="32" t="s">
        <v>156</v>
      </c>
      <c r="D14" s="33" t="s">
        <v>157</v>
      </c>
    </row>
    <row r="15" spans="1:4" ht="36" customHeight="1" x14ac:dyDescent="0.2">
      <c r="B15" s="28" t="s">
        <v>158</v>
      </c>
      <c r="C15" s="29" t="s">
        <v>159</v>
      </c>
      <c r="D15" s="30" t="s">
        <v>160</v>
      </c>
    </row>
    <row r="16" spans="1:4" ht="36" customHeight="1" x14ac:dyDescent="0.2">
      <c r="B16" s="31" t="s">
        <v>161</v>
      </c>
      <c r="C16" s="32" t="s">
        <v>162</v>
      </c>
      <c r="D16" s="33" t="s">
        <v>163</v>
      </c>
    </row>
    <row r="17" spans="2:4" ht="36" customHeight="1" x14ac:dyDescent="0.2">
      <c r="B17" s="28" t="s">
        <v>164</v>
      </c>
      <c r="C17" s="29" t="s">
        <v>165</v>
      </c>
      <c r="D17" s="30" t="s">
        <v>166</v>
      </c>
    </row>
    <row r="18" spans="2:4" ht="36" customHeight="1" x14ac:dyDescent="0.2">
      <c r="B18" s="31" t="s">
        <v>167</v>
      </c>
      <c r="C18" s="32" t="s">
        <v>168</v>
      </c>
      <c r="D18" s="33" t="s">
        <v>169</v>
      </c>
    </row>
    <row r="19" spans="2:4" ht="36" customHeight="1" x14ac:dyDescent="0.2">
      <c r="B19" s="28" t="s">
        <v>170</v>
      </c>
      <c r="C19" s="29" t="s">
        <v>171</v>
      </c>
      <c r="D19" s="30" t="s">
        <v>172</v>
      </c>
    </row>
    <row r="20" spans="2:4" ht="36" customHeight="1" x14ac:dyDescent="0.2">
      <c r="B20" s="31" t="s">
        <v>173</v>
      </c>
      <c r="C20" s="32" t="s">
        <v>174</v>
      </c>
      <c r="D20" s="33" t="s">
        <v>175</v>
      </c>
    </row>
    <row r="21" spans="2:4" ht="36" customHeight="1" x14ac:dyDescent="0.2">
      <c r="B21" s="28" t="s">
        <v>176</v>
      </c>
      <c r="C21" s="29" t="s">
        <v>177</v>
      </c>
      <c r="D21" s="30" t="s">
        <v>178</v>
      </c>
    </row>
    <row r="22" spans="2:4" ht="36" customHeight="1" x14ac:dyDescent="0.2">
      <c r="B22" s="31" t="s">
        <v>179</v>
      </c>
      <c r="C22" s="32" t="s">
        <v>180</v>
      </c>
      <c r="D22" s="33" t="s">
        <v>181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REVISION_DOCUMENTAL</vt:lpstr>
      <vt:lpstr>GUIA_CAMPOS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Irina Dominguez</cp:lastModifiedBy>
  <cp:revision>0</cp:revision>
  <dcterms:created xsi:type="dcterms:W3CDTF">2026-04-28T23:57:15Z</dcterms:created>
  <dcterms:modified xsi:type="dcterms:W3CDTF">2026-05-29T01:12:06Z</dcterms:modified>
  <dc:language>en-US</dc:language>
</cp:coreProperties>
</file>