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XIMENA DIAZ\OneDrive\Escritorio\"/>
    </mc:Choice>
  </mc:AlternateContent>
  <xr:revisionPtr revIDLastSave="0" documentId="8_{D2DBF2AC-50EB-4649-90A2-BF7F6FF979DC}" xr6:coauthVersionLast="47" xr6:coauthVersionMax="47" xr10:uidLastSave="{00000000-0000-0000-0000-000000000000}"/>
  <bookViews>
    <workbookView xWindow="-110" yWindow="-110" windowWidth="19420" windowHeight="10300" xr2:uid="{8D2D80C2-5E82-4C51-B3B8-91E27F67043C}"/>
  </bookViews>
  <sheets>
    <sheet name="Preguntas" sheetId="4" r:id="rId1"/>
    <sheet name="Tabla" sheetId="5" r:id="rId2"/>
    <sheet name="Detalle Encuestas LA_VEGA" sheetId="1" r:id="rId3"/>
    <sheet name="Error muestral" sheetId="10" r:id="rId4"/>
    <sheet name="Tamaño muestra" sheetId="11" r:id="rId5"/>
    <sheet name="Resumen" sheetId="2" r:id="rId6"/>
    <sheet name="Conclusiones" sheetId="3" r:id="rId7"/>
  </sheets>
  <definedNames>
    <definedName name="_xlnm._FilterDatabase" localSheetId="2" hidden="1">'Detalle Encuestas LA_VEGA'!$A$1:$O$112</definedName>
  </definedNames>
  <calcPr calcId="191028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2" i="11" l="1"/>
  <c r="S10" i="11"/>
  <c r="H20" i="10"/>
  <c r="H19" i="10"/>
  <c r="H18" i="10"/>
  <c r="S13" i="10"/>
  <c r="H21" i="10" s="1"/>
  <c r="I19" i="10" s="1"/>
  <c r="G10" i="10"/>
  <c r="G9" i="10"/>
  <c r="G8" i="10"/>
  <c r="G7" i="10" l="1"/>
  <c r="I8" i="10" s="1"/>
  <c r="F72" i="5" l="1"/>
  <c r="F71" i="5"/>
  <c r="F70" i="5"/>
  <c r="F69" i="5"/>
  <c r="F68" i="5"/>
  <c r="F67" i="5"/>
  <c r="AD11" i="2"/>
  <c r="Q43" i="2"/>
  <c r="Q42" i="2"/>
  <c r="Q41" i="2"/>
  <c r="R44" i="2"/>
  <c r="R43" i="2"/>
  <c r="R42" i="2"/>
  <c r="R41" i="2"/>
  <c r="R40" i="2"/>
  <c r="Q40" i="2"/>
  <c r="R36" i="2"/>
  <c r="R35" i="2"/>
  <c r="R34" i="2"/>
  <c r="R33" i="2"/>
  <c r="R32" i="2"/>
  <c r="R31" i="2"/>
  <c r="R30" i="2"/>
  <c r="R29" i="2"/>
  <c r="Q35" i="2"/>
  <c r="Q34" i="2"/>
  <c r="Q33" i="2"/>
  <c r="Q32" i="2"/>
  <c r="Q31" i="2"/>
  <c r="Q30" i="2"/>
  <c r="Q29" i="2"/>
  <c r="W24" i="2"/>
  <c r="W23" i="2"/>
  <c r="W22" i="2"/>
  <c r="W21" i="2"/>
  <c r="W20" i="2"/>
  <c r="W19" i="2"/>
  <c r="W18" i="2"/>
  <c r="W17" i="2"/>
  <c r="U25" i="2"/>
  <c r="T25" i="2"/>
  <c r="S25" i="2"/>
  <c r="R25" i="2"/>
  <c r="C14" i="5"/>
  <c r="C15" i="5"/>
  <c r="C16" i="5"/>
  <c r="C17" i="5"/>
  <c r="C18" i="5"/>
  <c r="F9" i="3"/>
  <c r="F8" i="3"/>
  <c r="D9" i="3"/>
  <c r="D8" i="3"/>
  <c r="D4" i="3"/>
  <c r="D3" i="3"/>
  <c r="D25" i="3"/>
  <c r="D24" i="3"/>
  <c r="D23" i="3"/>
  <c r="D22" i="3"/>
  <c r="D21" i="3"/>
  <c r="D17" i="3"/>
  <c r="D16" i="3"/>
  <c r="D15" i="3"/>
  <c r="D14" i="3"/>
  <c r="D13" i="3"/>
  <c r="AD10" i="2"/>
  <c r="AD9" i="2"/>
  <c r="AD8" i="2"/>
  <c r="AD7" i="2"/>
  <c r="AD6" i="2"/>
  <c r="B36" i="5"/>
  <c r="C36" i="5"/>
</calcChain>
</file>

<file path=xl/sharedStrings.xml><?xml version="1.0" encoding="utf-8"?>
<sst xmlns="http://schemas.openxmlformats.org/spreadsheetml/2006/main" count="1821" uniqueCount="417">
  <si>
    <t>FECHA</t>
  </si>
  <si>
    <t>1. NOMBRES Y APELLIDOS</t>
  </si>
  <si>
    <t>2. SEXO</t>
  </si>
  <si>
    <t>3. SU LUGAR DE RESIDENCIA ES</t>
  </si>
  <si>
    <t>4. ¿TIENE INSTALADO SERVICIO DE INTERNET EN SU VIVIENDA?</t>
  </si>
  <si>
    <t>5. ¿CUANTAS PERSONAS UTILIZAN EL SERVICIO DE INTERNET EN SU VIVIENDA?</t>
  </si>
  <si>
    <t>6. ¿CONSIDERA USTED QUE LA CALIDAD DE SU INTERNET EN TÉRMINOS DE VELOCIDAD Y DESCARGA ES?</t>
  </si>
  <si>
    <t>7. PORQUE CONSIDERA QUE SU VELOCIDAD DE INTERNET ES EXCELENTE, BUENO, REGULAR O MALO</t>
  </si>
  <si>
    <t>8. ¿CUÁNDO SE CONECTA A INTERNET LO HACE PRINCIPALMENTE A TRAVES DE?</t>
  </si>
  <si>
    <t>9. ¿CUANTO PAGA POR EL SERVICIO INTERNET?</t>
  </si>
  <si>
    <t>10. ¿SE CONECTA A INTERNET POR MEDIO DE?</t>
  </si>
  <si>
    <t>11. ¿QUÉ OPERADOR UTILIZA PARA NAVEGAR EN INTERNET?</t>
  </si>
  <si>
    <t>12. EL SERVICIO DE INTERNET LO UTILIZA PARA</t>
  </si>
  <si>
    <t>13. ¿CUÁNTAS HORAS AL DÍA DEDICA A ESTAR CONECTADO A INTERNET?</t>
  </si>
  <si>
    <t>14. POR QUE ES IMPORTANTE EL SERVICIO DE INTERNET</t>
  </si>
  <si>
    <t>MASCULINO</t>
  </si>
  <si>
    <t>ZONA RURAL</t>
  </si>
  <si>
    <t>NO</t>
  </si>
  <si>
    <t>DE 3 A 4 PERSONAS</t>
  </si>
  <si>
    <t>MALO</t>
  </si>
  <si>
    <t>CELULAR</t>
  </si>
  <si>
    <t>CLARO</t>
  </si>
  <si>
    <t>TRABAJO</t>
  </si>
  <si>
    <t>DE 1 A 2 HORAS</t>
  </si>
  <si>
    <t>FEMENINO</t>
  </si>
  <si>
    <t>DE 1 A 2 PERSONAS</t>
  </si>
  <si>
    <t>REDES SOCIALES</t>
  </si>
  <si>
    <t>ZONA URBANA</t>
  </si>
  <si>
    <t>O PERSONAS</t>
  </si>
  <si>
    <t>NO CUENTA CON INTERNET</t>
  </si>
  <si>
    <t>NO SE CONECTA A INTERNET</t>
  </si>
  <si>
    <t>NO REALIZO NINGÚN PAGO</t>
  </si>
  <si>
    <t>NINGUNO</t>
  </si>
  <si>
    <t>NO LO UTILIZO</t>
  </si>
  <si>
    <t>NO ME CONECTO A INTERNET</t>
  </si>
  <si>
    <t>JHON EDILSON BERMUDEZ CORREA</t>
  </si>
  <si>
    <t>1 A 2 PERSONAS</t>
  </si>
  <si>
    <t>POR FALTA DE ANTENAS</t>
  </si>
  <si>
    <t>$30.001 A $50.000</t>
  </si>
  <si>
    <t>ANTENAS SATELITAL</t>
  </si>
  <si>
    <t>3 A 4 HORAS</t>
  </si>
  <si>
    <t>Lo utilizo para el trabajo y estar informado</t>
  </si>
  <si>
    <t>SI</t>
  </si>
  <si>
    <t>3 A 4 PERSONAS</t>
  </si>
  <si>
    <t>REGULAR</t>
  </si>
  <si>
    <t>Por qué no siempre se cuenta con el servio</t>
  </si>
  <si>
    <t>$50.001 EN ADELANTE</t>
  </si>
  <si>
    <t>ZONA WIFI</t>
  </si>
  <si>
    <t>1 A 2 HORAS</t>
  </si>
  <si>
    <t>Por qué ayuda a solucionar nuestros trabajos</t>
  </si>
  <si>
    <t>COMPUTADOR PROPIO</t>
  </si>
  <si>
    <t>Para comunicación y trabajo.</t>
  </si>
  <si>
    <t>BUENO</t>
  </si>
  <si>
    <t>$1.000 A $20.000</t>
  </si>
  <si>
    <t>Para aser trabajos</t>
  </si>
  <si>
    <t>No tengo Internet</t>
  </si>
  <si>
    <t>6 HORAS EN ADELANTE</t>
  </si>
  <si>
    <t>Para un mejor futuro</t>
  </si>
  <si>
    <t>No he tenido inconvenientes de navegación y conectividad</t>
  </si>
  <si>
    <t>CABLE</t>
  </si>
  <si>
    <t>OTRO</t>
  </si>
  <si>
    <t>JUEGOS, ENTRETENIMIENTO, PELÍCULAS</t>
  </si>
  <si>
    <t>Facilita el acceso a la información, la comunicación y el entretenimiento, entre otros.</t>
  </si>
  <si>
    <t>Cuando son archivos superiores a 1gb se demora algunos minutos y en ocaciones horas</t>
  </si>
  <si>
    <t>Además de los beneficios de poder acceder a contenido de cualquier tipo como multimedia, de educación, etc., este rompe la barrera de la presencialidad y permite la interconexión entre personas que se encuentran incluso en otros lugares del mundo, creando mayores oportunidades de mejorar la calidad de vida a través de trabajos o educación de manera remota.</t>
  </si>
  <si>
    <t>YAMILE GRANADOS CORREA</t>
  </si>
  <si>
    <t>NO EXISTE BUENA COBERTURA</t>
  </si>
  <si>
    <t>ZONA WIFI COMPARTIDA DESDE UN CELULAR</t>
  </si>
  <si>
    <t>EDUCACIÓN</t>
  </si>
  <si>
    <t>PORQUE ES FORMA DE CONOCIMIENTO ILIMITADA</t>
  </si>
  <si>
    <t>N/a</t>
  </si>
  <si>
    <t>Por que necesitamos estudiar y algunas veces nuestros hijos necesitan hacer tareas</t>
  </si>
  <si>
    <t>El sector no cuenta con la cobertura suficiente para tener un excelente servicio</t>
  </si>
  <si>
    <t>TIGO</t>
  </si>
  <si>
    <t>En internet nos aporta una serie de posibilidades para el desarrollo personal y para la realización de actividades diarias para el trabajo y el estudió.</t>
  </si>
  <si>
    <t>NA</t>
  </si>
  <si>
    <t>Trabajo</t>
  </si>
  <si>
    <t>6 PERSONAS EN ADELANTE</t>
  </si>
  <si>
    <t>Es bueno por q se puede navegar bn</t>
  </si>
  <si>
    <t>Por q ahora todo es por medio de las redes sociales y las páginas como yotube o google</t>
  </si>
  <si>
    <t>Es mala porque no hay cobertura de ningún operador</t>
  </si>
  <si>
    <t>Por qué se puede atender asuntos académicos, laborales, etc de forma remota y en tiempo real</t>
  </si>
  <si>
    <t>5 A 6 PERSONAS</t>
  </si>
  <si>
    <t>se cae mucho</t>
  </si>
  <si>
    <t>para la educacion de mi ija</t>
  </si>
  <si>
    <t>Regular por lentitud y falla continuamente</t>
  </si>
  <si>
    <t>Por medio de el se puede envestigar ,salir de dudas de algo ...se tiene conocimiento de novedades del mundo y mas</t>
  </si>
  <si>
    <t>Regular...en velocidad ...falla mucho</t>
  </si>
  <si>
    <t>Para poder realisar actividades de trabajo y estudio ...entrega de trabajos crear trabajos enbestigar ... .ver noticias de todo el mundo...para infinidad de cosas</t>
  </si>
  <si>
    <t>Solo coge señal de noche</t>
  </si>
  <si>
    <t>$20.001 A $30.000</t>
  </si>
  <si>
    <t>Información noticias</t>
  </si>
  <si>
    <t>Malo porque no hay ninguna conexión estable y es por medio del teléfono celular.</t>
  </si>
  <si>
    <t>Porqué permite acceder a información de forma constante y conectar con el mundo.</t>
  </si>
  <si>
    <t>Porque puedo conectarme a lo que necesito</t>
  </si>
  <si>
    <t>Para manterme informado</t>
  </si>
  <si>
    <t>MARCELA BOTERO</t>
  </si>
  <si>
    <t>la velocidad no es tan rápida, además se presentan fallas en el servicio y días en que no hay conexión</t>
  </si>
  <si>
    <t>5 A 6 HORAS</t>
  </si>
  <si>
    <t>es importante para acceder a la información y poder comunicarlos</t>
  </si>
  <si>
    <t>La señal es mala, solo en lugares específicos del hogar se puede conectar</t>
  </si>
  <si>
    <t>MOVISTAR</t>
  </si>
  <si>
    <t>Porque sirve para buscar información clara y concisa en cuanto a trabajo y estudio</t>
  </si>
  <si>
    <t>Por lo general no tengo inconvenientes</t>
  </si>
  <si>
    <t>En lo personal me a sido muy útil para estudiar y las tareas de mi hija.</t>
  </si>
  <si>
    <t>ERICA SUAREZ</t>
  </si>
  <si>
    <t>PORQUE NO PERMITE ACCEDER A SERVICIOS DE VIDEO LLAMADAS, PLATAFORMAS DE LA UNIVERSIDAD ETC.</t>
  </si>
  <si>
    <t>PORQUE POTENCIALIZA MI EMPRENDIMIENTO, ME PERMITE SOLICITAR CITAS MEDICAS, MENTENERME INFORMADA Y ACCEDER MIS ESTUDIOS SUPERIORES.</t>
  </si>
  <si>
    <t>Cumple con las necesidades del hogar.</t>
  </si>
  <si>
    <t>Considero que es regular por la sona</t>
  </si>
  <si>
    <t>Para tener acceso a todo 
Ya que hoy en día la mayoría del vivir diario es tecnología</t>
  </si>
  <si>
    <t>Porqie se puede hacer o decargar lo basico</t>
  </si>
  <si>
    <t>Comunicación</t>
  </si>
  <si>
    <t>Porque toca a través de datos del celular y la señal es débil</t>
  </si>
  <si>
    <t>El mundo actual lo hace ver cómo una necesidad y se requiere para todo tipo de temas de la vida diaria.</t>
  </si>
  <si>
    <t>Por qué se cae mucho la señal y es imposible terminar los trabajos</t>
  </si>
  <si>
    <t>DESDE UN EQUIPO PRESTADO</t>
  </si>
  <si>
    <t>Hoy en día es indispensable ya que para poder estudiar trabajar y querer salir adelante debemos esforzarnos y para eso necesitamos contar con buen internet para poder estudiar a distancia en mi caso y los de Mi caso</t>
  </si>
  <si>
    <t>La velocidad no es suficiente</t>
  </si>
  <si>
    <t>Porque a través de este medio realizo ventas</t>
  </si>
  <si>
    <t>Casi no coge</t>
  </si>
  <si>
    <t>Para que mis hijos desarrollen sus tareas</t>
  </si>
  <si>
    <t>Muy mala la señal</t>
  </si>
  <si>
    <t>Para investigar cosas in portantes en los estudios y laborales</t>
  </si>
  <si>
    <t>Por falta de antenas en la vereda</t>
  </si>
  <si>
    <t>Para mi trabajo para mis hijos</t>
  </si>
  <si>
    <t>Es bueno en algunos lugares</t>
  </si>
  <si>
    <t>Por q ya toda reunión o noticias, trabajo o estudio tiene más facilidad por medio de plataformas prácticas y sin Internet sería más difícil la comunicación para estos</t>
  </si>
  <si>
    <t>Por qué se demora mucho en cargar el servicio las aplicaciones</t>
  </si>
  <si>
    <t>Para entretenimiento y comunicación con mi familia</t>
  </si>
  <si>
    <t>Es rapido</t>
  </si>
  <si>
    <t>Para información, conectividad, interacción etc</t>
  </si>
  <si>
    <t>Porq se queda sin señal</t>
  </si>
  <si>
    <t>Porque es uno de los medios de comunicación principal</t>
  </si>
  <si>
    <t>Por la dificultad de la señal</t>
  </si>
  <si>
    <t>Porque permite comunicación y conectividad.</t>
  </si>
  <si>
    <t>Por qué las llamas se cortan mucho</t>
  </si>
  <si>
    <t>Para estar pendiente de mis trabajadores</t>
  </si>
  <si>
    <t>Por qué casi coge</t>
  </si>
  <si>
    <t>Para los trabajos de mis hijos y es muy re malo</t>
  </si>
  <si>
    <t>Por el servicio</t>
  </si>
  <si>
    <t>Porque es una fuente de comunicación indispensable para la vida cotidiana</t>
  </si>
  <si>
    <t>CATALINA VELEZ GONZALEZ</t>
  </si>
  <si>
    <t>ETB</t>
  </si>
  <si>
    <t>Es importante para acortar procesos, prestación de servicios, y para diversión sana</t>
  </si>
  <si>
    <t>No hay señal ni operadores que cubran la necesidad</t>
  </si>
  <si>
    <t>WOM</t>
  </si>
  <si>
    <t>Ayuda en la educación, conectividad y comunicación</t>
  </si>
  <si>
    <t>Para mantenernos al tanto de información</t>
  </si>
  <si>
    <t>Por la velocida</t>
  </si>
  <si>
    <t>Por que es lo a me genera trabajo</t>
  </si>
  <si>
    <t>EXCELENTE</t>
  </si>
  <si>
    <t>Siempre nos brinda buena conectividad</t>
  </si>
  <si>
    <t>Por que hoy en dia ase parte de nuestra vida cotidiana lo nedecitamos para todo</t>
  </si>
  <si>
    <t>Procesa facilmente</t>
  </si>
  <si>
    <t>Actualidad</t>
  </si>
  <si>
    <t>Es lento al momento de conexión de los equipos</t>
  </si>
  <si>
    <t>Facilita el desempeño de las actividades realizadas tanto laborales como educativas</t>
  </si>
  <si>
    <t>Permanece caida la red, nl es frecunrte el servicio</t>
  </si>
  <si>
    <t>Fines educativos y laborales</t>
  </si>
  <si>
    <t>Regular</t>
  </si>
  <si>
    <t>JULIA MARCELA GONZÁLEZ CIFUENTES</t>
  </si>
  <si>
    <t>Por la ubicación</t>
  </si>
  <si>
    <t>Para mejorar calidad de vida ya que hoy en día todo se maneja por estos medios</t>
  </si>
  <si>
    <t>Las páginas, los enlaces y archivos cargan relativamente rápido y la conectividad casi no se pierde.</t>
  </si>
  <si>
    <t>El internet nos conecta con el mundo, las empresas, las personas y permite hacer trámites, compras y comunicación de forma rápida y eficiente.</t>
  </si>
  <si>
    <t>Por que hay varias personas Conectadas y la velocidad es la misma</t>
  </si>
  <si>
    <t>Es importante por, de esta forma Podemos comunicarlose con los Demas e encontrar informacion de forma rapida.</t>
  </si>
  <si>
    <t>Es muy lento</t>
  </si>
  <si>
    <t>Para el desempeño de tareas</t>
  </si>
  <si>
    <t>Presenta intermitencia cada rato</t>
  </si>
  <si>
    <t>Por qué nos permite agilizar procesos investigar y trabajar sin salir de casa</t>
  </si>
  <si>
    <t>No se cae la señal</t>
  </si>
  <si>
    <t>Ahora todo se mueve por internet</t>
  </si>
  <si>
    <t>Mucha demora en la carga de paginas</t>
  </si>
  <si>
    <t>Para adquirir nuevos conocimientos</t>
  </si>
  <si>
    <t>Por la conexión</t>
  </si>
  <si>
    <t>Por que es muy necesario para la educación virtual y tener conexión</t>
  </si>
  <si>
    <t>Es importante para el diario vivir</t>
  </si>
  <si>
    <t>Por funciona bien entre semana peronlos fines de semana es muy mal</t>
  </si>
  <si>
    <t>Tener una mejor comunicación con el mundo y que áya may igualdad</t>
  </si>
  <si>
    <t>No cuento con Internet</t>
  </si>
  <si>
    <t>Es un canal de información directo que permite tener mayor facilidad al momento de realizar alguna investigación, mantiene conectado a las personas a nivel mundial, permite tener acceso a todos los programas o canales que deseemos.</t>
  </si>
  <si>
    <t>De acuerdo a las actividades que realizó a diario, son muy pocas veces los inconvenientes que presento con el servicio.</t>
  </si>
  <si>
    <t>Actualmente la economía depende de este servicio</t>
  </si>
  <si>
    <t>No hay buena calidad de señal</t>
  </si>
  <si>
    <t>Es un medio por el cual debemos obtener información a diario para temas de trabajo, educación y entretenimiento por eso es indispensable contar con el servicio a diario.</t>
  </si>
  <si>
    <t>Se demora mucho en abrir las aplicaciones faltan mas antenas....</t>
  </si>
  <si>
    <t>Por que orita todo es tecnologia para cualquier cosa...</t>
  </si>
  <si>
    <t>Regular porque solo es por datos</t>
  </si>
  <si>
    <t>Para poder saver las situaciones que suceden a nuestro alrededor o lugar donde vivimos</t>
  </si>
  <si>
    <t>YEISON GAITAN</t>
  </si>
  <si>
    <t>Es regular debido a que la velocidad y calidad es baja</t>
  </si>
  <si>
    <t>El servicio de internet es necesario ya que es una herramienta muy útil para la búsqueda de información o también para la transferencia de esta misma.</t>
  </si>
  <si>
    <t>No siempre funciona bien</t>
  </si>
  <si>
    <t>Es importante para la educación,para los trabajos del colegio y universidad ,que ke dejan a mis hijos</t>
  </si>
  <si>
    <t>mala cobertura</t>
  </si>
  <si>
    <t>vivir relacionado con la comunidad</t>
  </si>
  <si>
    <t>Siempre está fallando</t>
  </si>
  <si>
    <t>Porque se facilita para muchas cosas</t>
  </si>
  <si>
    <t>se cae muy seguido</t>
  </si>
  <si>
    <t>VIRGIN</t>
  </si>
  <si>
    <t xml:space="preserve">por ahí me llega el trabajo 
</t>
  </si>
  <si>
    <t>Solo contamos con internet cuando se tiene acceso a una recarga</t>
  </si>
  <si>
    <t>Para poder acceder a educación de modo virtual , principalmente talleres virtuales</t>
  </si>
  <si>
    <t>Bueno cuando necesitamos investigar una tarea</t>
  </si>
  <si>
    <t>Se facilita en la búsqueda de trabajos escolares</t>
  </si>
  <si>
    <t>Para datosves bueno</t>
  </si>
  <si>
    <t>Tener otro tipo de comunicación</t>
  </si>
  <si>
    <t>La señal es mala ya q claramente no es fibra dependemos de antenas</t>
  </si>
  <si>
    <t>Hoy en día todo es por internet</t>
  </si>
  <si>
    <t>Hoy en dia ws el medio mas facil para la comunicación</t>
  </si>
  <si>
    <t>Bueno</t>
  </si>
  <si>
    <t>Por que el trabajo y el estudio lo exijen</t>
  </si>
  <si>
    <t>Por comunicarse</t>
  </si>
  <si>
    <t>No cuento con el servicio</t>
  </si>
  <si>
    <t>Para el desarrollo de la buena educación de mis hijos.</t>
  </si>
  <si>
    <t>Por el área en qué me encuentro no hay buena cobertura por parte del operador y las continúas lluvias</t>
  </si>
  <si>
    <t>Para todo hoy en día es importante salud, pagos, redes, educación, ventas, compras</t>
  </si>
  <si>
    <t>No tengo</t>
  </si>
  <si>
    <t>Si tubiera veria mas cosas nuevas</t>
  </si>
  <si>
    <t>No hay cobertura en la zona</t>
  </si>
  <si>
    <t>Para trabajar</t>
  </si>
  <si>
    <t>Porque se tarda bastante en descargar</t>
  </si>
  <si>
    <t>Porque en este momento todo se maneja con ayuda de este</t>
  </si>
  <si>
    <t>Muy lento</t>
  </si>
  <si>
    <t>Porque me suministra buena capacidad</t>
  </si>
  <si>
    <t>La tecnología ocupa un lugar muy importante para todo en la vida cotidiana de la sociedad donde nos suministra conocimientos trabajo diversión comunicación etc</t>
  </si>
  <si>
    <t>La señal es dadiado mala</t>
  </si>
  <si>
    <t>Se demora mucho en cargar las páginas</t>
  </si>
  <si>
    <t>Porqué no hay buena Señal</t>
  </si>
  <si>
    <t>Para una mejor Comunicación</t>
  </si>
  <si>
    <t>Es bueno porqué la velocidad de descarga cumple con mis expectativas.</t>
  </si>
  <si>
    <t>El servicio de internet da acceso a diversas fuentes de información, además de facilitar algunos procesos como pueden ser los pagos de servicios o simplemente el tener una forma de contacto con otras personas.</t>
  </si>
  <si>
    <t>Por qué se va mucho la señal</t>
  </si>
  <si>
    <t>Para entrenamiento, comunicación e investigación</t>
  </si>
  <si>
    <t>Noda</t>
  </si>
  <si>
    <t>Para el estudio de mis hijos</t>
  </si>
  <si>
    <t>Tiene buena velocidad y buena conectividad</t>
  </si>
  <si>
    <t>Es una herramienta necesaria para mí trabajo y estudio</t>
  </si>
  <si>
    <t>Por qué rara vez falla</t>
  </si>
  <si>
    <t>Por qué es un medio de comunicación actual del que dependemos para todas las actividades diarias</t>
  </si>
  <si>
    <t>Por el operador</t>
  </si>
  <si>
    <t>Sirve para estar más actualizados</t>
  </si>
  <si>
    <t>Regular porque la señal no coge asi tenga buena señal</t>
  </si>
  <si>
    <t>Me puedo enterar de las problematicas que suceden en el pais o donde vivo</t>
  </si>
  <si>
    <t>Porque se fuga muy fácil</t>
  </si>
  <si>
    <t>Por muchas razones para las tares de nuestro hijos para cualquier información entre otras</t>
  </si>
  <si>
    <t>Rapidez</t>
  </si>
  <si>
    <t>Por qué en ocasiones es muy lento</t>
  </si>
  <si>
    <t>Porque es necesario para la educación de mis hijos</t>
  </si>
  <si>
    <t>Se demora mucho en la carga de imagenes</t>
  </si>
  <si>
    <t>Por el acceso a la información</t>
  </si>
  <si>
    <t>Por la distancia de las antenas</t>
  </si>
  <si>
    <t>Es vital en la actualidad nos mantiene informados y conectados</t>
  </si>
  <si>
    <t>OPERADOR - MEDIO DE CONEXIÓN Y CANT USUARIOS</t>
  </si>
  <si>
    <t>DISPOSITIVO DE DATOS</t>
  </si>
  <si>
    <t>OPERADOR - COSTO - CALIDAD DEL SERVICIO</t>
  </si>
  <si>
    <t>Cuenta de 3. SU LUGAR DE RESIDENCIA ES</t>
  </si>
  <si>
    <t>Etiquetas de columna</t>
  </si>
  <si>
    <t>Etiquetas de fila</t>
  </si>
  <si>
    <t>Total general</t>
  </si>
  <si>
    <t>MEDIO DE CONEXIÓN</t>
  </si>
  <si>
    <t>CONCLUSIONES</t>
  </si>
  <si>
    <t xml:space="preserve">* </t>
  </si>
  <si>
    <t>58% tienen conectividad a internet en su hogar por algún medio y el 42% no cuenta</t>
  </si>
  <si>
    <t>*</t>
  </si>
  <si>
    <t xml:space="preserve">El operador más utilizado es CLARO. </t>
  </si>
  <si>
    <t xml:space="preserve">El 83 % de las personas que cuentan con conectividad, el dispositivo mayor utilizado para conectarse a internet es el celular </t>
  </si>
  <si>
    <t xml:space="preserve">El 50% se conectan a través de Zonas Wifi,  el 19% Antenas Satelitales, 16% Zonas Wifi compartidas desde un celular, </t>
  </si>
  <si>
    <t>Zona Rural</t>
  </si>
  <si>
    <t>Zona Urbana</t>
  </si>
  <si>
    <t>ENCUESTA REALIZADA “CONECTIVIDAD A INTERNET, ZONAS RURALES DEL MUNICIPIO DE LA VEGA”</t>
  </si>
  <si>
    <t>CARMEN LILIA CORREA</t>
  </si>
  <si>
    <t>EUCLIDES BERMÚDEZ</t>
  </si>
  <si>
    <t>JUAN LÓPEZ</t>
  </si>
  <si>
    <t>CARLOS FELIPE BERMUDEZ</t>
  </si>
  <si>
    <t>LUIS ALEXANDER ROCHA CASTAÑEDA</t>
  </si>
  <si>
    <t>NUNIL ALEXIS MAHECHA</t>
  </si>
  <si>
    <t>CRISTIAN HERNAN MARTÍNEZ PARDO</t>
  </si>
  <si>
    <t>JUDEY MOLANO</t>
  </si>
  <si>
    <t>MILENA ORJUELA</t>
  </si>
  <si>
    <t>JULIAN ORJUELA</t>
  </si>
  <si>
    <t>MARITZA BERMÚDEZ CORREA</t>
  </si>
  <si>
    <t>DIEGO GRANADOS</t>
  </si>
  <si>
    <t>DEIBI ANDRES ORTIZ MORENO</t>
  </si>
  <si>
    <t>ALEX YAMID VEGA QUEVEDO</t>
  </si>
  <si>
    <t>YON ARVEY</t>
  </si>
  <si>
    <t>EDWIN ANDRES RODRIGUEZ BEJARANO</t>
  </si>
  <si>
    <t>YERALDIN GARCIA</t>
  </si>
  <si>
    <t>LEONARDO VEGA</t>
  </si>
  <si>
    <t>DIANA MARÍA VEGA QUEVEDO</t>
  </si>
  <si>
    <t>NANCY SANABRÍA</t>
  </si>
  <si>
    <t>DIANA LORENA MORENO RUBIANO</t>
  </si>
  <si>
    <t>DANIELA ALEJANDRA RODRÍGUEZ RODRÍGUEZ</t>
  </si>
  <si>
    <t>SONIA VELASCO GUTIÉRREZ</t>
  </si>
  <si>
    <t>SEBASTIAN SILVA</t>
  </si>
  <si>
    <t>MANUEL MARTINEZ</t>
  </si>
  <si>
    <t>VIKI TRINIDAD CAMARGO</t>
  </si>
  <si>
    <t>ANGIE CAROLINA LIZARAZO ACOSTA</t>
  </si>
  <si>
    <t>JUAN SEBASTIÁN CORTÉS BLANCO</t>
  </si>
  <si>
    <t>WILSON RODRÍGUEZ</t>
  </si>
  <si>
    <t>ESNEIDER PINZÓN</t>
  </si>
  <si>
    <t>IRALDO RODRIGEZ</t>
  </si>
  <si>
    <t>YURILIAM GUEVARA</t>
  </si>
  <si>
    <t>JAIRO EFREN LEON SANTANA</t>
  </si>
  <si>
    <t>YESICA OLAYA</t>
  </si>
  <si>
    <t>ANDREA YOHANNA COCA MARTÍNEZ</t>
  </si>
  <si>
    <t>JENNY LORENA AMAYA ANGEL</t>
  </si>
  <si>
    <t>ÁNGEL BRACAMONTE</t>
  </si>
  <si>
    <t>LUIS ARBERTO</t>
  </si>
  <si>
    <t>LILIANA SERRATO CARDENAS</t>
  </si>
  <si>
    <t>SEÑORA LEONARDO VEGA</t>
  </si>
  <si>
    <t>ANDRÉS ROJAS MALDONADO</t>
  </si>
  <si>
    <t>DIEGO ARMANDO AGUDELO CASTRO</t>
  </si>
  <si>
    <t>JENNY BUITRAGO</t>
  </si>
  <si>
    <t>MARCELA JORGE ORDOÑEZ</t>
  </si>
  <si>
    <t>SINDY JULIETH MARTINEZ</t>
  </si>
  <si>
    <t>VALENTINA CAMELOR</t>
  </si>
  <si>
    <t>CESAR MUÑOZ</t>
  </si>
  <si>
    <t>KELLY PUIN</t>
  </si>
  <si>
    <t>MARIANA MOJICA</t>
  </si>
  <si>
    <t>LAURA SOFIA ACERO RUBIANO</t>
  </si>
  <si>
    <t>NATHALY MURCIA DONCEL</t>
  </si>
  <si>
    <t>MILENA GUIO JIMENEZ</t>
  </si>
  <si>
    <t>VIVIANA FANDIÑO</t>
  </si>
  <si>
    <t>PAOLA ANDREA LÓPEZ MORA</t>
  </si>
  <si>
    <t>SEBASTIAN GARCIA MONROY</t>
  </si>
  <si>
    <t>LINA MARÍA BARRETO PRADA</t>
  </si>
  <si>
    <t>JESSICA LONDOÑO</t>
  </si>
  <si>
    <t>ESPOSO JESSICA LONDOÑO</t>
  </si>
  <si>
    <t>ANDRES DAVID PAEZ MEDINA</t>
  </si>
  <si>
    <t>LUIS FERNANDO BERNAL</t>
  </si>
  <si>
    <t>JUAN CAMILO SERRANO RAMÍREZ</t>
  </si>
  <si>
    <t>DIANA MARCELA SILVA CONTRERAS</t>
  </si>
  <si>
    <t>DEISY BERMUDEZ</t>
  </si>
  <si>
    <t>MILTON JAVIER MORALES MORALES</t>
  </si>
  <si>
    <t>MARIBEL CAMACHO</t>
  </si>
  <si>
    <t>ALEXIS OSORIO</t>
  </si>
  <si>
    <t>CAROLINA CORREA</t>
  </si>
  <si>
    <t>WILLIAM NORBEY DIAZ</t>
  </si>
  <si>
    <t>EDWIN ENRIQUE VERA</t>
  </si>
  <si>
    <t>JENNY CONSTANZA PARRA TRIANA</t>
  </si>
  <si>
    <t>ALBA LUCERO CANO SANABRIA</t>
  </si>
  <si>
    <t>JUAN CARLOS CABRERA PARRA</t>
  </si>
  <si>
    <t>SANDRA SÁNCHEZ GORDILLO</t>
  </si>
  <si>
    <t>AMANDA JIMENEZ ROMERO</t>
  </si>
  <si>
    <t>YULIETH FETECUA</t>
  </si>
  <si>
    <t>DONCEL NIÑO ANA LUCIA</t>
  </si>
  <si>
    <t>SONIA ESPERANZA GÓMEZ CERINZA</t>
  </si>
  <si>
    <t>HEIDY JOHANNA BENITO RODRÍGUEZ</t>
  </si>
  <si>
    <t>EMMA MARROQUIN</t>
  </si>
  <si>
    <t>CRISTINA HERRERA</t>
  </si>
  <si>
    <t>MARÍA CAMILA DÍAZ HERRERA</t>
  </si>
  <si>
    <t>ANDRY JULIETH LIZARAZO LOZANO</t>
  </si>
  <si>
    <t>LUZ MERY PEDROZA</t>
  </si>
  <si>
    <t>STEVEN MAFLA</t>
  </si>
  <si>
    <t>YENY JIMÉNEZ</t>
  </si>
  <si>
    <t>YOLANDA ALFONSO</t>
  </si>
  <si>
    <t>ÁNGEL OSORIO TRINIDAD</t>
  </si>
  <si>
    <t>CRISTIAN OSORIO</t>
  </si>
  <si>
    <t>ALEJANDRO RIVERA MALAVER</t>
  </si>
  <si>
    <t>MARIA JIMENEZ</t>
  </si>
  <si>
    <t>BRANDON YESID OSORIO TRINIDAD</t>
  </si>
  <si>
    <t>BLANCA YURANI BEJARANO</t>
  </si>
  <si>
    <t>KATHERINE VANESSA RÍOS MARTÍNEZ</t>
  </si>
  <si>
    <t>ANDREA PAOLA RODRÍGUEZ</t>
  </si>
  <si>
    <t>ALEJANDRA NIVIA</t>
  </si>
  <si>
    <t>ESPOSA MILTON JAVIER MORALES MORALES</t>
  </si>
  <si>
    <t>DIANA MARÍA MATIZ CASTIBLANCO</t>
  </si>
  <si>
    <t>LUIS CARLOS PEÑA</t>
  </si>
  <si>
    <t>SANDRA VIVIANA LEÓN OSORIO</t>
  </si>
  <si>
    <t>KATHERINE BARRERA</t>
  </si>
  <si>
    <t>JUAN CIÑON</t>
  </si>
  <si>
    <t>DUVAN CAÑÓN</t>
  </si>
  <si>
    <t>YESID GRANADOS</t>
  </si>
  <si>
    <t xml:space="preserve">OMAR LARA </t>
  </si>
  <si>
    <t>Cuenta de 1. NOMBRES Y APELLIDOS</t>
  </si>
  <si>
    <t xml:space="preserve">ENCUESTADOS </t>
  </si>
  <si>
    <t xml:space="preserve">CALIDAD DEL INTERNET </t>
  </si>
  <si>
    <t>PROVEEDOR</t>
  </si>
  <si>
    <t>TOTAL</t>
  </si>
  <si>
    <t>Cuenta de 10. ¿SE CONECTA A INTERNET POR MEDIO DE?</t>
  </si>
  <si>
    <t xml:space="preserve">PRINCIPALES PROVEEDORES DE COMUNICACIONES </t>
  </si>
  <si>
    <t>PORCENTAJE USO</t>
  </si>
  <si>
    <t>PRINCIPALES SOLUCIONES DE CONECTIVIDAD</t>
  </si>
  <si>
    <t>SOLUCION DE CONECTIVIDAD</t>
  </si>
  <si>
    <t xml:space="preserve">PROVEEDOR / MEDIO DE CONEXIÓN </t>
  </si>
  <si>
    <t>¿CUANTO PAGA POR EL SERVICIO INTERNET?</t>
  </si>
  <si>
    <t>%</t>
  </si>
  <si>
    <t>USUARIOS</t>
  </si>
  <si>
    <t>EL SERVICIO DE INTERNET LO UTILIZA PARA</t>
  </si>
  <si>
    <t>CALCULA EL ERROR MUESTRAL CON BASE EN EL TAMAÑO REAL DE TU MUESTRA</t>
  </si>
  <si>
    <t>Población Infinita</t>
  </si>
  <si>
    <t>Nivel de confianza</t>
  </si>
  <si>
    <t>Z</t>
  </si>
  <si>
    <t>Valores</t>
  </si>
  <si>
    <t xml:space="preserve">Tu error muestral es de: </t>
  </si>
  <si>
    <t>N</t>
  </si>
  <si>
    <t>n</t>
  </si>
  <si>
    <t>Tamaño muestra</t>
  </si>
  <si>
    <t>Numerador</t>
  </si>
  <si>
    <t>% confianza</t>
  </si>
  <si>
    <t>Denominador</t>
  </si>
  <si>
    <t>p</t>
  </si>
  <si>
    <t>q</t>
  </si>
  <si>
    <t>e</t>
  </si>
  <si>
    <t>Población Finita</t>
  </si>
  <si>
    <t>N-n</t>
  </si>
  <si>
    <t>Tu error muestral es de:</t>
  </si>
  <si>
    <t>N-1</t>
  </si>
  <si>
    <t>CALCULA EL TAMAÑO DE TU MUESTRA</t>
  </si>
  <si>
    <t>Tu muestra debe componerse por:</t>
  </si>
  <si>
    <t>No Aplica</t>
  </si>
  <si>
    <t>casos</t>
  </si>
  <si>
    <t xml:space="preserve">Elaborado por Dhiana Espitia Jaramillo para la Unidad de Estudio de Investigación de </t>
  </si>
  <si>
    <t>Mercados del programa virtual de Mercadeo de la Universidad EAN.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</si>
</sst>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A647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4" fillId="3" borderId="2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4" fillId="0" borderId="0" xfId="0" applyFont="1" applyAlignment="1">
      <alignment horizontal="left" indent="1"/>
    </xf>
    <xf numFmtId="0" fontId="4" fillId="0" borderId="0" xfId="0" applyFont="1"/>
    <xf numFmtId="9" fontId="0" fillId="0" borderId="0" xfId="1" applyFont="1"/>
    <xf numFmtId="0" fontId="4" fillId="0" borderId="0" xfId="0" applyFont="1" applyAlignment="1">
      <alignment horizontal="center"/>
    </xf>
    <xf numFmtId="9" fontId="0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5" fillId="4" borderId="0" xfId="0" applyFont="1" applyFill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9" fontId="0" fillId="0" borderId="8" xfId="1" applyFont="1" applyBorder="1" applyAlignment="1">
      <alignment horizontal="center"/>
    </xf>
    <xf numFmtId="0" fontId="4" fillId="5" borderId="0" xfId="0" applyFont="1" applyFill="1" applyAlignment="1">
      <alignment horizontal="left" indent="1"/>
    </xf>
    <xf numFmtId="0" fontId="4" fillId="5" borderId="0" xfId="0" applyFont="1" applyFill="1"/>
    <xf numFmtId="9" fontId="0" fillId="5" borderId="0" xfId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0" fillId="5" borderId="0" xfId="0" applyFill="1" applyAlignment="1">
      <alignment horizontal="left" indent="1"/>
    </xf>
    <xf numFmtId="0" fontId="0" fillId="5" borderId="0" xfId="0" applyFill="1" applyAlignment="1">
      <alignment horizontal="left"/>
    </xf>
    <xf numFmtId="0" fontId="0" fillId="0" borderId="0" xfId="0" pivotButton="1" applyAlignment="1">
      <alignment horizontal="center"/>
    </xf>
    <xf numFmtId="0" fontId="0" fillId="5" borderId="0" xfId="0" applyFill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6" borderId="0" xfId="0" applyFill="1"/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horizontal="left"/>
    </xf>
    <xf numFmtId="164" fontId="0" fillId="6" borderId="0" xfId="1" applyNumberFormat="1" applyFont="1" applyFill="1"/>
    <xf numFmtId="9" fontId="0" fillId="6" borderId="0" xfId="1" applyFont="1" applyFill="1" applyAlignment="1">
      <alignment horizontal="center" vertical="center"/>
    </xf>
    <xf numFmtId="9" fontId="0" fillId="6" borderId="0" xfId="1" applyFont="1" applyFill="1" applyAlignment="1">
      <alignment horizontal="center"/>
    </xf>
    <xf numFmtId="164" fontId="0" fillId="6" borderId="0" xfId="1" applyNumberFormat="1" applyFont="1" applyFill="1" applyAlignment="1">
      <alignment horizontal="center" vertical="center"/>
    </xf>
    <xf numFmtId="164" fontId="0" fillId="6" borderId="0" xfId="1" applyNumberFormat="1" applyFont="1" applyFill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6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9" fontId="0" fillId="6" borderId="0" xfId="0" applyNumberFormat="1" applyFill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9" xfId="0" applyBorder="1" applyAlignment="1">
      <alignment horizontal="center"/>
    </xf>
    <xf numFmtId="9" fontId="0" fillId="0" borderId="9" xfId="0" applyNumberFormat="1" applyBorder="1" applyAlignment="1">
      <alignment horizontal="center"/>
    </xf>
    <xf numFmtId="9" fontId="0" fillId="0" borderId="0" xfId="0" applyNumberFormat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0" fillId="6" borderId="9" xfId="0" applyFill="1" applyBorder="1"/>
    <xf numFmtId="0" fontId="0" fillId="6" borderId="9" xfId="0" applyFill="1" applyBorder="1" applyAlignment="1">
      <alignment horizontal="center"/>
    </xf>
    <xf numFmtId="0" fontId="4" fillId="6" borderId="9" xfId="0" applyFont="1" applyFill="1" applyBorder="1" applyAlignment="1">
      <alignment horizontal="left"/>
    </xf>
    <xf numFmtId="164" fontId="0" fillId="0" borderId="0" xfId="1" applyNumberFormat="1" applyFont="1"/>
    <xf numFmtId="164" fontId="0" fillId="0" borderId="0" xfId="1" applyNumberFormat="1" applyFont="1" applyAlignment="1">
      <alignment horizontal="center" vertical="center"/>
    </xf>
    <xf numFmtId="0" fontId="0" fillId="0" borderId="9" xfId="0" pivotButton="1" applyBorder="1" applyAlignment="1">
      <alignment vertical="center"/>
    </xf>
    <xf numFmtId="0" fontId="0" fillId="0" borderId="9" xfId="0" applyBorder="1" applyAlignment="1">
      <alignment horizontal="left"/>
    </xf>
    <xf numFmtId="0" fontId="0" fillId="6" borderId="9" xfId="0" applyFill="1" applyBorder="1" applyAlignment="1">
      <alignment horizontal="left" vertical="center"/>
    </xf>
    <xf numFmtId="0" fontId="0" fillId="6" borderId="9" xfId="0" applyFill="1" applyBorder="1" applyAlignment="1">
      <alignment horizontal="center" vertical="center" wrapText="1"/>
    </xf>
    <xf numFmtId="164" fontId="0" fillId="6" borderId="9" xfId="1" applyNumberFormat="1" applyFont="1" applyFill="1" applyBorder="1" applyAlignment="1">
      <alignment horizontal="center" vertical="center"/>
    </xf>
    <xf numFmtId="0" fontId="0" fillId="9" borderId="0" xfId="0" applyFill="1"/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9" borderId="0" xfId="0" applyFont="1" applyFill="1" applyAlignment="1">
      <alignment horizontal="left" vertic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center"/>
    </xf>
    <xf numFmtId="0" fontId="11" fillId="0" borderId="9" xfId="0" applyFont="1" applyBorder="1"/>
    <xf numFmtId="0" fontId="0" fillId="0" borderId="9" xfId="0" applyBorder="1" applyProtection="1">
      <protection locked="0"/>
    </xf>
    <xf numFmtId="0" fontId="0" fillId="0" borderId="20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9" xfId="0" applyBorder="1" applyAlignment="1">
      <alignment vertical="center"/>
    </xf>
    <xf numFmtId="0" fontId="10" fillId="9" borderId="0" xfId="0" applyFont="1" applyFill="1" applyAlignment="1">
      <alignment vertical="center"/>
    </xf>
    <xf numFmtId="0" fontId="0" fillId="0" borderId="9" xfId="0" applyBorder="1"/>
    <xf numFmtId="0" fontId="0" fillId="0" borderId="16" xfId="0" applyBorder="1"/>
    <xf numFmtId="0" fontId="0" fillId="10" borderId="0" xfId="0" applyFill="1"/>
    <xf numFmtId="0" fontId="10" fillId="10" borderId="0" xfId="0" applyFont="1" applyFill="1" applyAlignment="1">
      <alignment horizontal="left" vertical="center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2" xfId="0" applyBorder="1" applyAlignment="1">
      <alignment horizontal="center"/>
    </xf>
    <xf numFmtId="0" fontId="10" fillId="1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165" fontId="0" fillId="0" borderId="0" xfId="0" applyNumberFormat="1"/>
    <xf numFmtId="0" fontId="0" fillId="0" borderId="0" xfId="0" applyProtection="1">
      <protection locked="0"/>
    </xf>
    <xf numFmtId="0" fontId="0" fillId="0" borderId="0" xfId="0" applyProtection="1">
      <protection hidden="1"/>
    </xf>
    <xf numFmtId="0" fontId="0" fillId="9" borderId="0" xfId="0" applyFill="1" applyProtection="1">
      <protection hidden="1"/>
    </xf>
    <xf numFmtId="0" fontId="4" fillId="0" borderId="14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right"/>
      <protection hidden="1"/>
    </xf>
    <xf numFmtId="0" fontId="0" fillId="0" borderId="18" xfId="0" applyBorder="1" applyAlignment="1" applyProtection="1">
      <alignment horizontal="right"/>
      <protection hidden="1"/>
    </xf>
    <xf numFmtId="0" fontId="0" fillId="0" borderId="19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1" fillId="0" borderId="9" xfId="0" applyFont="1" applyBorder="1" applyProtection="1">
      <protection hidden="1"/>
    </xf>
    <xf numFmtId="0" fontId="0" fillId="0" borderId="20" xfId="0" applyBorder="1" applyAlignment="1" applyProtection="1">
      <alignment horizontal="right"/>
      <protection hidden="1"/>
    </xf>
    <xf numFmtId="0" fontId="0" fillId="0" borderId="19" xfId="0" applyBorder="1" applyAlignment="1" applyProtection="1">
      <alignment horizontal="right"/>
      <protection hidden="1"/>
    </xf>
    <xf numFmtId="0" fontId="0" fillId="10" borderId="0" xfId="0" applyFill="1" applyProtection="1">
      <protection hidden="1"/>
    </xf>
    <xf numFmtId="0" fontId="0" fillId="0" borderId="21" xfId="0" applyBorder="1" applyAlignment="1" applyProtection="1">
      <alignment horizontal="right"/>
      <protection hidden="1"/>
    </xf>
    <xf numFmtId="0" fontId="0" fillId="0" borderId="22" xfId="0" applyBorder="1" applyAlignment="1" applyProtection="1">
      <alignment horizontal="right"/>
      <protection hidden="1"/>
    </xf>
    <xf numFmtId="0" fontId="0" fillId="0" borderId="22" xfId="0" applyBorder="1" applyAlignment="1" applyProtection="1">
      <alignment horizont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locked="0"/>
    </xf>
    <xf numFmtId="165" fontId="0" fillId="0" borderId="0" xfId="0" applyNumberFormat="1" applyProtection="1">
      <protection hidden="1"/>
    </xf>
    <xf numFmtId="0" fontId="10" fillId="10" borderId="15" xfId="0" applyFont="1" applyFill="1" applyBorder="1" applyAlignment="1">
      <alignment horizontal="center" vertical="center"/>
    </xf>
    <xf numFmtId="0" fontId="10" fillId="10" borderId="16" xfId="0" applyFont="1" applyFill="1" applyBorder="1" applyAlignment="1">
      <alignment horizontal="center" vertical="center"/>
    </xf>
    <xf numFmtId="2" fontId="10" fillId="10" borderId="3" xfId="0" applyNumberFormat="1" applyFont="1" applyFill="1" applyBorder="1" applyAlignment="1">
      <alignment horizontal="center" vertical="center"/>
    </xf>
    <xf numFmtId="2" fontId="10" fillId="10" borderId="4" xfId="0" applyNumberFormat="1" applyFont="1" applyFill="1" applyBorder="1" applyAlignment="1">
      <alignment horizontal="center" vertical="center"/>
    </xf>
    <xf numFmtId="2" fontId="10" fillId="10" borderId="12" xfId="0" applyNumberFormat="1" applyFont="1" applyFill="1" applyBorder="1" applyAlignment="1">
      <alignment horizontal="center" vertical="center"/>
    </xf>
    <xf numFmtId="2" fontId="10" fillId="10" borderId="6" xfId="0" applyNumberFormat="1" applyFont="1" applyFill="1" applyBorder="1" applyAlignment="1">
      <alignment horizontal="center" vertical="center"/>
    </xf>
    <xf numFmtId="2" fontId="10" fillId="10" borderId="7" xfId="0" applyNumberFormat="1" applyFont="1" applyFill="1" applyBorder="1" applyAlignment="1">
      <alignment horizontal="center" vertical="center"/>
    </xf>
    <xf numFmtId="2" fontId="10" fillId="10" borderId="8" xfId="0" applyNumberFormat="1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2" fontId="10" fillId="9" borderId="3" xfId="0" applyNumberFormat="1" applyFont="1" applyFill="1" applyBorder="1" applyAlignment="1">
      <alignment horizontal="center" vertical="center"/>
    </xf>
    <xf numFmtId="2" fontId="10" fillId="9" borderId="4" xfId="0" applyNumberFormat="1" applyFont="1" applyFill="1" applyBorder="1" applyAlignment="1">
      <alignment horizontal="center" vertical="center"/>
    </xf>
    <xf numFmtId="2" fontId="10" fillId="9" borderId="12" xfId="0" applyNumberFormat="1" applyFont="1" applyFill="1" applyBorder="1" applyAlignment="1">
      <alignment horizontal="center" vertical="center"/>
    </xf>
    <xf numFmtId="2" fontId="10" fillId="9" borderId="6" xfId="0" applyNumberFormat="1" applyFont="1" applyFill="1" applyBorder="1" applyAlignment="1">
      <alignment horizontal="center" vertical="center"/>
    </xf>
    <xf numFmtId="2" fontId="10" fillId="9" borderId="7" xfId="0" applyNumberFormat="1" applyFont="1" applyFill="1" applyBorder="1" applyAlignment="1">
      <alignment horizontal="center" vertical="center"/>
    </xf>
    <xf numFmtId="2" fontId="10" fillId="9" borderId="8" xfId="0" applyNumberFormat="1" applyFont="1" applyFill="1" applyBorder="1" applyAlignment="1">
      <alignment horizontal="center" vertical="center"/>
    </xf>
    <xf numFmtId="0" fontId="8" fillId="10" borderId="0" xfId="0" applyFont="1" applyFill="1" applyAlignment="1">
      <alignment horizontal="center"/>
    </xf>
    <xf numFmtId="0" fontId="10" fillId="10" borderId="17" xfId="0" applyFont="1" applyFill="1" applyBorder="1" applyAlignment="1" applyProtection="1">
      <alignment horizontal="center" vertical="center"/>
      <protection hidden="1"/>
    </xf>
    <xf numFmtId="0" fontId="10" fillId="10" borderId="18" xfId="0" applyFont="1" applyFill="1" applyBorder="1" applyAlignment="1" applyProtection="1">
      <alignment horizontal="center" vertical="center"/>
      <protection hidden="1"/>
    </xf>
    <xf numFmtId="0" fontId="10" fillId="10" borderId="20" xfId="0" applyFont="1" applyFill="1" applyBorder="1" applyAlignment="1" applyProtection="1">
      <alignment horizontal="center" vertical="center"/>
      <protection hidden="1"/>
    </xf>
    <xf numFmtId="0" fontId="10" fillId="10" borderId="19" xfId="0" applyFont="1" applyFill="1" applyBorder="1" applyAlignment="1" applyProtection="1">
      <alignment horizontal="center" vertical="center"/>
      <protection hidden="1"/>
    </xf>
    <xf numFmtId="0" fontId="0" fillId="10" borderId="21" xfId="0" applyFill="1" applyBorder="1" applyAlignment="1" applyProtection="1">
      <alignment horizontal="center"/>
      <protection hidden="1"/>
    </xf>
    <xf numFmtId="0" fontId="0" fillId="10" borderId="22" xfId="0" applyFill="1" applyBorder="1" applyAlignment="1" applyProtection="1">
      <alignment horizontal="center"/>
      <protection hidden="1"/>
    </xf>
    <xf numFmtId="0" fontId="7" fillId="8" borderId="0" xfId="0" applyFont="1" applyFill="1" applyAlignment="1" applyProtection="1">
      <alignment horizontal="center" vertical="center"/>
      <protection locked="0"/>
    </xf>
    <xf numFmtId="0" fontId="8" fillId="9" borderId="0" xfId="0" applyFont="1" applyFill="1" applyAlignment="1" applyProtection="1">
      <alignment horizontal="center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9" fillId="0" borderId="14" xfId="0" applyFont="1" applyBorder="1" applyAlignment="1" applyProtection="1">
      <alignment horizontal="center" vertical="center" wrapText="1"/>
      <protection hidden="1"/>
    </xf>
    <xf numFmtId="0" fontId="10" fillId="9" borderId="17" xfId="0" applyFont="1" applyFill="1" applyBorder="1" applyAlignment="1" applyProtection="1">
      <alignment horizontal="center" vertical="center"/>
      <protection hidden="1"/>
    </xf>
    <xf numFmtId="0" fontId="10" fillId="9" borderId="18" xfId="0" applyFont="1" applyFill="1" applyBorder="1" applyAlignment="1" applyProtection="1">
      <alignment horizontal="center" vertical="center"/>
      <protection hidden="1"/>
    </xf>
    <xf numFmtId="0" fontId="10" fillId="9" borderId="20" xfId="0" applyFont="1" applyFill="1" applyBorder="1" applyAlignment="1" applyProtection="1">
      <alignment horizontal="center" vertical="center"/>
      <protection hidden="1"/>
    </xf>
    <xf numFmtId="0" fontId="10" fillId="9" borderId="19" xfId="0" applyFont="1" applyFill="1" applyBorder="1" applyAlignment="1" applyProtection="1">
      <alignment horizontal="center" vertical="center"/>
      <protection hidden="1"/>
    </xf>
    <xf numFmtId="0" fontId="0" fillId="9" borderId="21" xfId="0" applyFill="1" applyBorder="1" applyAlignment="1" applyProtection="1">
      <alignment horizontal="center"/>
      <protection hidden="1"/>
    </xf>
    <xf numFmtId="0" fontId="0" fillId="9" borderId="22" xfId="0" applyFill="1" applyBorder="1" applyAlignment="1" applyProtection="1">
      <alignment horizontal="center"/>
      <protection hidden="1"/>
    </xf>
    <xf numFmtId="0" fontId="8" fillId="10" borderId="0" xfId="0" applyFont="1" applyFill="1" applyAlignment="1" applyProtection="1">
      <alignment horizontal="center"/>
      <protection hidden="1"/>
    </xf>
    <xf numFmtId="0" fontId="6" fillId="4" borderId="10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178"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vertical="center"/>
    </dxf>
    <dxf>
      <alignment wrapText="1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horizontal="left"/>
    </dxf>
    <dxf>
      <alignment horizontal="left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horizontal="left"/>
    </dxf>
    <dxf>
      <alignment horizontal="left"/>
    </dxf>
    <dxf>
      <alignment horizontal="left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colors>
    <mruColors>
      <color rgb="FF0A64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CALIDAD DEL INTERNET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Tabla!$B$13</c:f>
              <c:strCache>
                <c:ptCount val="1"/>
                <c:pt idx="0">
                  <c:v>ENCUESTADOS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A33-4AB9-A330-74291282A3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A33-4AB9-A330-74291282A3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A33-4AB9-A330-74291282A3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A33-4AB9-A330-74291282A3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Tabla!$A$14:$A$17</c:f>
              <c:strCache>
                <c:ptCount val="4"/>
                <c:pt idx="0">
                  <c:v>REGULAR</c:v>
                </c:pt>
                <c:pt idx="1">
                  <c:v>BUENO</c:v>
                </c:pt>
                <c:pt idx="2">
                  <c:v>MALO</c:v>
                </c:pt>
                <c:pt idx="3">
                  <c:v>EXCELENTE</c:v>
                </c:pt>
              </c:strCache>
            </c:strRef>
          </c:cat>
          <c:val>
            <c:numRef>
              <c:f>Tabla!$B$14:$B$17</c:f>
              <c:numCache>
                <c:formatCode>0.0%</c:formatCode>
                <c:ptCount val="4"/>
                <c:pt idx="0">
                  <c:v>0.4731182795698925</c:v>
                </c:pt>
                <c:pt idx="1">
                  <c:v>0.27956989247311825</c:v>
                </c:pt>
                <c:pt idx="2">
                  <c:v>0.23655913978494625</c:v>
                </c:pt>
                <c:pt idx="3">
                  <c:v>1.0752688172043012E-2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09-4043-88CC-D44803A64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baseline="0">
                <a:effectLst/>
              </a:rPr>
              <a:t>MEDIO DE CONEXIÓN A INTERNET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Tabla!$I$26</c:f>
              <c:strCache>
                <c:ptCount val="1"/>
                <c:pt idx="0">
                  <c:v>CELULAR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66-4303-A2D2-90D8FA5B17E5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66-4303-A2D2-90D8FA5B17E5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66-4303-A2D2-90D8FA5B17E5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66-4303-A2D2-90D8FA5B17E5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66-4303-A2D2-90D8FA5B17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Tabla!$H$27:$H$31</c:f>
              <c:strCache>
                <c:ptCount val="5"/>
                <c:pt idx="0">
                  <c:v>CLARO</c:v>
                </c:pt>
                <c:pt idx="1">
                  <c:v>OTRO</c:v>
                </c:pt>
                <c:pt idx="2">
                  <c:v>MOVISTAR</c:v>
                </c:pt>
                <c:pt idx="3">
                  <c:v>TIGO</c:v>
                </c:pt>
                <c:pt idx="4">
                  <c:v>WOM</c:v>
                </c:pt>
              </c:strCache>
            </c:strRef>
          </c:cat>
          <c:val>
            <c:numRef>
              <c:f>Tabla!$I$27:$I$31</c:f>
              <c:numCache>
                <c:formatCode>General</c:formatCode>
                <c:ptCount val="5"/>
                <c:pt idx="0">
                  <c:v>60</c:v>
                </c:pt>
                <c:pt idx="1">
                  <c:v>12</c:v>
                </c:pt>
                <c:pt idx="2">
                  <c:v>7</c:v>
                </c:pt>
                <c:pt idx="3">
                  <c:v>7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66-4303-A2D2-90D8FA5B17E5}"/>
            </c:ext>
          </c:extLst>
        </c:ser>
        <c:ser>
          <c:idx val="1"/>
          <c:order val="1"/>
          <c:tx>
            <c:strRef>
              <c:f>Tabla!$J$26</c:f>
              <c:strCache>
                <c:ptCount val="1"/>
                <c:pt idx="0">
                  <c:v>COMPUTADOR PROPIO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Tabla!$H$27:$H$31</c:f>
              <c:strCache>
                <c:ptCount val="5"/>
                <c:pt idx="0">
                  <c:v>CLARO</c:v>
                </c:pt>
                <c:pt idx="1">
                  <c:v>OTRO</c:v>
                </c:pt>
                <c:pt idx="2">
                  <c:v>MOVISTAR</c:v>
                </c:pt>
                <c:pt idx="3">
                  <c:v>TIGO</c:v>
                </c:pt>
                <c:pt idx="4">
                  <c:v>WOM</c:v>
                </c:pt>
              </c:strCache>
            </c:strRef>
          </c:cat>
          <c:val>
            <c:numRef>
              <c:f>Tabla!$J$27:$J$31</c:f>
              <c:numCache>
                <c:formatCode>General</c:formatCode>
                <c:ptCount val="5"/>
                <c:pt idx="0">
                  <c:v>5</c:v>
                </c:pt>
                <c:pt idx="1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66-4303-A2D2-90D8FA5B1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0860607"/>
        <c:axId val="800843967"/>
      </c:barChart>
      <c:catAx>
        <c:axId val="80086060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PROVEEDORES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0843967"/>
        <c:crosses val="autoZero"/>
        <c:auto val="1"/>
        <c:lblAlgn val="ctr"/>
        <c:lblOffset val="100"/>
        <c:noMultiLvlLbl val="0"/>
      </c:catAx>
      <c:valAx>
        <c:axId val="800843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USUARIOS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0086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baseline="0">
                <a:effectLst/>
              </a:rPr>
              <a:t>¿CUENTA CON INTERNET?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Tabla!$F$53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Tabla!$G$52:$H$52</c:f>
              <c:strCache>
                <c:ptCount val="2"/>
                <c:pt idx="0">
                  <c:v>ZONA RURAL</c:v>
                </c:pt>
                <c:pt idx="1">
                  <c:v>ZONA URBANA</c:v>
                </c:pt>
              </c:strCache>
            </c:strRef>
          </c:cat>
          <c:val>
            <c:numRef>
              <c:f>Tabla!$G$53:$H$53</c:f>
              <c:numCache>
                <c:formatCode>General</c:formatCode>
                <c:ptCount val="2"/>
                <c:pt idx="0">
                  <c:v>42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CD-4D5D-9247-60DE3DDF56EC}"/>
            </c:ext>
          </c:extLst>
        </c:ser>
        <c:ser>
          <c:idx val="1"/>
          <c:order val="1"/>
          <c:tx>
            <c:strRef>
              <c:f>Tabla!$F$54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Tabla!$G$52:$H$52</c:f>
              <c:strCache>
                <c:ptCount val="2"/>
                <c:pt idx="0">
                  <c:v>ZONA RURAL</c:v>
                </c:pt>
                <c:pt idx="1">
                  <c:v>ZONA URBANA</c:v>
                </c:pt>
              </c:strCache>
            </c:strRef>
          </c:cat>
          <c:val>
            <c:numRef>
              <c:f>Tabla!$G$54:$H$54</c:f>
              <c:numCache>
                <c:formatCode>General</c:formatCode>
                <c:ptCount val="2"/>
                <c:pt idx="0">
                  <c:v>58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CD-4D5D-9247-60DE3DDF5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0615743"/>
        <c:axId val="570619487"/>
      </c:barChart>
      <c:catAx>
        <c:axId val="570615743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0619487"/>
        <c:crosses val="autoZero"/>
        <c:auto val="1"/>
        <c:lblAlgn val="ctr"/>
        <c:lblOffset val="100"/>
        <c:noMultiLvlLbl val="0"/>
      </c:catAx>
      <c:valAx>
        <c:axId val="570619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USUARIOS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06157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EL SERVICIO DE INTERNET LO UTILIZA PARA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Tabla!$E$66</c:f>
              <c:strCache>
                <c:ptCount val="1"/>
                <c:pt idx="0">
                  <c:v>USUARIOS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Tabla!$D$67:$D$71</c:f>
              <c:strCache>
                <c:ptCount val="5"/>
                <c:pt idx="0">
                  <c:v>EDUCACIÓN</c:v>
                </c:pt>
                <c:pt idx="1">
                  <c:v>TRABAJO</c:v>
                </c:pt>
                <c:pt idx="2">
                  <c:v>REDES SOCIALES</c:v>
                </c:pt>
                <c:pt idx="3">
                  <c:v>JUEGOS, ENTRETENIMIENTO, PELÍCULAS</c:v>
                </c:pt>
                <c:pt idx="4">
                  <c:v>NO LO UTILIZO</c:v>
                </c:pt>
              </c:strCache>
            </c:strRef>
          </c:cat>
          <c:val>
            <c:numRef>
              <c:f>Tabla!$E$67:$E$71</c:f>
              <c:numCache>
                <c:formatCode>General</c:formatCode>
                <c:ptCount val="5"/>
                <c:pt idx="0">
                  <c:v>44</c:v>
                </c:pt>
                <c:pt idx="1">
                  <c:v>40</c:v>
                </c:pt>
                <c:pt idx="2">
                  <c:v>15</c:v>
                </c:pt>
                <c:pt idx="3">
                  <c:v>8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9-42DC-8B72-FA36B5D1F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782831"/>
        <c:axId val="152783247"/>
      </c:barChart>
      <c:catAx>
        <c:axId val="152782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2783247"/>
        <c:crosses val="autoZero"/>
        <c:auto val="1"/>
        <c:lblAlgn val="ctr"/>
        <c:lblOffset val="100"/>
        <c:noMultiLvlLbl val="0"/>
      </c:catAx>
      <c:valAx>
        <c:axId val="152783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USUARIOS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2782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PRINCIPALES PROVEEDORES DE COMUNICACIONES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Resumen!$R$27:$R$28</c:f>
              <c:strCache>
                <c:ptCount val="2"/>
                <c:pt idx="0">
                  <c:v>PRINCIPALES PROVEEDORES DE COMUNICACIONES </c:v>
                </c:pt>
                <c:pt idx="1">
                  <c:v>PORCENTAJE USO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A11-4E37-A1D9-BD5FC6979F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Resumen!$Q$29:$Q$35</c:f>
              <c:strCache>
                <c:ptCount val="7"/>
                <c:pt idx="0">
                  <c:v>CLARO</c:v>
                </c:pt>
                <c:pt idx="1">
                  <c:v>ETB</c:v>
                </c:pt>
                <c:pt idx="2">
                  <c:v>MOVISTAR</c:v>
                </c:pt>
                <c:pt idx="3">
                  <c:v>OTRO</c:v>
                </c:pt>
                <c:pt idx="4">
                  <c:v>TIGO</c:v>
                </c:pt>
                <c:pt idx="5">
                  <c:v>VIRGIN</c:v>
                </c:pt>
                <c:pt idx="6">
                  <c:v>WOM</c:v>
                </c:pt>
              </c:strCache>
            </c:strRef>
          </c:cat>
          <c:val>
            <c:numRef>
              <c:f>Resumen!$R$29:$R$35</c:f>
              <c:numCache>
                <c:formatCode>0%</c:formatCode>
                <c:ptCount val="7"/>
                <c:pt idx="0">
                  <c:v>0.59139784946236562</c:v>
                </c:pt>
                <c:pt idx="1">
                  <c:v>1.0752688172043012E-2</c:v>
                </c:pt>
                <c:pt idx="2">
                  <c:v>8.6021505376344093E-2</c:v>
                </c:pt>
                <c:pt idx="3">
                  <c:v>0.17204301075268819</c:v>
                </c:pt>
                <c:pt idx="4">
                  <c:v>0.10752688172043011</c:v>
                </c:pt>
                <c:pt idx="5">
                  <c:v>1.0752688172043012E-2</c:v>
                </c:pt>
                <c:pt idx="6">
                  <c:v>2.1505376344086023E-2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11-4E37-A1D9-BD5FC6979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817776"/>
        <c:axId val="151821104"/>
      </c:barChart>
      <c:catAx>
        <c:axId val="151817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PROVEEDOR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821104"/>
        <c:crosses val="autoZero"/>
        <c:auto val="1"/>
        <c:lblAlgn val="ctr"/>
        <c:lblOffset val="100"/>
        <c:noMultiLvlLbl val="0"/>
      </c:catAx>
      <c:valAx>
        <c:axId val="15182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PORCENTAJE</a:t>
                </a:r>
                <a:r>
                  <a:rPr lang="es-CO" baseline="0"/>
                  <a:t> DE USO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817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PRINCIPALES SOLUCIONES DE CONECTIVIDAD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Resumen!$R$38:$R$39</c:f>
              <c:strCache>
                <c:ptCount val="2"/>
                <c:pt idx="0">
                  <c:v>PRINCIPALES SOLUCIONES DE CONECTIVIDAD</c:v>
                </c:pt>
                <c:pt idx="1">
                  <c:v>PORCENTAJE USO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E16-4BA8-A230-800C220882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Resumen!$Q$40:$Q$43</c:f>
              <c:strCache>
                <c:ptCount val="4"/>
                <c:pt idx="0">
                  <c:v>ANTENAS SATELITAL</c:v>
                </c:pt>
                <c:pt idx="1">
                  <c:v>CABLE</c:v>
                </c:pt>
                <c:pt idx="2">
                  <c:v>ZONA WIFI</c:v>
                </c:pt>
                <c:pt idx="3">
                  <c:v>ZONA WIFI COMPARTIDA DESDE UN CELULAR</c:v>
                </c:pt>
              </c:strCache>
            </c:strRef>
          </c:cat>
          <c:val>
            <c:numRef>
              <c:f>Resumen!$R$40:$R$43</c:f>
              <c:numCache>
                <c:formatCode>0%</c:formatCode>
                <c:ptCount val="4"/>
                <c:pt idx="0">
                  <c:v>0.17204301075268819</c:v>
                </c:pt>
                <c:pt idx="1">
                  <c:v>0.10752688172043011</c:v>
                </c:pt>
                <c:pt idx="2">
                  <c:v>0.40860215053763443</c:v>
                </c:pt>
                <c:pt idx="3">
                  <c:v>0.31182795698924731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6-4BA8-A230-800C22088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655920"/>
        <c:axId val="69660080"/>
      </c:barChart>
      <c:catAx>
        <c:axId val="69655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SOLUCIÓN DE CONECTIVIDAD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660080"/>
        <c:crosses val="autoZero"/>
        <c:auto val="1"/>
        <c:lblAlgn val="ctr"/>
        <c:lblOffset val="100"/>
        <c:noMultiLvlLbl val="0"/>
      </c:catAx>
      <c:valAx>
        <c:axId val="6966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PORCENTAJE DE USO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65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[ANEXO 1. RESULTADO ENCUESTAS .xlsx]Resumen!TablaDinámica7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¿Cuánto</a:t>
            </a:r>
            <a:r>
              <a:rPr lang="es-CO" baseline="0"/>
              <a:t> paga por el servicio internet?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>
              <a:lumMod val="75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Resumen!$AC$5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0B-4F42-8F0A-CC9092D4686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83-48B5-9D84-C56C9771C6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Resumen!$AB$6:$AB$11</c:f>
              <c:strCache>
                <c:ptCount val="5"/>
                <c:pt idx="0">
                  <c:v>$50.001 EN ADELANTE</c:v>
                </c:pt>
                <c:pt idx="1">
                  <c:v>$30.001 A $50.000</c:v>
                </c:pt>
                <c:pt idx="2">
                  <c:v>NO REALIZO NINGÚN PAGO</c:v>
                </c:pt>
                <c:pt idx="3">
                  <c:v>$1.000 A $20.000</c:v>
                </c:pt>
                <c:pt idx="4">
                  <c:v>$20.001 A $30.000</c:v>
                </c:pt>
              </c:strCache>
            </c:strRef>
          </c:cat>
          <c:val>
            <c:numRef>
              <c:f>Resumen!$AC$6:$AC$11</c:f>
              <c:numCache>
                <c:formatCode>General</c:formatCode>
                <c:ptCount val="5"/>
                <c:pt idx="0">
                  <c:v>50</c:v>
                </c:pt>
                <c:pt idx="1">
                  <c:v>32</c:v>
                </c:pt>
                <c:pt idx="2">
                  <c:v>14</c:v>
                </c:pt>
                <c:pt idx="3">
                  <c:v>8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83-48B5-9D84-C56C9771C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542768"/>
        <c:axId val="65541520"/>
      </c:barChart>
      <c:catAx>
        <c:axId val="65542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COP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541520"/>
        <c:crosses val="autoZero"/>
        <c:auto val="1"/>
        <c:lblAlgn val="ctr"/>
        <c:lblOffset val="100"/>
        <c:noMultiLvlLbl val="0"/>
      </c:catAx>
      <c:valAx>
        <c:axId val="6554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USUARIOS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542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7</xdr:col>
      <xdr:colOff>278130</xdr:colOff>
      <xdr:row>18</xdr:row>
      <xdr:rowOff>172720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484C2C-840A-E571-3C17-205359609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"/>
          <a:ext cx="5612130" cy="30302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278130</xdr:colOff>
      <xdr:row>36</xdr:row>
      <xdr:rowOff>125095</xdr:rowOff>
    </xdr:to>
    <xdr:pic>
      <xdr:nvPicPr>
        <xdr:cNvPr id="3" name="Imagen 2" descr="Interfaz de usuario gráfica, Aplicación, Teams&#10;&#10;Descripción generada automáticamente">
          <a:extLst>
            <a:ext uri="{FF2B5EF4-FFF2-40B4-BE49-F238E27FC236}">
              <a16:creationId xmlns:a16="http://schemas.microsoft.com/office/drawing/2014/main" id="{301648F8-B565-0CD1-55B9-3C140B8D2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00500"/>
          <a:ext cx="5612130" cy="29825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7</xdr:col>
      <xdr:colOff>278130</xdr:colOff>
      <xdr:row>55</xdr:row>
      <xdr:rowOff>107315</xdr:rowOff>
    </xdr:to>
    <xdr:pic>
      <xdr:nvPicPr>
        <xdr:cNvPr id="4" name="Imagen 3" descr="Interfaz de usuario gráfica, Texto, Aplicación, Correo electrónico&#10;&#10;Descripción generada automáticamente">
          <a:extLst>
            <a:ext uri="{FF2B5EF4-FFF2-40B4-BE49-F238E27FC236}">
              <a16:creationId xmlns:a16="http://schemas.microsoft.com/office/drawing/2014/main" id="{A60A7966-8130-B0E3-A1ED-BBDF693CD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429500"/>
          <a:ext cx="5612130" cy="31553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7</xdr:col>
      <xdr:colOff>278130</xdr:colOff>
      <xdr:row>70</xdr:row>
      <xdr:rowOff>38735</xdr:rowOff>
    </xdr:to>
    <xdr:pic>
      <xdr:nvPicPr>
        <xdr:cNvPr id="5" name="Imagen 4" descr="Interfaz de usuario gráfica, Texto&#10;&#10;Descripción generada automáticamente">
          <a:extLst>
            <a:ext uri="{FF2B5EF4-FFF2-40B4-BE49-F238E27FC236}">
              <a16:creationId xmlns:a16="http://schemas.microsoft.com/office/drawing/2014/main" id="{F5EF746A-1CF2-A0A2-893E-B2A989CD9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1049000"/>
          <a:ext cx="5612130" cy="23247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7</xdr:col>
      <xdr:colOff>278130</xdr:colOff>
      <xdr:row>85</xdr:row>
      <xdr:rowOff>47625</xdr:rowOff>
    </xdr:to>
    <xdr:pic>
      <xdr:nvPicPr>
        <xdr:cNvPr id="6" name="Imagen 5" descr="Interfaz de usuario gráfica, Texto, Aplicación, Correo electrónico&#10;&#10;Descripción generada automáticamente">
          <a:extLst>
            <a:ext uri="{FF2B5EF4-FFF2-40B4-BE49-F238E27FC236}">
              <a16:creationId xmlns:a16="http://schemas.microsoft.com/office/drawing/2014/main" id="{7FC6C1E0-3640-2A8D-F3EB-C2E374E09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3716000"/>
          <a:ext cx="5612130" cy="2524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7</xdr:col>
      <xdr:colOff>278130</xdr:colOff>
      <xdr:row>95</xdr:row>
      <xdr:rowOff>96520</xdr:rowOff>
    </xdr:to>
    <xdr:pic>
      <xdr:nvPicPr>
        <xdr:cNvPr id="7" name="Imagen 6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ACEB5BF8-B9D4-AC4C-45D7-785805973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6764000"/>
          <a:ext cx="5612130" cy="14300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7</xdr:col>
      <xdr:colOff>278130</xdr:colOff>
      <xdr:row>111</xdr:row>
      <xdr:rowOff>151765</xdr:rowOff>
    </xdr:to>
    <xdr:pic>
      <xdr:nvPicPr>
        <xdr:cNvPr id="8" name="Imagen 7" descr="Interfaz de usuario gráfica, Texto, Aplicación, Correo electrónico&#10;&#10;Descripción generada automáticamente">
          <a:extLst>
            <a:ext uri="{FF2B5EF4-FFF2-40B4-BE49-F238E27FC236}">
              <a16:creationId xmlns:a16="http://schemas.microsoft.com/office/drawing/2014/main" id="{3271E739-19DB-D58C-3D45-44F013ABC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8669000"/>
          <a:ext cx="5612130" cy="26282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7</xdr:col>
      <xdr:colOff>278130</xdr:colOff>
      <xdr:row>127</xdr:row>
      <xdr:rowOff>175260</xdr:rowOff>
    </xdr:to>
    <xdr:pic>
      <xdr:nvPicPr>
        <xdr:cNvPr id="9" name="Imagen 8" descr="Interfaz de usuario gráfica, Texto, Aplicación&#10;&#10;Descripción generada automáticamente">
          <a:extLst>
            <a:ext uri="{FF2B5EF4-FFF2-40B4-BE49-F238E27FC236}">
              <a16:creationId xmlns:a16="http://schemas.microsoft.com/office/drawing/2014/main" id="{FB9C4F94-8202-9113-173D-648A6C43F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1717000"/>
          <a:ext cx="5612130" cy="26517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7</xdr:col>
      <xdr:colOff>278130</xdr:colOff>
      <xdr:row>160</xdr:row>
      <xdr:rowOff>188595</xdr:rowOff>
    </xdr:to>
    <xdr:pic>
      <xdr:nvPicPr>
        <xdr:cNvPr id="11" name="Imagen 10" descr="Interfaz de usuario gráfica, Texto, Aplicación&#10;&#10;Descripción generada automáticamente">
          <a:extLst>
            <a:ext uri="{FF2B5EF4-FFF2-40B4-BE49-F238E27FC236}">
              <a16:creationId xmlns:a16="http://schemas.microsoft.com/office/drawing/2014/main" id="{F545BA6C-4E4D-8488-18EF-7128595EA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7622500"/>
          <a:ext cx="5612130" cy="3046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7</xdr:col>
      <xdr:colOff>278130</xdr:colOff>
      <xdr:row>175</xdr:row>
      <xdr:rowOff>65405</xdr:rowOff>
    </xdr:to>
    <xdr:pic>
      <xdr:nvPicPr>
        <xdr:cNvPr id="12" name="Imagen 11" descr="Interfaz de usuario gráfica, Texto, Aplicación&#10;&#10;Descripción generada automáticamente">
          <a:extLst>
            <a:ext uri="{FF2B5EF4-FFF2-40B4-BE49-F238E27FC236}">
              <a16:creationId xmlns:a16="http://schemas.microsoft.com/office/drawing/2014/main" id="{DCD1C446-CE4C-97F0-9E3B-B52EDBD9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31051500"/>
          <a:ext cx="5612130" cy="23514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7</xdr:col>
      <xdr:colOff>278130</xdr:colOff>
      <xdr:row>190</xdr:row>
      <xdr:rowOff>88900</xdr:rowOff>
    </xdr:to>
    <xdr:pic>
      <xdr:nvPicPr>
        <xdr:cNvPr id="13" name="Imagen 12" descr="Interfaz de usuario gráfica, Texto, Aplicación, Correo electrónico&#10;&#10;Descripción generada automáticamente">
          <a:extLst>
            <a:ext uri="{FF2B5EF4-FFF2-40B4-BE49-F238E27FC236}">
              <a16:creationId xmlns:a16="http://schemas.microsoft.com/office/drawing/2014/main" id="{3B046A2F-6448-7178-5D7A-3369E12AB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33718500"/>
          <a:ext cx="5612130" cy="256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7</xdr:col>
      <xdr:colOff>278130</xdr:colOff>
      <xdr:row>199</xdr:row>
      <xdr:rowOff>148590</xdr:rowOff>
    </xdr:to>
    <xdr:pic>
      <xdr:nvPicPr>
        <xdr:cNvPr id="14" name="Imagen 13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FC68D68F-F0F6-C7FC-BC0B-1F8AB15AA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36766500"/>
          <a:ext cx="5612130" cy="12915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180975</xdr:rowOff>
    </xdr:from>
    <xdr:to>
      <xdr:col>7</xdr:col>
      <xdr:colOff>399300</xdr:colOff>
      <xdr:row>143</xdr:row>
      <xdr:rowOff>40970</xdr:rowOff>
    </xdr:to>
    <xdr:pic>
      <xdr:nvPicPr>
        <xdr:cNvPr id="21" name="Imagen 15">
          <a:extLst>
            <a:ext uri="{FF2B5EF4-FFF2-40B4-BE49-F238E27FC236}">
              <a16:creationId xmlns:a16="http://schemas.microsoft.com/office/drawing/2014/main" id="{EB9C88B3-4229-43F2-8294-3150C727F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4755475"/>
          <a:ext cx="6000000" cy="24380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333375</xdr:colOff>
      <xdr:row>2</xdr:row>
      <xdr:rowOff>171450</xdr:rowOff>
    </xdr:from>
    <xdr:to>
      <xdr:col>6</xdr:col>
      <xdr:colOff>2695575</xdr:colOff>
      <xdr:row>17</xdr:row>
      <xdr:rowOff>104774</xdr:rowOff>
    </xdr:to>
    <xdr:graphicFrame macro="">
      <xdr:nvGraphicFramePr>
        <xdr:cNvPr id="50" name="Gráfico 2">
          <a:extLst>
            <a:ext uri="{FF2B5EF4-FFF2-40B4-BE49-F238E27FC236}">
              <a16:creationId xmlns:a16="http://schemas.microsoft.com/office/drawing/2014/main" id="{0BDD3A43-BB06-AE5E-7362-35A45A9CBF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577102</xdr:colOff>
      <xdr:row>25</xdr:row>
      <xdr:rowOff>12326</xdr:rowOff>
    </xdr:from>
    <xdr:to>
      <xdr:col>16</xdr:col>
      <xdr:colOff>577102</xdr:colOff>
      <xdr:row>39</xdr:row>
      <xdr:rowOff>88526</xdr:rowOff>
    </xdr:to>
    <xdr:graphicFrame macro="">
      <xdr:nvGraphicFramePr>
        <xdr:cNvPr id="171" name="Gráfico 6">
          <a:extLst>
            <a:ext uri="{FF2B5EF4-FFF2-40B4-BE49-F238E27FC236}">
              <a16:creationId xmlns:a16="http://schemas.microsoft.com/office/drawing/2014/main" id="{3F851E82-DE15-9DF1-9DEC-2C3CC2B93F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330572</xdr:colOff>
      <xdr:row>49</xdr:row>
      <xdr:rowOff>90767</xdr:rowOff>
    </xdr:from>
    <xdr:to>
      <xdr:col>14</xdr:col>
      <xdr:colOff>420219</xdr:colOff>
      <xdr:row>63</xdr:row>
      <xdr:rowOff>166967</xdr:rowOff>
    </xdr:to>
    <xdr:graphicFrame macro="">
      <xdr:nvGraphicFramePr>
        <xdr:cNvPr id="230" name="Gráfico 8">
          <a:extLst>
            <a:ext uri="{FF2B5EF4-FFF2-40B4-BE49-F238E27FC236}">
              <a16:creationId xmlns:a16="http://schemas.microsoft.com/office/drawing/2014/main" id="{8D4F2137-879D-4445-73A3-C7A221F312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789214</xdr:colOff>
      <xdr:row>63</xdr:row>
      <xdr:rowOff>62752</xdr:rowOff>
    </xdr:from>
    <xdr:to>
      <xdr:col>11</xdr:col>
      <xdr:colOff>585906</xdr:colOff>
      <xdr:row>76</xdr:row>
      <xdr:rowOff>138952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095574D-5679-FA4F-589E-580493990B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327660</xdr:colOff>
      <xdr:row>18</xdr:row>
      <xdr:rowOff>22860</xdr:rowOff>
    </xdr:from>
    <xdr:to>
      <xdr:col>5</xdr:col>
      <xdr:colOff>411480</xdr:colOff>
      <xdr:row>23</xdr:row>
      <xdr:rowOff>146316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8FCD273E-33BA-4EA4-B0E7-86B0EB1E076E}"/>
                </a:ext>
              </a:extLst>
            </xdr:cNvPr>
            <xdr:cNvSpPr txBox="1"/>
          </xdr:nvSpPr>
          <xdr:spPr>
            <a:xfrm>
              <a:off x="645160" y="4074160"/>
              <a:ext cx="3131820" cy="1082306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s-E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r>
                      <a:rPr lang="es-CO" sz="2400" i="1">
                        <a:latin typeface="Cambria Math" panose="02040503050406030204" pitchFamily="18" charset="0"/>
                      </a:rPr>
                      <m:t>ⅇ=</m:t>
                    </m:r>
                    <m:r>
                      <a:rPr lang="es-CO" sz="2400" i="1">
                        <a:latin typeface="Cambria Math" panose="02040503050406030204" pitchFamily="18" charset="0"/>
                      </a:rPr>
                      <m:t>𝑧</m:t>
                    </m:r>
                    <m:r>
                      <a:rPr lang="es-CO" sz="2400" i="1">
                        <a:latin typeface="Cambria Math" panose="02040503050406030204" pitchFamily="18" charset="0"/>
                      </a:rPr>
                      <m:t>∗</m:t>
                    </m:r>
                    <m:rad>
                      <m:radPr>
                        <m:degHide m:val="on"/>
                        <m:ctrlPr>
                          <a:rPr lang="es-CO" sz="2400" i="1">
                            <a:solidFill>
                              <a:srgbClr val="836967"/>
                            </a:solidFill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s-CO" sz="2400" i="1">
                                <a:solidFill>
                                  <a:srgbClr val="836967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𝑁</m:t>
                            </m:r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−</m:t>
                            </m:r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num>
                          <m:den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𝑁</m:t>
                            </m:r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  <m:r>
                      <a:rPr lang="es-CO" sz="2400" i="1">
                        <a:latin typeface="Cambria Math" panose="02040503050406030204" pitchFamily="18" charset="0"/>
                      </a:rPr>
                      <m:t>∗</m:t>
                    </m:r>
                    <m:rad>
                      <m:radPr>
                        <m:degHide m:val="on"/>
                        <m:ctrlPr>
                          <a:rPr lang="es-CO" sz="2400" i="1">
                            <a:solidFill>
                              <a:srgbClr val="836967"/>
                            </a:solidFill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s-CO" sz="2400" i="1">
                                <a:solidFill>
                                  <a:srgbClr val="836967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𝜌</m:t>
                            </m:r>
                            <m:r>
                              <a:rPr lang="es-CO" sz="2400" b="0" i="1">
                                <a:latin typeface="Cambria Math" panose="02040503050406030204" pitchFamily="18" charset="0"/>
                              </a:rPr>
                              <m:t>∗</m:t>
                            </m:r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𝑞</m:t>
                            </m:r>
                          </m:num>
                          <m:den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s-CO" sz="240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8FCD273E-33BA-4EA4-B0E7-86B0EB1E076E}"/>
                </a:ext>
              </a:extLst>
            </xdr:cNvPr>
            <xdr:cNvSpPr txBox="1"/>
          </xdr:nvSpPr>
          <xdr:spPr>
            <a:xfrm>
              <a:off x="645160" y="4074160"/>
              <a:ext cx="3131820" cy="1082306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s-E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s-CO" sz="2400" i="0">
                  <a:latin typeface="Cambria Math" panose="02040503050406030204" pitchFamily="18" charset="0"/>
                </a:rPr>
                <a:t>ⅇ=𝑧∗</a:t>
              </a:r>
              <a:r>
                <a:rPr lang="es-CO" sz="24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√((</a:t>
              </a:r>
              <a:r>
                <a:rPr lang="es-CO" sz="2400" i="0">
                  <a:latin typeface="Cambria Math" panose="02040503050406030204" pitchFamily="18" charset="0"/>
                </a:rPr>
                <a:t>𝑁−𝑛</a:t>
              </a:r>
              <a:r>
                <a:rPr lang="es-CO" sz="24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)/(</a:t>
              </a:r>
              <a:r>
                <a:rPr lang="es-CO" sz="2400" i="0">
                  <a:latin typeface="Cambria Math" panose="02040503050406030204" pitchFamily="18" charset="0"/>
                </a:rPr>
                <a:t>𝑁−1</a:t>
              </a:r>
              <a:r>
                <a:rPr lang="es-CO" sz="24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))</a:t>
              </a:r>
              <a:r>
                <a:rPr lang="es-CO" sz="2400" i="0">
                  <a:latin typeface="Cambria Math" panose="02040503050406030204" pitchFamily="18" charset="0"/>
                </a:rPr>
                <a:t>∗</a:t>
              </a:r>
              <a:r>
                <a:rPr lang="es-CO" sz="24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√((</a:t>
              </a:r>
              <a:r>
                <a:rPr lang="es-CO" sz="2400" i="0">
                  <a:latin typeface="Cambria Math" panose="02040503050406030204" pitchFamily="18" charset="0"/>
                </a:rPr>
                <a:t>𝜌</a:t>
              </a:r>
              <a:r>
                <a:rPr lang="es-CO" sz="2400" b="0" i="0">
                  <a:latin typeface="Cambria Math" panose="02040503050406030204" pitchFamily="18" charset="0"/>
                </a:rPr>
                <a:t>∗</a:t>
              </a:r>
              <a:r>
                <a:rPr lang="es-CO" sz="2400" i="0">
                  <a:latin typeface="Cambria Math" panose="02040503050406030204" pitchFamily="18" charset="0"/>
                </a:rPr>
                <a:t>𝑞</a:t>
              </a:r>
              <a:r>
                <a:rPr lang="es-CO" sz="24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)/</a:t>
              </a:r>
              <a:r>
                <a:rPr lang="es-CO" sz="2400" i="0">
                  <a:latin typeface="Cambria Math" panose="02040503050406030204" pitchFamily="18" charset="0"/>
                </a:rPr>
                <a:t>𝑛</a:t>
              </a:r>
              <a:r>
                <a:rPr lang="es-CO" sz="24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</a:t>
              </a:r>
              <a:endParaRPr lang="es-CO" sz="2400"/>
            </a:p>
          </xdr:txBody>
        </xdr:sp>
      </mc:Fallback>
    </mc:AlternateContent>
    <xdr:clientData/>
  </xdr:twoCellAnchor>
  <xdr:twoCellAnchor>
    <xdr:from>
      <xdr:col>1</xdr:col>
      <xdr:colOff>487680</xdr:colOff>
      <xdr:row>7</xdr:row>
      <xdr:rowOff>116077</xdr:rowOff>
    </xdr:from>
    <xdr:to>
      <xdr:col>4</xdr:col>
      <xdr:colOff>281940</xdr:colOff>
      <xdr:row>10</xdr:row>
      <xdr:rowOff>181637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3">
              <a:extLst>
                <a:ext uri="{FF2B5EF4-FFF2-40B4-BE49-F238E27FC236}">
                  <a16:creationId xmlns:a16="http://schemas.microsoft.com/office/drawing/2014/main" id="{FF080850-0212-46D9-BB74-EDD626497F4A}"/>
                </a:ext>
              </a:extLst>
            </xdr:cNvPr>
            <xdr:cNvSpPr txBox="1"/>
          </xdr:nvSpPr>
          <xdr:spPr>
            <a:xfrm>
              <a:off x="805180" y="1576577"/>
              <a:ext cx="2080260" cy="770410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s-E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CO" sz="2400" i="1">
                        <a:latin typeface="Cambria Math" panose="02040503050406030204" pitchFamily="18" charset="0"/>
                      </a:rPr>
                      <m:t>ⅇ=</m:t>
                    </m:r>
                    <m:r>
                      <a:rPr lang="es-CO" sz="2400" i="1">
                        <a:latin typeface="Cambria Math" panose="02040503050406030204" pitchFamily="18" charset="0"/>
                      </a:rPr>
                      <m:t>𝑧</m:t>
                    </m:r>
                    <m:r>
                      <a:rPr lang="es-CO" sz="2400" i="1">
                        <a:latin typeface="Cambria Math" panose="02040503050406030204" pitchFamily="18" charset="0"/>
                      </a:rPr>
                      <m:t>∗</m:t>
                    </m:r>
                    <m:rad>
                      <m:radPr>
                        <m:degHide m:val="on"/>
                        <m:ctrlPr>
                          <a:rPr lang="es-CO" sz="2400" i="1">
                            <a:solidFill>
                              <a:srgbClr val="836967"/>
                            </a:solidFill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s-CO" sz="2400" i="1">
                                <a:solidFill>
                                  <a:srgbClr val="836967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𝜌</m:t>
                            </m:r>
                            <m:r>
                              <a:rPr lang="es-CO" sz="2400" b="0" i="1">
                                <a:latin typeface="Cambria Math" panose="02040503050406030204" pitchFamily="18" charset="0"/>
                              </a:rPr>
                              <m:t>∗</m:t>
                            </m:r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𝑞</m:t>
                            </m:r>
                          </m:num>
                          <m:den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s-CO" sz="2400"/>
            </a:p>
          </xdr:txBody>
        </xdr:sp>
      </mc:Choice>
      <mc:Fallback xmlns="">
        <xdr:sp macro="" textlink="">
          <xdr:nvSpPr>
            <xdr:cNvPr id="3" name="CuadroTexto 3">
              <a:extLst>
                <a:ext uri="{FF2B5EF4-FFF2-40B4-BE49-F238E27FC236}">
                  <a16:creationId xmlns:a16="http://schemas.microsoft.com/office/drawing/2014/main" id="{FF080850-0212-46D9-BB74-EDD626497F4A}"/>
                </a:ext>
              </a:extLst>
            </xdr:cNvPr>
            <xdr:cNvSpPr txBox="1"/>
          </xdr:nvSpPr>
          <xdr:spPr>
            <a:xfrm>
              <a:off x="805180" y="1576577"/>
              <a:ext cx="2080260" cy="770410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s-E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s-CO" sz="2400" i="0">
                  <a:latin typeface="Cambria Math" panose="02040503050406030204" pitchFamily="18" charset="0"/>
                </a:rPr>
                <a:t>ⅇ=𝑧∗</a:t>
              </a:r>
              <a:r>
                <a:rPr lang="es-CO" sz="24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√((</a:t>
              </a:r>
              <a:r>
                <a:rPr lang="es-CO" sz="2400" i="0">
                  <a:latin typeface="Cambria Math" panose="02040503050406030204" pitchFamily="18" charset="0"/>
                </a:rPr>
                <a:t>𝜌</a:t>
              </a:r>
              <a:r>
                <a:rPr lang="es-CO" sz="2400" b="0" i="0">
                  <a:latin typeface="Cambria Math" panose="02040503050406030204" pitchFamily="18" charset="0"/>
                </a:rPr>
                <a:t>∗</a:t>
              </a:r>
              <a:r>
                <a:rPr lang="es-CO" sz="2400" i="0">
                  <a:latin typeface="Cambria Math" panose="02040503050406030204" pitchFamily="18" charset="0"/>
                </a:rPr>
                <a:t>𝑞</a:t>
              </a:r>
              <a:r>
                <a:rPr lang="es-CO" sz="24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)/</a:t>
              </a:r>
              <a:r>
                <a:rPr lang="es-CO" sz="2400" i="0">
                  <a:latin typeface="Cambria Math" panose="02040503050406030204" pitchFamily="18" charset="0"/>
                </a:rPr>
                <a:t>𝑛</a:t>
              </a:r>
              <a:r>
                <a:rPr lang="es-CO" sz="2400" i="0">
                  <a:solidFill>
                    <a:srgbClr val="836967"/>
                  </a:solidFill>
                  <a:latin typeface="Cambria Math" panose="02040503050406030204" pitchFamily="18" charset="0"/>
                </a:rPr>
                <a:t>)</a:t>
              </a:r>
              <a:endParaRPr lang="es-CO" sz="2400"/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327660</xdr:colOff>
      <xdr:row>18</xdr:row>
      <xdr:rowOff>22860</xdr:rowOff>
    </xdr:from>
    <xdr:to>
      <xdr:col>6</xdr:col>
      <xdr:colOff>276968</xdr:colOff>
      <xdr:row>23</xdr:row>
      <xdr:rowOff>108167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E6E52702-ED05-4AF9-9E78-A0EEEB7C5D20}"/>
                </a:ext>
              </a:extLst>
            </xdr:cNvPr>
            <xdr:cNvSpPr txBox="1"/>
          </xdr:nvSpPr>
          <xdr:spPr>
            <a:xfrm>
              <a:off x="645160" y="3991610"/>
              <a:ext cx="3981558" cy="1018757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s-E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right"/>
                  </m:oMathParaPr>
                  <m:oMath xmlns:m="http://schemas.openxmlformats.org/officeDocument/2006/math">
                    <m:r>
                      <a:rPr lang="es-CO" sz="240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es-CO" sz="24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24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240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s-CO" sz="2400" i="0">
                            <a:latin typeface="Cambria Math" panose="02040503050406030204" pitchFamily="18" charset="0"/>
                          </a:rPr>
                          <m:t>∗</m:t>
                        </m:r>
                        <m:sSubSup>
                          <m:sSubSupPr>
                            <m:ctrlPr>
                              <a:rPr lang="es-CO" sz="2400" i="1">
                                <a:latin typeface="Cambria Math" panose="02040503050406030204" pitchFamily="18" charset="0"/>
                              </a:rPr>
                            </m:ctrlPr>
                          </m:sSubSupPr>
                          <m:e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𝑍</m:t>
                            </m:r>
                          </m:e>
                          <m:sub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𝑎</m:t>
                            </m:r>
                          </m:sub>
                          <m:sup>
                            <m:r>
                              <a:rPr lang="es-CO" sz="24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bSup>
                        <m:r>
                          <a:rPr lang="es-CO" sz="2400" i="0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CO" sz="2400" i="1">
                            <a:latin typeface="Cambria Math" panose="02040503050406030204" pitchFamily="18" charset="0"/>
                          </a:rPr>
                          <m:t>𝑝</m:t>
                        </m:r>
                        <m:r>
                          <a:rPr lang="es-CO" sz="2400" i="0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CO" sz="2400" i="1">
                            <a:latin typeface="Cambria Math" panose="02040503050406030204" pitchFamily="18" charset="0"/>
                          </a:rPr>
                          <m:t>𝑞</m:t>
                        </m:r>
                      </m:num>
                      <m:den>
                        <m:sSup>
                          <m:sSupPr>
                            <m:ctrlPr>
                              <a:rPr lang="es-CO" sz="24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CO" sz="2400" i="0">
                                <a:latin typeface="Cambria Math" panose="02040503050406030204" pitchFamily="18" charset="0"/>
                              </a:rPr>
                              <m:t>ⅇ</m:t>
                            </m:r>
                          </m:e>
                          <m:sup>
                            <m:r>
                              <a:rPr lang="es-CO" sz="24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s-CO" sz="2400" i="0">
                            <a:latin typeface="Cambria Math" panose="02040503050406030204" pitchFamily="18" charset="0"/>
                          </a:rPr>
                          <m:t>∗</m:t>
                        </m:r>
                        <m:d>
                          <m:dPr>
                            <m:ctrlPr>
                              <a:rPr lang="es-CO" sz="240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𝑁</m:t>
                            </m:r>
                            <m:r>
                              <a:rPr lang="es-CO" sz="2400" i="0">
                                <a:latin typeface="Cambria Math" panose="02040503050406030204" pitchFamily="18" charset="0"/>
                              </a:rPr>
                              <m:t>−1</m:t>
                            </m:r>
                          </m:e>
                        </m:d>
                        <m:r>
                          <a:rPr lang="es-CO" sz="2400" i="0">
                            <a:latin typeface="Cambria Math" panose="02040503050406030204" pitchFamily="18" charset="0"/>
                          </a:rPr>
                          <m:t>+</m:t>
                        </m:r>
                        <m:sSubSup>
                          <m:sSubSupPr>
                            <m:ctrlPr>
                              <a:rPr lang="es-CO" sz="2400" i="1">
                                <a:latin typeface="Cambria Math" panose="02040503050406030204" pitchFamily="18" charset="0"/>
                              </a:rPr>
                            </m:ctrlPr>
                          </m:sSubSupPr>
                          <m:e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𝑧</m:t>
                            </m:r>
                          </m:e>
                          <m:sub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𝛼</m:t>
                            </m:r>
                          </m:sub>
                          <m:sup>
                            <m:r>
                              <a:rPr lang="es-CO" sz="24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bSup>
                        <m:r>
                          <a:rPr lang="es-CO" sz="2400" i="0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CO" sz="2400" i="1">
                            <a:latin typeface="Cambria Math" panose="02040503050406030204" pitchFamily="18" charset="0"/>
                          </a:rPr>
                          <m:t>𝑝</m:t>
                        </m:r>
                        <m:r>
                          <a:rPr lang="es-CO" sz="2400" i="0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CO" sz="2400" i="1">
                            <a:latin typeface="Cambria Math" panose="02040503050406030204" pitchFamily="18" charset="0"/>
                          </a:rPr>
                          <m:t>𝑞</m:t>
                        </m:r>
                      </m:den>
                    </m:f>
                  </m:oMath>
                </m:oMathPara>
              </a14:m>
              <a:endParaRPr lang="es-CO" sz="240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E6E52702-ED05-4AF9-9E78-A0EEEB7C5D20}"/>
                </a:ext>
              </a:extLst>
            </xdr:cNvPr>
            <xdr:cNvSpPr txBox="1"/>
          </xdr:nvSpPr>
          <xdr:spPr>
            <a:xfrm>
              <a:off x="645160" y="3991610"/>
              <a:ext cx="3981558" cy="1018757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s-E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s-CO" sz="2400" i="0">
                  <a:latin typeface="Cambria Math" panose="02040503050406030204" pitchFamily="18" charset="0"/>
                </a:rPr>
                <a:t>𝑛=(𝑁∗𝑍_𝑎^2∗𝑝∗𝑞)/(ⅇ^2∗(𝑁−1)+𝑧_𝛼^2∗𝑝∗𝑞)</a:t>
              </a:r>
              <a:endParaRPr lang="es-CO" sz="2400"/>
            </a:p>
          </xdr:txBody>
        </xdr:sp>
      </mc:Fallback>
    </mc:AlternateContent>
    <xdr:clientData/>
  </xdr:twoCellAnchor>
  <xdr:twoCellAnchor>
    <xdr:from>
      <xdr:col>1</xdr:col>
      <xdr:colOff>487680</xdr:colOff>
      <xdr:row>7</xdr:row>
      <xdr:rowOff>116077</xdr:rowOff>
    </xdr:from>
    <xdr:to>
      <xdr:col>4</xdr:col>
      <xdr:colOff>281940</xdr:colOff>
      <xdr:row>10</xdr:row>
      <xdr:rowOff>179062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3">
              <a:extLst>
                <a:ext uri="{FF2B5EF4-FFF2-40B4-BE49-F238E27FC236}">
                  <a16:creationId xmlns:a16="http://schemas.microsoft.com/office/drawing/2014/main" id="{98ED634E-660A-4B05-919D-48A4C5656C4B}"/>
                </a:ext>
              </a:extLst>
            </xdr:cNvPr>
            <xdr:cNvSpPr txBox="1"/>
          </xdr:nvSpPr>
          <xdr:spPr>
            <a:xfrm>
              <a:off x="805180" y="1582927"/>
              <a:ext cx="2213610" cy="767835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s-E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s-CO" sz="240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es-CO" sz="240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24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Sup>
                          <m:sSubSupPr>
                            <m:ctrlPr>
                              <a:rPr lang="es-CO" sz="2400" i="1">
                                <a:latin typeface="Cambria Math" panose="02040503050406030204" pitchFamily="18" charset="0"/>
                              </a:rPr>
                            </m:ctrlPr>
                          </m:sSubSupPr>
                          <m:e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𝑍</m:t>
                            </m:r>
                          </m:e>
                          <m:sub>
                            <m:r>
                              <a:rPr lang="es-CO" sz="2400" i="1">
                                <a:latin typeface="Cambria Math" panose="02040503050406030204" pitchFamily="18" charset="0"/>
                              </a:rPr>
                              <m:t>𝑎</m:t>
                            </m:r>
                          </m:sub>
                          <m:sup>
                            <m:r>
                              <a:rPr lang="es-CO" sz="24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bSup>
                        <m:r>
                          <a:rPr lang="es-CO" sz="2400" i="0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CO" sz="2400" i="1">
                            <a:latin typeface="Cambria Math" panose="02040503050406030204" pitchFamily="18" charset="0"/>
                          </a:rPr>
                          <m:t>𝑝</m:t>
                        </m:r>
                        <m:r>
                          <a:rPr lang="es-CO" sz="2400" i="0">
                            <a:latin typeface="Cambria Math" panose="02040503050406030204" pitchFamily="18" charset="0"/>
                          </a:rPr>
                          <m:t>∗</m:t>
                        </m:r>
                        <m:r>
                          <a:rPr lang="es-CO" sz="2400" i="1">
                            <a:latin typeface="Cambria Math" panose="02040503050406030204" pitchFamily="18" charset="0"/>
                          </a:rPr>
                          <m:t>𝑞</m:t>
                        </m:r>
                      </m:num>
                      <m:den>
                        <m:sSup>
                          <m:sSupPr>
                            <m:ctrlPr>
                              <a:rPr lang="es-CO" sz="240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CO" sz="2400" i="0">
                                <a:latin typeface="Cambria Math" panose="02040503050406030204" pitchFamily="18" charset="0"/>
                              </a:rPr>
                              <m:t>ⅇ</m:t>
                            </m:r>
                          </m:e>
                          <m:sup>
                            <m:r>
                              <a:rPr lang="es-CO" sz="2400" i="0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s-CO" sz="2400"/>
            </a:p>
          </xdr:txBody>
        </xdr:sp>
      </mc:Choice>
      <mc:Fallback xmlns="">
        <xdr:sp macro="" textlink="">
          <xdr:nvSpPr>
            <xdr:cNvPr id="3" name="CuadroTexto 3">
              <a:extLst>
                <a:ext uri="{FF2B5EF4-FFF2-40B4-BE49-F238E27FC236}">
                  <a16:creationId xmlns:a16="http://schemas.microsoft.com/office/drawing/2014/main" id="{98ED634E-660A-4B05-919D-48A4C5656C4B}"/>
                </a:ext>
              </a:extLst>
            </xdr:cNvPr>
            <xdr:cNvSpPr txBox="1"/>
          </xdr:nvSpPr>
          <xdr:spPr>
            <a:xfrm>
              <a:off x="805180" y="1582927"/>
              <a:ext cx="2213610" cy="767835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spAutoFit/>
            </a:bodyPr>
            <a:lstStyle>
              <a:defPPr>
                <a:defRPr lang="es-E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es-CO" sz="2400" i="0">
                  <a:latin typeface="Cambria Math" panose="02040503050406030204" pitchFamily="18" charset="0"/>
                </a:rPr>
                <a:t>𝑛=(𝑍_𝑎^2∗𝑝∗𝑞)/ⅇ^2 </a:t>
              </a:r>
              <a:endParaRPr lang="es-CO" sz="2400"/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4947</xdr:colOff>
      <xdr:row>26</xdr:row>
      <xdr:rowOff>27050</xdr:rowOff>
    </xdr:from>
    <xdr:to>
      <xdr:col>24</xdr:col>
      <xdr:colOff>489857</xdr:colOff>
      <xdr:row>40</xdr:row>
      <xdr:rowOff>180770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3EE6309-EE5F-49FE-ADFF-1487170A58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418797</xdr:colOff>
      <xdr:row>42</xdr:row>
      <xdr:rowOff>67733</xdr:rowOff>
    </xdr:from>
    <xdr:to>
      <xdr:col>24</xdr:col>
      <xdr:colOff>497417</xdr:colOff>
      <xdr:row>57</xdr:row>
      <xdr:rowOff>89505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DA4552F-C6DE-4E5B-BD65-B4C3A5B056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119577</xdr:colOff>
      <xdr:row>14</xdr:row>
      <xdr:rowOff>167245</xdr:rowOff>
    </xdr:from>
    <xdr:to>
      <xdr:col>30</xdr:col>
      <xdr:colOff>508000</xdr:colOff>
      <xdr:row>28</xdr:row>
      <xdr:rowOff>81809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71A075F-5E8B-41E1-ACD2-11BF3A7BBF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MEVI" refreshedDate="44879.847822800926" createdVersion="7" refreshedVersion="8" minRefreshableVersion="3" recordCount="111" xr:uid="{0AB1C42F-A666-4B8A-B64B-EFBE95F9932D}">
  <cacheSource type="worksheet">
    <worksheetSource ref="A1:O112" sheet="Detalle Encuestas LA_VEGA"/>
  </cacheSource>
  <cacheFields count="15">
    <cacheField name="FECHA" numFmtId="14">
      <sharedItems containsSemiMixedTypes="0" containsNonDate="0" containsDate="1" containsString="0" minDate="2022-10-14T00:00:00" maxDate="2022-10-23T00:00:00"/>
    </cacheField>
    <cacheField name="1. NOMBRES Y APELLIDOS" numFmtId="0">
      <sharedItems/>
    </cacheField>
    <cacheField name="2. SEXO" numFmtId="0">
      <sharedItems/>
    </cacheField>
    <cacheField name="3. SU LUGAR DE RESIDENCIA ES" numFmtId="0">
      <sharedItems count="2">
        <s v="ZONA RURAL"/>
        <s v="ZONA URBANA"/>
      </sharedItems>
    </cacheField>
    <cacheField name="4. ¿TIENE INSTALADO SERVICIO DE INTERNET EN SU VIVIENDA?" numFmtId="0">
      <sharedItems count="2">
        <s v="NO"/>
        <s v="SI"/>
      </sharedItems>
    </cacheField>
    <cacheField name="5. ¿CUANTAS PERSONAS UTILIZAN EL SERVICIO DE INTERNET EN SU VIVIENDA?" numFmtId="0">
      <sharedItems count="7">
        <s v="DE 3 A 4 PERSONAS"/>
        <s v="DE 1 A 2 PERSONAS"/>
        <s v="O PERSONAS"/>
        <s v="1 A 2 PERSONAS"/>
        <s v="3 A 4 PERSONAS"/>
        <s v="6 PERSONAS EN ADELANTE"/>
        <s v="5 A 6 PERSONAS"/>
      </sharedItems>
    </cacheField>
    <cacheField name="6. ¿CONSIDERA USTED QUE LA CALIDAD DE SU INTERNET EN TÉRMINOS DE VELOCIDAD Y DESCARGA ES?" numFmtId="0">
      <sharedItems count="5">
        <s v="MALO"/>
        <s v="NO CUENTA CON INTERNET"/>
        <s v="REGULAR"/>
        <s v="BUENO"/>
        <s v="EXCELENTE"/>
      </sharedItems>
    </cacheField>
    <cacheField name="7. PORQUE CONSIDERA QUE SU VELOCIDAD DE INTERNET ES EXCELENTE, BUENO, REGULAR O MALO" numFmtId="0">
      <sharedItems containsBlank="1"/>
    </cacheField>
    <cacheField name="8. ¿CUÁNDO SE CONECTA A INTERNET LO HACE PRINCIPALMENTE A TRAVES DE?" numFmtId="0">
      <sharedItems count="4">
        <s v="CELULAR"/>
        <s v="NO SE CONECTA A INTERNET"/>
        <s v="COMPUTADOR PROPIO"/>
        <s v="DESDE UN EQUIPO PRESTADO"/>
      </sharedItems>
    </cacheField>
    <cacheField name="9. ¿CUANTO PAGA POR EL SERVICIO INTERNET?" numFmtId="0">
      <sharedItems count="7">
        <s v="$20.001 A $30.000"/>
        <s v="$1.000 A $20.000"/>
        <s v="NO REALIZO NINGÚN PAGO"/>
        <s v="$30.001 A $50.000"/>
        <s v="$50.001 EN ADELANTE"/>
        <s v="DE $1.000 A $20.000" u="1"/>
        <s v="DE $21:000 A $30.000" u="1"/>
      </sharedItems>
    </cacheField>
    <cacheField name="10. ¿SE CONECTA A INTERNET POR MEDIO DE?" numFmtId="0">
      <sharedItems count="6">
        <s v="CELULAR"/>
        <s v="NO SE CONECTA A INTERNET"/>
        <s v="ANTENAS SATELITAL"/>
        <s v="ZONA WIFI"/>
        <s v="CABLE"/>
        <s v="ZONA WIFI COMPARTIDA DESDE UN CELULAR"/>
      </sharedItems>
    </cacheField>
    <cacheField name="11. ¿QUÉ OPERADOR UTILIZA PARA NAVEGAR EN INTERNET?" numFmtId="0">
      <sharedItems count="8">
        <s v="CLARO"/>
        <s v="NINGUNO"/>
        <s v="OTRO"/>
        <s v="TIGO"/>
        <s v="MOVISTAR"/>
        <s v="ETB"/>
        <s v="WOM"/>
        <s v="VIRGIN"/>
      </sharedItems>
    </cacheField>
    <cacheField name="12. EL SERVICIO DE INTERNET LO UTILIZA PARA" numFmtId="0">
      <sharedItems count="5">
        <s v="TRABAJO"/>
        <s v="REDES SOCIALES"/>
        <s v="NO LO UTILIZO"/>
        <s v="JUEGOS, ENTRETENIMIENTO, PELÍCULAS"/>
        <s v="EDUCACIÓN"/>
      </sharedItems>
    </cacheField>
    <cacheField name="13. ¿CUÁNTAS HORAS AL DÍA DEDICA A ESTAR CONECTADO A INTERNET?" numFmtId="0">
      <sharedItems count="6">
        <s v="DE 1 A 2 HORAS"/>
        <s v="NO ME CONECTO A INTERNET"/>
        <s v="3 A 4 HORAS"/>
        <s v="1 A 2 HORAS"/>
        <s v="6 HORAS EN ADELANTE"/>
        <s v="5 A 6 HORAS"/>
      </sharedItems>
    </cacheField>
    <cacheField name="14. POR QUE ES IMPORTANTE EL SERVICIO DE INTERNET" numFmtId="0">
      <sharedItems containsBlank="1"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">
  <r>
    <d v="2022-10-14T00:00:00"/>
    <s v="YESID GRANADOS"/>
    <s v="MASCULINO"/>
    <x v="0"/>
    <x v="0"/>
    <x v="0"/>
    <x v="0"/>
    <m/>
    <x v="0"/>
    <x v="0"/>
    <x v="0"/>
    <x v="0"/>
    <x v="0"/>
    <x v="0"/>
    <m/>
  </r>
  <r>
    <d v="2022-10-14T00:00:00"/>
    <s v="CARMEN LILIA CORREA"/>
    <s v="FEMENINO"/>
    <x v="0"/>
    <x v="0"/>
    <x v="1"/>
    <x v="0"/>
    <m/>
    <x v="0"/>
    <x v="1"/>
    <x v="0"/>
    <x v="0"/>
    <x v="1"/>
    <x v="0"/>
    <m/>
  </r>
  <r>
    <d v="2022-10-14T00:00:00"/>
    <s v="EUCLIDES BERMÚDEZ"/>
    <s v="MASCULINO"/>
    <x v="0"/>
    <x v="0"/>
    <x v="1"/>
    <x v="0"/>
    <m/>
    <x v="0"/>
    <x v="1"/>
    <x v="0"/>
    <x v="0"/>
    <x v="1"/>
    <x v="0"/>
    <m/>
  </r>
  <r>
    <d v="2022-10-14T00:00:00"/>
    <s v="JUAN LÓPEZ"/>
    <s v="MASCULINO"/>
    <x v="1"/>
    <x v="0"/>
    <x v="2"/>
    <x v="1"/>
    <m/>
    <x v="1"/>
    <x v="2"/>
    <x v="1"/>
    <x v="1"/>
    <x v="2"/>
    <x v="1"/>
    <m/>
  </r>
  <r>
    <d v="2022-10-14T00:00:00"/>
    <s v="OMAR LARA "/>
    <s v="MASCULINO"/>
    <x v="0"/>
    <x v="0"/>
    <x v="2"/>
    <x v="0"/>
    <m/>
    <x v="1"/>
    <x v="2"/>
    <x v="1"/>
    <x v="1"/>
    <x v="2"/>
    <x v="1"/>
    <m/>
  </r>
  <r>
    <d v="2022-10-14T00:00:00"/>
    <s v="JHON EDILSON BERMUDEZ CORREA"/>
    <s v="MASCULINO"/>
    <x v="0"/>
    <x v="0"/>
    <x v="3"/>
    <x v="0"/>
    <s v="POR FALTA DE ANTENAS"/>
    <x v="0"/>
    <x v="3"/>
    <x v="2"/>
    <x v="0"/>
    <x v="0"/>
    <x v="2"/>
    <s v="Lo utilizo para el trabajo y estar informado"/>
  </r>
  <r>
    <d v="2022-10-15T00:00:00"/>
    <s v="CARLOS FELIPE BERMUDEZ"/>
    <s v="MASCULINO"/>
    <x v="0"/>
    <x v="1"/>
    <x v="4"/>
    <x v="2"/>
    <s v="Por qué no siempre se cuenta con el servio"/>
    <x v="0"/>
    <x v="4"/>
    <x v="3"/>
    <x v="0"/>
    <x v="0"/>
    <x v="3"/>
    <s v="Por qué ayuda a solucionar nuestros trabajos"/>
  </r>
  <r>
    <d v="2022-10-15T00:00:00"/>
    <s v="LUIS ALEXANDER ROCHA CASTAÑEDA"/>
    <s v="MASCULINO"/>
    <x v="0"/>
    <x v="0"/>
    <x v="4"/>
    <x v="1"/>
    <m/>
    <x v="2"/>
    <x v="2"/>
    <x v="1"/>
    <x v="1"/>
    <x v="0"/>
    <x v="1"/>
    <s v="Para comunicación y trabajo."/>
  </r>
  <r>
    <d v="2022-10-15T00:00:00"/>
    <s v="NUNIL ALEXIS MAHECHA"/>
    <s v="MASCULINO"/>
    <x v="1"/>
    <x v="0"/>
    <x v="2"/>
    <x v="3"/>
    <m/>
    <x v="0"/>
    <x v="1"/>
    <x v="1"/>
    <x v="0"/>
    <x v="0"/>
    <x v="3"/>
    <s v="Para aser trabajos"/>
  </r>
  <r>
    <d v="2022-10-15T00:00:00"/>
    <s v="CRISTIAN HERNAN MARTÍNEZ PARDO"/>
    <s v="MASCULINO"/>
    <x v="0"/>
    <x v="0"/>
    <x v="2"/>
    <x v="1"/>
    <s v="No tengo Internet"/>
    <x v="1"/>
    <x v="2"/>
    <x v="1"/>
    <x v="0"/>
    <x v="1"/>
    <x v="4"/>
    <s v="Para un mejor futuro"/>
  </r>
  <r>
    <d v="2022-10-15T00:00:00"/>
    <s v="JUDEY MOLANO"/>
    <s v="FEMENINO"/>
    <x v="1"/>
    <x v="1"/>
    <x v="4"/>
    <x v="3"/>
    <s v="No he tenido inconvenientes de navegación y conectividad"/>
    <x v="2"/>
    <x v="4"/>
    <x v="4"/>
    <x v="2"/>
    <x v="3"/>
    <x v="2"/>
    <s v="Facilita el acceso a la información, la comunicación y el entretenimiento, entre otros."/>
  </r>
  <r>
    <d v="2022-10-15T00:00:00"/>
    <s v="MILENA ORJUELA"/>
    <s v="FEMENINO"/>
    <x v="0"/>
    <x v="1"/>
    <x v="4"/>
    <x v="2"/>
    <s v="Cuando son archivos superiores a 1gb se demora algunos minutos y en ocaciones horas"/>
    <x v="2"/>
    <x v="4"/>
    <x v="3"/>
    <x v="2"/>
    <x v="0"/>
    <x v="4"/>
    <s v="Además de los beneficios de poder acceder a contenido de cualquier tipo como multimedia, de educación, etc., este rompe la barrera de la presencialidad y permite la interconexión entre personas que se encuentran incluso en otros lugares del mundo, creando mayores oportunidades de mejorar la calidad de vida a través de trabajos o educación de manera remota."/>
  </r>
  <r>
    <d v="2022-10-15T00:00:00"/>
    <s v="YAMILE GRANADOS CORREA"/>
    <s v="FEMENINO"/>
    <x v="0"/>
    <x v="1"/>
    <x v="3"/>
    <x v="0"/>
    <s v="NO EXISTE BUENA COBERTURA"/>
    <x v="0"/>
    <x v="3"/>
    <x v="5"/>
    <x v="0"/>
    <x v="4"/>
    <x v="3"/>
    <s v="PORQUE ES FORMA DE CONOCIMIENTO ILIMITADA"/>
  </r>
  <r>
    <d v="2022-10-15T00:00:00"/>
    <s v="JULIAN ORJUELA"/>
    <s v="MASCULINO"/>
    <x v="0"/>
    <x v="0"/>
    <x v="4"/>
    <x v="1"/>
    <s v="N/a"/>
    <x v="0"/>
    <x v="3"/>
    <x v="5"/>
    <x v="0"/>
    <x v="1"/>
    <x v="2"/>
    <s v="Por que necesitamos estudiar y algunas veces nuestros hijos necesitan hacer tareas"/>
  </r>
  <r>
    <d v="2022-10-15T00:00:00"/>
    <s v="MARITZA BERMÚDEZ CORREA"/>
    <s v="FEMENINO"/>
    <x v="0"/>
    <x v="1"/>
    <x v="4"/>
    <x v="0"/>
    <s v="El sector no cuenta con la cobertura suficiente para tener un excelente servicio"/>
    <x v="2"/>
    <x v="4"/>
    <x v="3"/>
    <x v="3"/>
    <x v="4"/>
    <x v="2"/>
    <s v="En internet nos aporta una serie de posibilidades para el desarrollo personal y para la realización de actividades diarias para el trabajo y el estudió."/>
  </r>
  <r>
    <d v="2022-10-15T00:00:00"/>
    <s v="DIEGO GRANADOS"/>
    <s v="MASCULINO"/>
    <x v="0"/>
    <x v="0"/>
    <x v="2"/>
    <x v="1"/>
    <s v="NA"/>
    <x v="0"/>
    <x v="3"/>
    <x v="1"/>
    <x v="0"/>
    <x v="0"/>
    <x v="3"/>
    <s v="Trabajo"/>
  </r>
  <r>
    <d v="2022-10-15T00:00:00"/>
    <s v="DEIBI ANDRES ORTIZ MORENO"/>
    <s v="MASCULINO"/>
    <x v="0"/>
    <x v="1"/>
    <x v="5"/>
    <x v="3"/>
    <s v="Es bueno por q se puede navegar bn"/>
    <x v="0"/>
    <x v="4"/>
    <x v="3"/>
    <x v="0"/>
    <x v="0"/>
    <x v="4"/>
    <s v="Por q ahora todo es por medio de las redes sociales y las páginas como yotube o google"/>
  </r>
  <r>
    <d v="2022-10-15T00:00:00"/>
    <s v="ALEX YAMID VEGA QUEVEDO"/>
    <s v="MASCULINO"/>
    <x v="0"/>
    <x v="0"/>
    <x v="3"/>
    <x v="0"/>
    <s v="Es mala porque no hay cobertura de ningún operador"/>
    <x v="0"/>
    <x v="3"/>
    <x v="5"/>
    <x v="0"/>
    <x v="4"/>
    <x v="2"/>
    <s v="Por qué se puede atender asuntos académicos, laborales, etc de forma remota y en tiempo real"/>
  </r>
  <r>
    <d v="2022-10-15T00:00:00"/>
    <s v="YON ARVEY"/>
    <s v="MASCULINO"/>
    <x v="0"/>
    <x v="1"/>
    <x v="6"/>
    <x v="2"/>
    <s v="se cae mucho"/>
    <x v="0"/>
    <x v="4"/>
    <x v="2"/>
    <x v="2"/>
    <x v="1"/>
    <x v="3"/>
    <s v="para la educacion de mi ija"/>
  </r>
  <r>
    <d v="2022-10-15T00:00:00"/>
    <s v="EDWIN ANDRES RODRIGUEZ BEJARANO"/>
    <s v="MASCULINO"/>
    <x v="0"/>
    <x v="1"/>
    <x v="4"/>
    <x v="2"/>
    <s v="Regular por lentitud y falla continuamente"/>
    <x v="0"/>
    <x v="4"/>
    <x v="2"/>
    <x v="0"/>
    <x v="0"/>
    <x v="2"/>
    <s v="Por medio de el se puede envestigar ,salir de dudas de algo ...se tiene conocimiento de novedades del mundo y mas"/>
  </r>
  <r>
    <d v="2022-10-15T00:00:00"/>
    <s v="YERALDIN GARCIA"/>
    <s v="FEMENINO"/>
    <x v="0"/>
    <x v="1"/>
    <x v="4"/>
    <x v="2"/>
    <s v="Regular...en velocidad ...falla mucho"/>
    <x v="0"/>
    <x v="4"/>
    <x v="3"/>
    <x v="3"/>
    <x v="4"/>
    <x v="2"/>
    <s v="Para poder realisar actividades de trabajo y estudio ...entrega de trabajos crear trabajos enbestigar ... .ver noticias de todo el mundo...para infinidad de cosas"/>
  </r>
  <r>
    <d v="2022-10-15T00:00:00"/>
    <s v="LEONARDO VEGA"/>
    <s v="MASCULINO"/>
    <x v="0"/>
    <x v="0"/>
    <x v="3"/>
    <x v="2"/>
    <s v="Solo coge señal de noche"/>
    <x v="0"/>
    <x v="0"/>
    <x v="5"/>
    <x v="0"/>
    <x v="1"/>
    <x v="3"/>
    <s v="Información noticias"/>
  </r>
  <r>
    <d v="2022-10-15T00:00:00"/>
    <s v="DIANA MARÍA VEGA QUEVEDO"/>
    <s v="FEMENINO"/>
    <x v="0"/>
    <x v="0"/>
    <x v="2"/>
    <x v="0"/>
    <s v="Malo porque no hay ninguna conexión estable y es por medio del teléfono celular."/>
    <x v="0"/>
    <x v="3"/>
    <x v="1"/>
    <x v="0"/>
    <x v="4"/>
    <x v="3"/>
    <s v="Porqué permite acceder a información de forma constante y conectar con el mundo."/>
  </r>
  <r>
    <d v="2022-10-15T00:00:00"/>
    <s v="NANCY SANABRÍA"/>
    <s v="FEMENINO"/>
    <x v="0"/>
    <x v="1"/>
    <x v="4"/>
    <x v="3"/>
    <s v="Porque puedo conectarme a lo que necesito"/>
    <x v="0"/>
    <x v="4"/>
    <x v="2"/>
    <x v="0"/>
    <x v="4"/>
    <x v="3"/>
    <s v="Para manterme informado"/>
  </r>
  <r>
    <d v="2022-10-15T00:00:00"/>
    <s v="MARCELA BOTERO"/>
    <s v="FEMENINO"/>
    <x v="0"/>
    <x v="1"/>
    <x v="6"/>
    <x v="3"/>
    <s v="la velocidad no es tan rápida, además se presentan fallas en el servicio y días en que no hay conexión"/>
    <x v="0"/>
    <x v="3"/>
    <x v="3"/>
    <x v="2"/>
    <x v="4"/>
    <x v="5"/>
    <s v="es importante para acceder a la información y poder comunicarlos"/>
  </r>
  <r>
    <d v="2022-10-15T00:00:00"/>
    <s v="DIANA LORENA MORENO RUBIANO"/>
    <s v="FEMENINO"/>
    <x v="0"/>
    <x v="0"/>
    <x v="3"/>
    <x v="2"/>
    <s v="La señal es mala, solo en lugares específicos del hogar se puede conectar"/>
    <x v="0"/>
    <x v="1"/>
    <x v="5"/>
    <x v="4"/>
    <x v="0"/>
    <x v="3"/>
    <s v="Porque sirve para buscar información clara y concisa en cuanto a trabajo y estudio"/>
  </r>
  <r>
    <d v="2022-10-15T00:00:00"/>
    <s v="DANIELA ALEJANDRA RODRÍGUEZ RODRÍGUEZ"/>
    <s v="FEMENINO"/>
    <x v="0"/>
    <x v="1"/>
    <x v="4"/>
    <x v="3"/>
    <s v="Por lo general no tengo inconvenientes"/>
    <x v="0"/>
    <x v="4"/>
    <x v="3"/>
    <x v="0"/>
    <x v="4"/>
    <x v="5"/>
    <s v="En lo personal me a sido muy útil para estudiar y las tareas de mi hija."/>
  </r>
  <r>
    <d v="2022-10-15T00:00:00"/>
    <s v="ERICA SUAREZ"/>
    <s v="FEMENINO"/>
    <x v="0"/>
    <x v="0"/>
    <x v="3"/>
    <x v="2"/>
    <s v="PORQUE NO PERMITE ACCEDER A SERVICIOS DE VIDEO LLAMADAS, PLATAFORMAS DE LA UNIVERSIDAD ETC."/>
    <x v="0"/>
    <x v="3"/>
    <x v="1"/>
    <x v="0"/>
    <x v="0"/>
    <x v="2"/>
    <s v="PORQUE POTENCIALIZA MI EMPRENDIMIENTO, ME PERMITE SOLICITAR CITAS MEDICAS, MENTENERME INFORMADA Y ACCEDER MIS ESTUDIOS SUPERIORES."/>
  </r>
  <r>
    <d v="2022-10-15T00:00:00"/>
    <s v="SONIA VELASCO GUTIÉRREZ"/>
    <s v="FEMENINO"/>
    <x v="0"/>
    <x v="1"/>
    <x v="4"/>
    <x v="3"/>
    <s v="Cumple con las necesidades del hogar."/>
    <x v="0"/>
    <x v="4"/>
    <x v="3"/>
    <x v="4"/>
    <x v="4"/>
    <x v="3"/>
    <m/>
  </r>
  <r>
    <d v="2022-10-15T00:00:00"/>
    <s v="SEBASTIAN SILVA"/>
    <s v="MASCULINO"/>
    <x v="0"/>
    <x v="1"/>
    <x v="6"/>
    <x v="2"/>
    <s v="Considero que es regular por la sona"/>
    <x v="0"/>
    <x v="4"/>
    <x v="3"/>
    <x v="0"/>
    <x v="4"/>
    <x v="2"/>
    <s v="Para tener acceso a todo _x000a_Ya que hoy en día la mayoría del vivir diario es tecnología"/>
  </r>
  <r>
    <d v="2022-10-15T00:00:00"/>
    <s v="MANUEL MARTINEZ"/>
    <s v="MASCULINO"/>
    <x v="1"/>
    <x v="1"/>
    <x v="4"/>
    <x v="3"/>
    <s v="Porqie se puede hacer o decargar lo basico"/>
    <x v="0"/>
    <x v="4"/>
    <x v="4"/>
    <x v="0"/>
    <x v="0"/>
    <x v="3"/>
    <s v="Comunicación"/>
  </r>
  <r>
    <d v="2022-10-15T00:00:00"/>
    <s v="VIKI TRINIDAD CAMARGO"/>
    <s v="FEMENINO"/>
    <x v="0"/>
    <x v="0"/>
    <x v="4"/>
    <x v="2"/>
    <s v="Porque toca a través de datos del celular y la señal es débil"/>
    <x v="0"/>
    <x v="3"/>
    <x v="5"/>
    <x v="0"/>
    <x v="0"/>
    <x v="5"/>
    <s v="El mundo actual lo hace ver cómo una necesidad y se requiere para todo tipo de temas de la vida diaria."/>
  </r>
  <r>
    <d v="2022-10-15T00:00:00"/>
    <s v="ANGIE CAROLINA LIZARAZO ACOSTA"/>
    <s v="FEMENINO"/>
    <x v="0"/>
    <x v="1"/>
    <x v="5"/>
    <x v="0"/>
    <s v="Por qué se cae mucho la señal y es imposible terminar los trabajos"/>
    <x v="3"/>
    <x v="4"/>
    <x v="2"/>
    <x v="2"/>
    <x v="4"/>
    <x v="4"/>
    <s v="Hoy en día es indispensable ya que para poder estudiar trabajar y querer salir adelante debemos esforzarnos y para eso necesitamos contar con buen internet para poder estudiar a distancia en mi caso y los de Mi caso"/>
  </r>
  <r>
    <d v="2022-10-15T00:00:00"/>
    <s v="JUAN SEBASTIÁN CORTÉS BLANCO"/>
    <s v="MASCULINO"/>
    <x v="0"/>
    <x v="1"/>
    <x v="3"/>
    <x v="0"/>
    <s v="La velocidad no es suficiente"/>
    <x v="0"/>
    <x v="3"/>
    <x v="3"/>
    <x v="0"/>
    <x v="0"/>
    <x v="2"/>
    <s v="Porque a través de este medio realizo ventas"/>
  </r>
  <r>
    <d v="2022-10-15T00:00:00"/>
    <s v="WILSON RODRÍGUEZ"/>
    <s v="MASCULINO"/>
    <x v="0"/>
    <x v="1"/>
    <x v="3"/>
    <x v="0"/>
    <s v="Casi no coge"/>
    <x v="0"/>
    <x v="4"/>
    <x v="1"/>
    <x v="0"/>
    <x v="4"/>
    <x v="3"/>
    <s v="Para que mis hijos desarrollen sus tareas"/>
  </r>
  <r>
    <d v="2022-10-15T00:00:00"/>
    <s v="ESNEIDER PINZÓN"/>
    <s v="MASCULINO"/>
    <x v="0"/>
    <x v="1"/>
    <x v="4"/>
    <x v="0"/>
    <s v="Muy mala la señal"/>
    <x v="0"/>
    <x v="4"/>
    <x v="2"/>
    <x v="2"/>
    <x v="4"/>
    <x v="2"/>
    <s v="Para investigar cosas in portantes en los estudios y laborales"/>
  </r>
  <r>
    <d v="2022-10-15T00:00:00"/>
    <s v="IRALDO RODRIGEZ"/>
    <s v="MASCULINO"/>
    <x v="0"/>
    <x v="1"/>
    <x v="3"/>
    <x v="2"/>
    <s v="Por falta de antenas en la vereda"/>
    <x v="0"/>
    <x v="3"/>
    <x v="5"/>
    <x v="0"/>
    <x v="4"/>
    <x v="3"/>
    <s v="Para mi trabajo para mis hijos"/>
  </r>
  <r>
    <d v="2022-10-15T00:00:00"/>
    <s v="YURILIAM GUEVARA"/>
    <s v="FEMENINO"/>
    <x v="0"/>
    <x v="1"/>
    <x v="3"/>
    <x v="3"/>
    <s v="Es bueno en algunos lugares"/>
    <x v="0"/>
    <x v="0"/>
    <x v="5"/>
    <x v="3"/>
    <x v="0"/>
    <x v="4"/>
    <s v="Por q ya toda reunión o noticias, trabajo o estudio tiene más facilidad por medio de plataformas prácticas y sin Internet sería más difícil la comunicación para estos"/>
  </r>
  <r>
    <d v="2022-10-15T00:00:00"/>
    <s v="JAIRO EFREN LEON SANTANA"/>
    <s v="MASCULINO"/>
    <x v="0"/>
    <x v="1"/>
    <x v="3"/>
    <x v="2"/>
    <s v="Por qué se demora mucho en cargar el servicio las aplicaciones"/>
    <x v="0"/>
    <x v="4"/>
    <x v="5"/>
    <x v="0"/>
    <x v="1"/>
    <x v="3"/>
    <s v="Para entretenimiento y comunicación con mi familia"/>
  </r>
  <r>
    <d v="2022-10-15T00:00:00"/>
    <s v="YESICA OLAYA"/>
    <s v="FEMENINO"/>
    <x v="0"/>
    <x v="1"/>
    <x v="4"/>
    <x v="3"/>
    <s v="Es rapido"/>
    <x v="0"/>
    <x v="4"/>
    <x v="3"/>
    <x v="2"/>
    <x v="1"/>
    <x v="4"/>
    <s v="Para información, conectividad, interacción etc"/>
  </r>
  <r>
    <d v="2022-10-15T00:00:00"/>
    <s v="ANDREA YOHANNA COCA MARTÍNEZ"/>
    <s v="FEMENINO"/>
    <x v="0"/>
    <x v="1"/>
    <x v="6"/>
    <x v="0"/>
    <s v="Porq se queda sin señal"/>
    <x v="0"/>
    <x v="4"/>
    <x v="3"/>
    <x v="0"/>
    <x v="4"/>
    <x v="4"/>
    <s v="Porque es uno de los medios de comunicación principal"/>
  </r>
  <r>
    <d v="2022-10-15T00:00:00"/>
    <s v="JENNY LORENA AMAYA ANGEL"/>
    <s v="FEMENINO"/>
    <x v="0"/>
    <x v="1"/>
    <x v="4"/>
    <x v="2"/>
    <s v="Por la dificultad de la señal"/>
    <x v="0"/>
    <x v="4"/>
    <x v="3"/>
    <x v="0"/>
    <x v="3"/>
    <x v="5"/>
    <s v="Porque permite comunicación y conectividad."/>
  </r>
  <r>
    <d v="2022-10-15T00:00:00"/>
    <s v="ÁNGEL BRACAMONTE"/>
    <s v="MASCULINO"/>
    <x v="0"/>
    <x v="1"/>
    <x v="4"/>
    <x v="0"/>
    <s v="Por qué las llamas se cortan mucho"/>
    <x v="0"/>
    <x v="4"/>
    <x v="5"/>
    <x v="0"/>
    <x v="0"/>
    <x v="2"/>
    <s v="Para estar pendiente de mis trabajadores"/>
  </r>
  <r>
    <d v="2022-10-15T00:00:00"/>
    <s v="LUIS ARBERTO"/>
    <s v="MASCULINO"/>
    <x v="0"/>
    <x v="1"/>
    <x v="4"/>
    <x v="0"/>
    <s v="Por qué casi coge"/>
    <x v="0"/>
    <x v="4"/>
    <x v="5"/>
    <x v="0"/>
    <x v="4"/>
    <x v="2"/>
    <s v="Para los trabajos de mis hijos y es muy re malo"/>
  </r>
  <r>
    <d v="2022-10-15T00:00:00"/>
    <s v="LILIANA SERRATO CARDENAS"/>
    <s v="FEMENINO"/>
    <x v="1"/>
    <x v="1"/>
    <x v="4"/>
    <x v="3"/>
    <s v="Por el servicio"/>
    <x v="0"/>
    <x v="4"/>
    <x v="2"/>
    <x v="2"/>
    <x v="4"/>
    <x v="2"/>
    <s v="Porque es una fuente de comunicación indispensable para la vida cotidiana"/>
  </r>
  <r>
    <d v="2022-10-15T00:00:00"/>
    <s v="CATALINA VELEZ GONZALEZ"/>
    <s v="FEMENINO"/>
    <x v="0"/>
    <x v="1"/>
    <x v="3"/>
    <x v="2"/>
    <s v="REGULAR"/>
    <x v="2"/>
    <x v="4"/>
    <x v="3"/>
    <x v="5"/>
    <x v="4"/>
    <x v="5"/>
    <s v="Es importante para acortar procesos, prestación de servicios, y para diversión sana"/>
  </r>
  <r>
    <d v="2022-10-15T00:00:00"/>
    <s v="SEÑORA LEONARDO VEGA"/>
    <s v="MASCULINO"/>
    <x v="0"/>
    <x v="0"/>
    <x v="4"/>
    <x v="1"/>
    <s v="No hay señal ni operadores que cubran la necesidad"/>
    <x v="0"/>
    <x v="1"/>
    <x v="5"/>
    <x v="6"/>
    <x v="4"/>
    <x v="2"/>
    <s v="Ayuda en la educación, conectividad y comunicación"/>
  </r>
  <r>
    <d v="2022-10-15T00:00:00"/>
    <s v="ANDRÉS ROJAS MALDONADO"/>
    <s v="MASCULINO"/>
    <x v="0"/>
    <x v="0"/>
    <x v="4"/>
    <x v="1"/>
    <m/>
    <x v="0"/>
    <x v="3"/>
    <x v="5"/>
    <x v="0"/>
    <x v="0"/>
    <x v="2"/>
    <s v="Para mantenernos al tanto de información"/>
  </r>
  <r>
    <d v="2022-10-15T00:00:00"/>
    <s v="DIEGO ARMANDO AGUDELO CASTRO"/>
    <s v="MASCULINO"/>
    <x v="0"/>
    <x v="0"/>
    <x v="3"/>
    <x v="2"/>
    <s v="Por la velocida"/>
    <x v="3"/>
    <x v="1"/>
    <x v="5"/>
    <x v="3"/>
    <x v="0"/>
    <x v="2"/>
    <s v="Por que es lo a me genera trabajo"/>
  </r>
  <r>
    <d v="2022-10-15T00:00:00"/>
    <s v="JENNY BUITRAGO"/>
    <s v="FEMENINO"/>
    <x v="0"/>
    <x v="1"/>
    <x v="4"/>
    <x v="4"/>
    <s v="Siempre nos brinda buena conectividad"/>
    <x v="0"/>
    <x v="3"/>
    <x v="4"/>
    <x v="3"/>
    <x v="0"/>
    <x v="5"/>
    <s v="Por que hoy en dia ase parte de nuestra vida cotidiana lo nedecitamos para todo"/>
  </r>
  <r>
    <d v="2022-10-15T00:00:00"/>
    <s v="MARCELA JORGE ORDOÑEZ"/>
    <s v="FEMENINO"/>
    <x v="1"/>
    <x v="1"/>
    <x v="6"/>
    <x v="3"/>
    <s v="Procesa facilmente"/>
    <x v="0"/>
    <x v="4"/>
    <x v="5"/>
    <x v="0"/>
    <x v="3"/>
    <x v="3"/>
    <s v="Actualidad"/>
  </r>
  <r>
    <d v="2022-10-15T00:00:00"/>
    <s v="SINDY JULIETH MARTINEZ"/>
    <s v="FEMENINO"/>
    <x v="0"/>
    <x v="1"/>
    <x v="4"/>
    <x v="2"/>
    <s v="Es lento al momento de conexión de los equipos"/>
    <x v="2"/>
    <x v="4"/>
    <x v="3"/>
    <x v="0"/>
    <x v="4"/>
    <x v="2"/>
    <s v="Facilita el desempeño de las actividades realizadas tanto laborales como educativas"/>
  </r>
  <r>
    <d v="2022-10-15T00:00:00"/>
    <s v="VALENTINA CAMELOR"/>
    <s v="FEMENINO"/>
    <x v="0"/>
    <x v="1"/>
    <x v="4"/>
    <x v="2"/>
    <s v="Permanece caida la red, nl es frecunrte el servicio"/>
    <x v="2"/>
    <x v="4"/>
    <x v="3"/>
    <x v="0"/>
    <x v="0"/>
    <x v="5"/>
    <s v="Fines educativos y laborales"/>
  </r>
  <r>
    <d v="2022-10-15T00:00:00"/>
    <s v="CESAR MUÑOZ"/>
    <s v="MASCULINO"/>
    <x v="0"/>
    <x v="0"/>
    <x v="2"/>
    <x v="0"/>
    <m/>
    <x v="0"/>
    <x v="0"/>
    <x v="2"/>
    <x v="4"/>
    <x v="4"/>
    <x v="2"/>
    <m/>
  </r>
  <r>
    <d v="2022-10-15T00:00:00"/>
    <s v="KELLY PUIN"/>
    <s v="FEMENINO"/>
    <x v="0"/>
    <x v="0"/>
    <x v="5"/>
    <x v="0"/>
    <s v="Regular"/>
    <x v="0"/>
    <x v="3"/>
    <x v="5"/>
    <x v="0"/>
    <x v="0"/>
    <x v="4"/>
    <s v="Comunicación"/>
  </r>
  <r>
    <d v="2022-10-15T00:00:00"/>
    <s v="JULIA MARCELA GONZÁLEZ CIFUENTES"/>
    <s v="FEMENINO"/>
    <x v="0"/>
    <x v="1"/>
    <x v="4"/>
    <x v="0"/>
    <s v="Por la ubicación"/>
    <x v="0"/>
    <x v="4"/>
    <x v="3"/>
    <x v="0"/>
    <x v="0"/>
    <x v="4"/>
    <s v="Para mejorar calidad de vida ya que hoy en día todo se maneja por estos medios"/>
  </r>
  <r>
    <d v="2022-10-15T00:00:00"/>
    <s v="MARIANA MOJICA"/>
    <s v="FEMENINO"/>
    <x v="1"/>
    <x v="1"/>
    <x v="4"/>
    <x v="3"/>
    <s v="Las páginas, los enlaces y archivos cargan relativamente rápido y la conectividad casi no se pierde."/>
    <x v="0"/>
    <x v="3"/>
    <x v="2"/>
    <x v="0"/>
    <x v="3"/>
    <x v="5"/>
    <s v="El internet nos conecta con el mundo, las empresas, las personas y permite hacer trámites, compras y comunicación de forma rápida y eficiente."/>
  </r>
  <r>
    <d v="2022-10-15T00:00:00"/>
    <s v="LAURA SOFIA ACERO RUBIANO"/>
    <s v="FEMENINO"/>
    <x v="1"/>
    <x v="1"/>
    <x v="6"/>
    <x v="3"/>
    <s v="Por que hay varias personas Conectadas y la velocidad es la misma"/>
    <x v="0"/>
    <x v="3"/>
    <x v="3"/>
    <x v="2"/>
    <x v="4"/>
    <x v="2"/>
    <s v="Es importante por, de esta forma Podemos comunicarlose con los Demas e encontrar informacion de forma rapida."/>
  </r>
  <r>
    <d v="2022-10-15T00:00:00"/>
    <s v="NATHALY MURCIA DONCEL"/>
    <s v="FEMENINO"/>
    <x v="0"/>
    <x v="1"/>
    <x v="4"/>
    <x v="3"/>
    <s v="Es muy lento"/>
    <x v="0"/>
    <x v="4"/>
    <x v="2"/>
    <x v="4"/>
    <x v="0"/>
    <x v="5"/>
    <s v="Para el desempeño de tareas"/>
  </r>
  <r>
    <d v="2022-10-15T00:00:00"/>
    <s v="MILENA GUIO JIMENEZ"/>
    <s v="FEMENINO"/>
    <x v="0"/>
    <x v="1"/>
    <x v="3"/>
    <x v="2"/>
    <s v="Presenta intermitencia cada rato"/>
    <x v="2"/>
    <x v="3"/>
    <x v="4"/>
    <x v="2"/>
    <x v="4"/>
    <x v="2"/>
    <s v="Por qué nos permite agilizar procesos investigar y trabajar sin salir de casa"/>
  </r>
  <r>
    <d v="2022-10-15T00:00:00"/>
    <s v="VIVIANA FANDIÑO"/>
    <s v="FEMENINO"/>
    <x v="0"/>
    <x v="1"/>
    <x v="4"/>
    <x v="3"/>
    <s v="No se cae la señal"/>
    <x v="0"/>
    <x v="4"/>
    <x v="4"/>
    <x v="0"/>
    <x v="4"/>
    <x v="2"/>
    <s v="Ahora todo se mueve por internet"/>
  </r>
  <r>
    <d v="2022-10-15T00:00:00"/>
    <s v="PAOLA ANDREA LÓPEZ MORA"/>
    <s v="FEMENINO"/>
    <x v="0"/>
    <x v="1"/>
    <x v="4"/>
    <x v="2"/>
    <s v="Mucha demora en la carga de paginas"/>
    <x v="0"/>
    <x v="4"/>
    <x v="4"/>
    <x v="0"/>
    <x v="4"/>
    <x v="5"/>
    <s v="Para adquirir nuevos conocimientos"/>
  </r>
  <r>
    <d v="2022-10-15T00:00:00"/>
    <s v="SEBASTIAN GARCIA MONROY"/>
    <s v="MASCULINO"/>
    <x v="0"/>
    <x v="1"/>
    <x v="6"/>
    <x v="2"/>
    <s v="Por la conexión"/>
    <x v="0"/>
    <x v="2"/>
    <x v="3"/>
    <x v="2"/>
    <x v="4"/>
    <x v="2"/>
    <s v="Por que es muy necesario para la educación virtual y tener conexión"/>
  </r>
  <r>
    <d v="2022-10-15T00:00:00"/>
    <s v="LINA MARÍA BARRETO PRADA"/>
    <s v="FEMENINO"/>
    <x v="0"/>
    <x v="1"/>
    <x v="4"/>
    <x v="2"/>
    <m/>
    <x v="2"/>
    <x v="3"/>
    <x v="3"/>
    <x v="0"/>
    <x v="0"/>
    <x v="4"/>
    <s v="Es importante para el diario vivir"/>
  </r>
  <r>
    <d v="2022-10-15T00:00:00"/>
    <s v="JESSICA LONDOÑO"/>
    <s v="FEMENINO"/>
    <x v="0"/>
    <x v="0"/>
    <x v="4"/>
    <x v="2"/>
    <m/>
    <x v="0"/>
    <x v="4"/>
    <x v="3"/>
    <x v="0"/>
    <x v="4"/>
    <x v="4"/>
    <m/>
  </r>
  <r>
    <d v="2022-10-15T00:00:00"/>
    <s v="ESPOSO JESSICA LONDOÑO"/>
    <s v="FEMENINO"/>
    <x v="0"/>
    <x v="1"/>
    <x v="3"/>
    <x v="2"/>
    <m/>
    <x v="0"/>
    <x v="4"/>
    <x v="4"/>
    <x v="0"/>
    <x v="4"/>
    <x v="2"/>
    <m/>
  </r>
  <r>
    <d v="2022-10-16T00:00:00"/>
    <s v="ANDRES DAVID PAEZ MEDINA"/>
    <s v="MASCULINO"/>
    <x v="0"/>
    <x v="0"/>
    <x v="4"/>
    <x v="2"/>
    <s v="Por funciona bien entre semana peronlos fines de semana es muy mal"/>
    <x v="0"/>
    <x v="3"/>
    <x v="2"/>
    <x v="3"/>
    <x v="4"/>
    <x v="3"/>
    <s v="Tener una mejor comunicación con el mundo y que áya may igualdad"/>
  </r>
  <r>
    <d v="2022-10-16T00:00:00"/>
    <s v="LUIS FERNANDO BERNAL"/>
    <s v="MASCULINO"/>
    <x v="0"/>
    <x v="0"/>
    <x v="2"/>
    <x v="1"/>
    <s v="No cuento con Internet"/>
    <x v="1"/>
    <x v="2"/>
    <x v="1"/>
    <x v="0"/>
    <x v="0"/>
    <x v="4"/>
    <s v="Es un canal de información directo que permite tener mayor facilidad al momento de realizar alguna investigación, mantiene conectado a las personas a nivel mundial, permite tener acceso a todos los programas o canales que deseemos."/>
  </r>
  <r>
    <d v="2022-10-16T00:00:00"/>
    <s v="JUAN CAMILO SERRANO RAMÍREZ"/>
    <s v="MASCULINO"/>
    <x v="1"/>
    <x v="1"/>
    <x v="4"/>
    <x v="3"/>
    <s v="De acuerdo a las actividades que realizó a diario, son muy pocas veces los inconvenientes que presento con el servicio."/>
    <x v="2"/>
    <x v="4"/>
    <x v="3"/>
    <x v="0"/>
    <x v="0"/>
    <x v="4"/>
    <s v="Actualmente la economía depende de este servicio"/>
  </r>
  <r>
    <d v="2022-10-16T00:00:00"/>
    <s v="DIANA MARCELA SILVA CONTRERAS"/>
    <s v="FEMENINO"/>
    <x v="0"/>
    <x v="0"/>
    <x v="4"/>
    <x v="2"/>
    <s v="No hay buena calidad de señal"/>
    <x v="0"/>
    <x v="3"/>
    <x v="5"/>
    <x v="6"/>
    <x v="4"/>
    <x v="5"/>
    <s v="Es un medio por el cual debemos obtener información a diario para temas de trabajo, educación y entretenimiento por eso es indispensable contar con el servicio a diario."/>
  </r>
  <r>
    <d v="2022-10-16T00:00:00"/>
    <s v="DEISY BERMUDEZ"/>
    <s v="FEMENINO"/>
    <x v="0"/>
    <x v="0"/>
    <x v="4"/>
    <x v="2"/>
    <s v="Se demora mucho en abrir las aplicaciones faltan mas antenas...."/>
    <x v="0"/>
    <x v="1"/>
    <x v="5"/>
    <x v="0"/>
    <x v="0"/>
    <x v="3"/>
    <s v="Por que orita todo es tecnologia para cualquier cosa..."/>
  </r>
  <r>
    <d v="2022-10-16T00:00:00"/>
    <s v="MILTON JAVIER MORALES MORALES"/>
    <s v="MASCULINO"/>
    <x v="0"/>
    <x v="0"/>
    <x v="2"/>
    <x v="1"/>
    <s v="Regular porque solo es por datos"/>
    <x v="0"/>
    <x v="2"/>
    <x v="5"/>
    <x v="0"/>
    <x v="1"/>
    <x v="3"/>
    <s v="Para poder saver las situaciones que suceden a nuestro alrededor o lugar donde vivimos"/>
  </r>
  <r>
    <d v="2022-10-16T00:00:00"/>
    <s v="MARIBEL CAMACHO"/>
    <s v="FEMENINO"/>
    <x v="0"/>
    <x v="0"/>
    <x v="2"/>
    <x v="1"/>
    <m/>
    <x v="0"/>
    <x v="2"/>
    <x v="1"/>
    <x v="0"/>
    <x v="0"/>
    <x v="2"/>
    <m/>
  </r>
  <r>
    <d v="2022-10-16T00:00:00"/>
    <s v="YEISON GAITAN"/>
    <s v="MASCULINO"/>
    <x v="1"/>
    <x v="1"/>
    <x v="5"/>
    <x v="2"/>
    <s v="Es regular debido a que la velocidad y calidad es baja"/>
    <x v="0"/>
    <x v="3"/>
    <x v="3"/>
    <x v="2"/>
    <x v="4"/>
    <x v="3"/>
    <s v="El servicio de internet es necesario ya que es una herramienta muy útil para la búsqueda de información o también para la transferencia de esta misma."/>
  </r>
  <r>
    <d v="2022-10-16T00:00:00"/>
    <s v="ALEXIS OSORIO"/>
    <s v="MASCULINO"/>
    <x v="0"/>
    <x v="1"/>
    <x v="5"/>
    <x v="2"/>
    <s v="No siempre funciona bien"/>
    <x v="0"/>
    <x v="4"/>
    <x v="2"/>
    <x v="2"/>
    <x v="4"/>
    <x v="4"/>
    <s v="Es importante para la educación,para los trabajos del colegio y universidad ,que ke dejan a mis hijos"/>
  </r>
  <r>
    <d v="2022-10-16T00:00:00"/>
    <s v="CAROLINA CORREA"/>
    <s v="FEMENINO"/>
    <x v="0"/>
    <x v="1"/>
    <x v="3"/>
    <x v="2"/>
    <s v="mala cobertura"/>
    <x v="0"/>
    <x v="3"/>
    <x v="3"/>
    <x v="4"/>
    <x v="4"/>
    <x v="4"/>
    <s v="vivir relacionado con la comunidad"/>
  </r>
  <r>
    <d v="2022-10-16T00:00:00"/>
    <s v="WILLIAM NORBEY DIAZ"/>
    <s v="MASCULINO"/>
    <x v="0"/>
    <x v="1"/>
    <x v="6"/>
    <x v="2"/>
    <s v="Siempre está fallando"/>
    <x v="0"/>
    <x v="4"/>
    <x v="2"/>
    <x v="2"/>
    <x v="3"/>
    <x v="3"/>
    <s v="Porque se facilita para muchas cosas"/>
  </r>
  <r>
    <d v="2022-10-16T00:00:00"/>
    <s v="EDWIN ENRIQUE VERA"/>
    <s v="MASCULINO"/>
    <x v="0"/>
    <x v="0"/>
    <x v="4"/>
    <x v="2"/>
    <s v="se cae muy seguido"/>
    <x v="0"/>
    <x v="0"/>
    <x v="5"/>
    <x v="7"/>
    <x v="0"/>
    <x v="5"/>
    <s v="por ahí me llega el trabajo _x000a_"/>
  </r>
  <r>
    <d v="2022-10-16T00:00:00"/>
    <s v="JENNY CONSTANZA PARRA TRIANA"/>
    <s v="FEMENINO"/>
    <x v="0"/>
    <x v="0"/>
    <x v="6"/>
    <x v="1"/>
    <s v="Solo contamos con internet cuando se tiene acceso a una recarga"/>
    <x v="0"/>
    <x v="2"/>
    <x v="1"/>
    <x v="0"/>
    <x v="4"/>
    <x v="2"/>
    <s v="Para poder acceder a educación de modo virtual , principalmente talleres virtuales"/>
  </r>
  <r>
    <d v="2022-10-16T00:00:00"/>
    <s v="ALBA LUCERO CANO SANABRIA"/>
    <s v="FEMENINO"/>
    <x v="0"/>
    <x v="1"/>
    <x v="4"/>
    <x v="3"/>
    <s v="Bueno cuando necesitamos investigar una tarea"/>
    <x v="0"/>
    <x v="4"/>
    <x v="2"/>
    <x v="2"/>
    <x v="4"/>
    <x v="3"/>
    <s v="Se facilita en la búsqueda de trabajos escolares"/>
  </r>
  <r>
    <d v="2022-10-16T00:00:00"/>
    <s v="JUAN CARLOS CABRERA PARRA"/>
    <s v="MASCULINO"/>
    <x v="0"/>
    <x v="1"/>
    <x v="3"/>
    <x v="3"/>
    <s v="Para datosves bueno"/>
    <x v="0"/>
    <x v="3"/>
    <x v="5"/>
    <x v="0"/>
    <x v="0"/>
    <x v="3"/>
    <s v="Tener otro tipo de comunicación"/>
  </r>
  <r>
    <d v="2022-10-16T00:00:00"/>
    <s v="SANDRA SÁNCHEZ GORDILLO"/>
    <s v="FEMENINO"/>
    <x v="0"/>
    <x v="1"/>
    <x v="6"/>
    <x v="2"/>
    <s v="La señal es mala ya q claramente no es fibra dependemos de antenas"/>
    <x v="0"/>
    <x v="4"/>
    <x v="2"/>
    <x v="2"/>
    <x v="0"/>
    <x v="2"/>
    <s v="Hoy en día todo es por internet"/>
  </r>
  <r>
    <d v="2022-10-16T00:00:00"/>
    <s v="AMANDA JIMENEZ ROMERO"/>
    <s v="FEMENINO"/>
    <x v="0"/>
    <x v="0"/>
    <x v="4"/>
    <x v="1"/>
    <m/>
    <x v="0"/>
    <x v="0"/>
    <x v="5"/>
    <x v="0"/>
    <x v="0"/>
    <x v="5"/>
    <s v="Hoy en dia ws el medio mas facil para la comunicación"/>
  </r>
  <r>
    <d v="2022-10-16T00:00:00"/>
    <s v="YULIETH FETECUA"/>
    <s v="FEMENINO"/>
    <x v="0"/>
    <x v="1"/>
    <x v="4"/>
    <x v="3"/>
    <s v="Bueno"/>
    <x v="0"/>
    <x v="4"/>
    <x v="3"/>
    <x v="0"/>
    <x v="0"/>
    <x v="5"/>
    <s v="Por que el trabajo y el estudio lo exijen"/>
  </r>
  <r>
    <d v="2022-10-16T00:00:00"/>
    <s v="DONCEL NIÑO ANA LUCIA"/>
    <s v="FEMENINO"/>
    <x v="0"/>
    <x v="0"/>
    <x v="6"/>
    <x v="2"/>
    <s v="Regular"/>
    <x v="0"/>
    <x v="4"/>
    <x v="3"/>
    <x v="0"/>
    <x v="1"/>
    <x v="4"/>
    <s v="Por comunicarse"/>
  </r>
  <r>
    <d v="2022-10-16T00:00:00"/>
    <s v="SONIA ESPERANZA GÓMEZ CERINZA"/>
    <s v="FEMENINO"/>
    <x v="0"/>
    <x v="0"/>
    <x v="4"/>
    <x v="1"/>
    <s v="No cuento con el servicio"/>
    <x v="0"/>
    <x v="3"/>
    <x v="5"/>
    <x v="0"/>
    <x v="4"/>
    <x v="5"/>
    <s v="Para el desarrollo de la buena educación de mis hijos."/>
  </r>
  <r>
    <d v="2022-10-16T00:00:00"/>
    <s v="HEIDY JOHANNA BENITO RODRÍGUEZ"/>
    <s v="FEMENINO"/>
    <x v="0"/>
    <x v="1"/>
    <x v="4"/>
    <x v="2"/>
    <s v="Por el área en qué me encuentro no hay buena cobertura por parte del operador y las continúas lluvias"/>
    <x v="2"/>
    <x v="4"/>
    <x v="5"/>
    <x v="3"/>
    <x v="4"/>
    <x v="4"/>
    <s v="Para todo hoy en día es importante salud, pagos, redes, educación, ventas, compras"/>
  </r>
  <r>
    <d v="2022-10-16T00:00:00"/>
    <s v="EMMA MARROQUIN"/>
    <s v="FEMENINO"/>
    <x v="0"/>
    <x v="0"/>
    <x v="2"/>
    <x v="1"/>
    <s v="No tengo"/>
    <x v="1"/>
    <x v="2"/>
    <x v="1"/>
    <x v="1"/>
    <x v="2"/>
    <x v="1"/>
    <s v="Si tubiera veria mas cosas nuevas"/>
  </r>
  <r>
    <d v="2022-10-16T00:00:00"/>
    <s v="CRISTINA HERRERA"/>
    <s v="FEMENINO"/>
    <x v="0"/>
    <x v="0"/>
    <x v="2"/>
    <x v="2"/>
    <s v="No hay cobertura en la zona"/>
    <x v="0"/>
    <x v="4"/>
    <x v="3"/>
    <x v="0"/>
    <x v="0"/>
    <x v="5"/>
    <s v="Para trabajar"/>
  </r>
  <r>
    <d v="2022-10-16T00:00:00"/>
    <s v="MARÍA CAMILA DÍAZ HERRERA"/>
    <s v="FEMENINO"/>
    <x v="0"/>
    <x v="1"/>
    <x v="4"/>
    <x v="2"/>
    <s v="Porque se tarda bastante en descargar"/>
    <x v="0"/>
    <x v="4"/>
    <x v="3"/>
    <x v="0"/>
    <x v="1"/>
    <x v="4"/>
    <s v="Porque en este momento todo se maneja con ayuda de este"/>
  </r>
  <r>
    <d v="2022-10-16T00:00:00"/>
    <s v="ANDRY JULIETH LIZARAZO LOZANO"/>
    <s v="FEMENINO"/>
    <x v="0"/>
    <x v="0"/>
    <x v="4"/>
    <x v="2"/>
    <s v="Muy lento"/>
    <x v="0"/>
    <x v="3"/>
    <x v="3"/>
    <x v="4"/>
    <x v="0"/>
    <x v="5"/>
    <m/>
  </r>
  <r>
    <d v="2022-10-16T00:00:00"/>
    <s v="LUZ MERY PEDROZA"/>
    <s v="FEMENINO"/>
    <x v="0"/>
    <x v="1"/>
    <x v="3"/>
    <x v="3"/>
    <s v="Porque me suministra buena capacidad"/>
    <x v="0"/>
    <x v="0"/>
    <x v="2"/>
    <x v="0"/>
    <x v="1"/>
    <x v="2"/>
    <s v="La tecnología ocupa un lugar muy importante para todo en la vida cotidiana de la sociedad donde nos suministra conocimientos trabajo diversión comunicación etc"/>
  </r>
  <r>
    <d v="2022-10-16T00:00:00"/>
    <s v="STEVEN MAFLA"/>
    <s v="MASCULINO"/>
    <x v="0"/>
    <x v="1"/>
    <x v="4"/>
    <x v="2"/>
    <s v="La señal es dadiado mala"/>
    <x v="0"/>
    <x v="4"/>
    <x v="3"/>
    <x v="4"/>
    <x v="4"/>
    <x v="2"/>
    <m/>
  </r>
  <r>
    <d v="2022-10-16T00:00:00"/>
    <s v="YENY JIMÉNEZ"/>
    <s v="FEMENINO"/>
    <x v="0"/>
    <x v="1"/>
    <x v="5"/>
    <x v="0"/>
    <s v="Se demora mucho en cargar las páginas"/>
    <x v="0"/>
    <x v="4"/>
    <x v="5"/>
    <x v="0"/>
    <x v="4"/>
    <x v="2"/>
    <m/>
  </r>
  <r>
    <d v="2022-10-21T00:00:00"/>
    <s v="YOLANDA ALFONSO"/>
    <s v="FEMENINO"/>
    <x v="0"/>
    <x v="0"/>
    <x v="2"/>
    <x v="0"/>
    <s v="Porqué no hay buena Señal"/>
    <x v="0"/>
    <x v="3"/>
    <x v="5"/>
    <x v="0"/>
    <x v="1"/>
    <x v="3"/>
    <s v="Para una mejor Comunicación"/>
  </r>
  <r>
    <d v="2022-10-21T00:00:00"/>
    <s v="ÁNGEL OSORIO TRINIDAD"/>
    <s v="MASCULINO"/>
    <x v="0"/>
    <x v="0"/>
    <x v="3"/>
    <x v="1"/>
    <m/>
    <x v="1"/>
    <x v="2"/>
    <x v="1"/>
    <x v="1"/>
    <x v="2"/>
    <x v="1"/>
    <m/>
  </r>
  <r>
    <d v="2022-10-21T00:00:00"/>
    <s v="CRISTIAN OSORIO"/>
    <s v="MASCULINO"/>
    <x v="0"/>
    <x v="0"/>
    <x v="2"/>
    <x v="1"/>
    <m/>
    <x v="1"/>
    <x v="2"/>
    <x v="5"/>
    <x v="4"/>
    <x v="0"/>
    <x v="2"/>
    <m/>
  </r>
  <r>
    <d v="2022-10-21T00:00:00"/>
    <s v="ALEJANDRO RIVERA MALAVER"/>
    <s v="MASCULINO"/>
    <x v="0"/>
    <x v="1"/>
    <x v="3"/>
    <x v="3"/>
    <s v="Es bueno porqué la velocidad de descarga cumple con mis expectativas."/>
    <x v="0"/>
    <x v="4"/>
    <x v="3"/>
    <x v="0"/>
    <x v="4"/>
    <x v="2"/>
    <s v="El servicio de internet da acceso a diversas fuentes de información, además de facilitar algunos procesos como pueden ser los pagos de servicios o simplemente el tener una forma de contacto con otras personas."/>
  </r>
  <r>
    <d v="2022-10-21T00:00:00"/>
    <s v="MARIA JIMENEZ"/>
    <s v="FEMENINO"/>
    <x v="0"/>
    <x v="1"/>
    <x v="3"/>
    <x v="2"/>
    <s v="Regular"/>
    <x v="0"/>
    <x v="3"/>
    <x v="3"/>
    <x v="0"/>
    <x v="0"/>
    <x v="4"/>
    <s v="Comunicación"/>
  </r>
  <r>
    <d v="2022-10-21T00:00:00"/>
    <s v="BRANDON YESID OSORIO TRINIDAD"/>
    <s v="MASCULINO"/>
    <x v="0"/>
    <x v="1"/>
    <x v="6"/>
    <x v="2"/>
    <s v="Por qué se va mucho la señal"/>
    <x v="0"/>
    <x v="4"/>
    <x v="3"/>
    <x v="0"/>
    <x v="3"/>
    <x v="3"/>
    <s v="Para entrenamiento, comunicación e investigación"/>
  </r>
  <r>
    <d v="2022-10-21T00:00:00"/>
    <s v="BLANCA YURANI BEJARANO"/>
    <s v="FEMENINO"/>
    <x v="0"/>
    <x v="0"/>
    <x v="6"/>
    <x v="1"/>
    <s v="Noda"/>
    <x v="0"/>
    <x v="1"/>
    <x v="5"/>
    <x v="0"/>
    <x v="4"/>
    <x v="2"/>
    <s v="Para el estudio de mis hijos"/>
  </r>
  <r>
    <d v="2022-10-21T00:00:00"/>
    <s v="KATHERINE VANESSA RÍOS MARTÍNEZ"/>
    <s v="FEMENINO"/>
    <x v="0"/>
    <x v="1"/>
    <x v="4"/>
    <x v="3"/>
    <s v="Tiene buena velocidad y buena conectividad"/>
    <x v="0"/>
    <x v="3"/>
    <x v="3"/>
    <x v="3"/>
    <x v="0"/>
    <x v="2"/>
    <s v="Es una herramienta necesaria para mí trabajo y estudio"/>
  </r>
  <r>
    <d v="2022-10-21T00:00:00"/>
    <s v="ANDREA PAOLA RODRÍGUEZ"/>
    <s v="FEMENINO"/>
    <x v="0"/>
    <x v="1"/>
    <x v="4"/>
    <x v="3"/>
    <s v="Por qué rara vez falla"/>
    <x v="0"/>
    <x v="4"/>
    <x v="4"/>
    <x v="3"/>
    <x v="1"/>
    <x v="5"/>
    <s v="Por qué es un medio de comunicación actual del que dependemos para todas las actividades diarias"/>
  </r>
  <r>
    <d v="2022-10-21T00:00:00"/>
    <s v="ALEJANDRA NIVIA"/>
    <s v="FEMENINO"/>
    <x v="0"/>
    <x v="1"/>
    <x v="6"/>
    <x v="2"/>
    <s v="Por el operador"/>
    <x v="0"/>
    <x v="4"/>
    <x v="3"/>
    <x v="3"/>
    <x v="4"/>
    <x v="4"/>
    <s v="Sirve para estar más actualizados"/>
  </r>
  <r>
    <d v="2022-10-21T00:00:00"/>
    <s v="ESPOSA MILTON JAVIER MORALES MORALES"/>
    <s v="MASCULINO"/>
    <x v="0"/>
    <x v="0"/>
    <x v="2"/>
    <x v="1"/>
    <s v="Regular porque la señal no coge asi tenga buena señal"/>
    <x v="0"/>
    <x v="2"/>
    <x v="5"/>
    <x v="0"/>
    <x v="1"/>
    <x v="3"/>
    <s v="Me puedo enterar de las problematicas que suceden en el pais o donde vivo"/>
  </r>
  <r>
    <d v="2022-10-21T00:00:00"/>
    <s v="DIANA MARÍA MATIZ CASTIBLANCO"/>
    <s v="FEMENINO"/>
    <x v="0"/>
    <x v="0"/>
    <x v="5"/>
    <x v="2"/>
    <s v="Porque se fuga muy fácil"/>
    <x v="0"/>
    <x v="3"/>
    <x v="3"/>
    <x v="0"/>
    <x v="4"/>
    <x v="4"/>
    <s v="Por muchas razones para las tares de nuestro hijos para cualquier información entre otras"/>
  </r>
  <r>
    <d v="2022-10-21T00:00:00"/>
    <s v="LUIS CARLOS PEÑA"/>
    <s v="MASCULINO"/>
    <x v="1"/>
    <x v="1"/>
    <x v="3"/>
    <x v="3"/>
    <s v="Rapidez"/>
    <x v="0"/>
    <x v="4"/>
    <x v="3"/>
    <x v="0"/>
    <x v="0"/>
    <x v="4"/>
    <s v="Comunicación"/>
  </r>
  <r>
    <d v="2022-10-22T00:00:00"/>
    <s v="SANDRA VIVIANA LEÓN OSORIO"/>
    <s v="FEMENINO"/>
    <x v="0"/>
    <x v="1"/>
    <x v="6"/>
    <x v="3"/>
    <s v="Por qué en ocasiones es muy lento"/>
    <x v="0"/>
    <x v="3"/>
    <x v="3"/>
    <x v="0"/>
    <x v="3"/>
    <x v="3"/>
    <s v="Porque es necesario para la educación de mis hijos"/>
  </r>
  <r>
    <d v="2022-10-22T00:00:00"/>
    <s v="KATHERINE BARRERA"/>
    <s v="FEMENINO"/>
    <x v="0"/>
    <x v="1"/>
    <x v="4"/>
    <x v="2"/>
    <s v="Se demora mucho en la carga de imagenes"/>
    <x v="2"/>
    <x v="3"/>
    <x v="4"/>
    <x v="0"/>
    <x v="4"/>
    <x v="2"/>
    <s v="Por el acceso a la información"/>
  </r>
  <r>
    <d v="2022-10-22T00:00:00"/>
    <s v="JUAN CIÑON"/>
    <s v="MASCULINO"/>
    <x v="0"/>
    <x v="0"/>
    <x v="5"/>
    <x v="0"/>
    <m/>
    <x v="0"/>
    <x v="2"/>
    <x v="1"/>
    <x v="1"/>
    <x v="0"/>
    <x v="3"/>
    <m/>
  </r>
  <r>
    <d v="2022-10-22T00:00:00"/>
    <s v="DUVAN CAÑÓN"/>
    <s v="MASCULINO"/>
    <x v="0"/>
    <x v="1"/>
    <x v="3"/>
    <x v="2"/>
    <s v="Por la distancia de las antenas"/>
    <x v="0"/>
    <x v="3"/>
    <x v="4"/>
    <x v="0"/>
    <x v="3"/>
    <x v="3"/>
    <s v="Es vital en la actualidad nos mantiene informados y conectado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D431AD-2A6D-4664-8406-FCC38DFE657B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66:B72" firstHeaderRow="1" firstDataRow="1" firstDataCol="1"/>
  <pivotFields count="15">
    <pivotField numFmtId="14" showAll="0"/>
    <pivotField dataField="1" showAll="0"/>
    <pivotField showAll="0"/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/>
    <pivotField showAll="0"/>
    <pivotField showAll="0"/>
    <pivotField showAll="0">
      <items count="5">
        <item x="0"/>
        <item x="2"/>
        <item x="3"/>
        <item x="1"/>
        <item t="default"/>
      </items>
    </pivotField>
    <pivotField showAll="0"/>
    <pivotField showAll="0">
      <items count="7">
        <item x="2"/>
        <item x="4"/>
        <item x="0"/>
        <item x="1"/>
        <item x="3"/>
        <item x="5"/>
        <item t="default"/>
      </items>
    </pivotField>
    <pivotField showAll="0" sortType="descending">
      <items count="9">
        <item x="0"/>
        <item x="5"/>
        <item x="4"/>
        <item x="1"/>
        <item x="2"/>
        <item x="3"/>
        <item x="7"/>
        <item x="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sortType="descending">
      <items count="6">
        <item x="4"/>
        <item x="3"/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</pivotFields>
  <rowFields count="1">
    <field x="12"/>
  </rowFields>
  <rowItems count="6">
    <i>
      <x/>
    </i>
    <i>
      <x v="4"/>
    </i>
    <i>
      <x v="3"/>
    </i>
    <i>
      <x v="1"/>
    </i>
    <i>
      <x v="2"/>
    </i>
    <i t="grand">
      <x/>
    </i>
  </rowItems>
  <colItems count="1">
    <i/>
  </colItems>
  <dataFields count="1">
    <dataField name="Cuenta de 1. NOMBRES Y APELLIDOS" fld="1" subtotal="count" baseField="0" baseItem="0"/>
  </dataFields>
  <formats count="33">
    <format dxfId="99">
      <pivotArea outline="0" collapsedLevelsAreSubtotals="1" fieldPosition="0"/>
    </format>
    <format dxfId="98">
      <pivotArea field="10" type="button" dataOnly="0" labelOnly="1" outline="0"/>
    </format>
    <format dxfId="97">
      <pivotArea type="topRight" dataOnly="0" labelOnly="1" outline="0" fieldPosition="0"/>
    </format>
    <format dxfId="96">
      <pivotArea dataOnly="0" labelOnly="1" grandCol="1" outline="0" fieldPosition="0"/>
    </format>
    <format dxfId="95">
      <pivotArea outline="0" collapsedLevelsAreSubtotals="1" fieldPosition="0"/>
    </format>
    <format dxfId="94">
      <pivotArea field="10" type="button" dataOnly="0" labelOnly="1" outline="0"/>
    </format>
    <format dxfId="93">
      <pivotArea type="topRight" dataOnly="0" labelOnly="1" outline="0" fieldPosition="0"/>
    </format>
    <format dxfId="92">
      <pivotArea dataOnly="0" labelOnly="1" grandCol="1" outline="0" fieldPosition="0"/>
    </format>
    <format dxfId="91">
      <pivotArea type="all" dataOnly="0" outline="0" fieldPosition="0"/>
    </format>
    <format dxfId="90">
      <pivotArea outline="0" collapsedLevelsAreSubtotals="1" fieldPosition="0"/>
    </format>
    <format dxfId="89">
      <pivotArea type="origin" dataOnly="0" labelOnly="1" outline="0" fieldPosition="0"/>
    </format>
    <format dxfId="88">
      <pivotArea field="8" type="button" dataOnly="0" labelOnly="1" outline="0"/>
    </format>
    <format dxfId="87">
      <pivotArea type="topRight" dataOnly="0" labelOnly="1" outline="0" fieldPosition="0"/>
    </format>
    <format dxfId="86">
      <pivotArea field="11" type="button" dataOnly="0" labelOnly="1" outline="0"/>
    </format>
    <format dxfId="85">
      <pivotArea dataOnly="0" labelOnly="1" grandRow="1" outline="0" fieldPosition="0"/>
    </format>
    <format dxfId="84">
      <pivotArea dataOnly="0" labelOnly="1" grandCol="1" outline="0" fieldPosition="0"/>
    </format>
    <format dxfId="83">
      <pivotArea field="11" type="button" dataOnly="0" labelOnly="1" outline="0"/>
    </format>
    <format dxfId="82">
      <pivotArea dataOnly="0" labelOnly="1" grandCol="1" outline="0" fieldPosition="0"/>
    </format>
    <format dxfId="81">
      <pivotArea field="11" type="button" dataOnly="0" labelOnly="1" outline="0"/>
    </format>
    <format dxfId="80">
      <pivotArea field="11" type="button" dataOnly="0" labelOnly="1" outline="0"/>
    </format>
    <format dxfId="79">
      <pivotArea dataOnly="0" labelOnly="1" grandCol="1" outline="0" fieldPosition="0"/>
    </format>
    <format dxfId="78">
      <pivotArea outline="0" collapsedLevelsAreSubtotals="1" fieldPosition="0"/>
    </format>
    <format dxfId="77">
      <pivotArea dataOnly="0" labelOnly="1" grandCol="1" outline="0" fieldPosition="0"/>
    </format>
    <format dxfId="76">
      <pivotArea field="3" type="button" dataOnly="0" labelOnly="1" outline="0"/>
    </format>
    <format dxfId="75">
      <pivotArea dataOnly="0" labelOnly="1" grandRow="1" outline="0" fieldPosition="0"/>
    </format>
    <format dxfId="74">
      <pivotArea type="all" dataOnly="0" outline="0" fieldPosition="0"/>
    </format>
    <format dxfId="73">
      <pivotArea outline="0" collapsedLevelsAreSubtotals="1" fieldPosition="0"/>
    </format>
    <format dxfId="72">
      <pivotArea type="origin" dataOnly="0" labelOnly="1" outline="0" fieldPosition="0"/>
    </format>
    <format dxfId="71">
      <pivotArea field="3" type="button" dataOnly="0" labelOnly="1" outline="0"/>
    </format>
    <format dxfId="70">
      <pivotArea type="topRight" dataOnly="0" labelOnly="1" outline="0" fieldPosition="0"/>
    </format>
    <format dxfId="69">
      <pivotArea field="4" type="button" dataOnly="0" labelOnly="1" outline="0"/>
    </format>
    <format dxfId="68">
      <pivotArea dataOnly="0" labelOnly="1" grandRow="1" outline="0" fieldPosition="0"/>
    </format>
    <format dxfId="6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0F1B51-D941-4DB9-A61D-104F9814A6E5}" name="TablaDinámica5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G16:J25" firstHeaderRow="1" firstDataRow="2" firstDataCol="1"/>
  <pivotFields count="15">
    <pivotField numFmtId="14" showAll="0"/>
    <pivotField showAll="0"/>
    <pivotField showAll="0"/>
    <pivotField axis="axisCol" dataField="1" showAll="0">
      <items count="3">
        <item x="0"/>
        <item x="1"/>
        <item t="default"/>
      </items>
    </pivotField>
    <pivotField axis="axisRow" showAll="0">
      <items count="3">
        <item sd="0" x="0"/>
        <item x="1"/>
        <item t="default"/>
      </items>
    </pivotField>
    <pivotField axis="axisRow" showAll="0">
      <items count="8">
        <item sd="0" x="3"/>
        <item sd="0" x="4"/>
        <item sd="0" x="6"/>
        <item sd="0" x="5"/>
        <item x="1"/>
        <item x="0"/>
        <item x="2"/>
        <item t="default"/>
      </items>
    </pivotField>
    <pivotField axis="axisRow" showAll="0">
      <items count="6">
        <item x="3"/>
        <item x="4"/>
        <item x="0"/>
        <item x="1"/>
        <item x="2"/>
        <item t="default"/>
      </items>
    </pivotField>
    <pivotField showAll="0"/>
    <pivotField showAll="0"/>
    <pivotField showAll="0"/>
    <pivotField axis="axisRow" showAll="0">
      <items count="7">
        <item sd="0" x="2"/>
        <item sd="0" x="4"/>
        <item x="0"/>
        <item sd="0" x="1"/>
        <item sd="0" x="3"/>
        <item sd="0" x="5"/>
        <item t="default"/>
      </items>
    </pivotField>
    <pivotField showAll="0"/>
    <pivotField showAll="0"/>
    <pivotField axis="axisRow" showAll="0">
      <items count="7">
        <item x="3"/>
        <item x="2"/>
        <item x="5"/>
        <item x="4"/>
        <item x="0"/>
        <item x="1"/>
        <item t="default"/>
      </items>
    </pivotField>
    <pivotField showAll="0"/>
  </pivotFields>
  <rowFields count="5">
    <field x="4"/>
    <field x="10"/>
    <field x="5"/>
    <field x="13"/>
    <field x="6"/>
  </rowFields>
  <rowItems count="8">
    <i>
      <x/>
    </i>
    <i>
      <x v="1"/>
    </i>
    <i r="1">
      <x/>
    </i>
    <i r="1">
      <x v="1"/>
    </i>
    <i r="1">
      <x v="3"/>
    </i>
    <i r="1">
      <x v="4"/>
    </i>
    <i r="1">
      <x v="5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Cuenta de 3. SU LUGAR DE RESIDENCIA ES" fld="3" subtotal="count" baseField="0" baseItem="0"/>
  </dataFields>
  <formats count="13">
    <format dxfId="65">
      <pivotArea collapsedLevelsAreSubtotals="1" fieldPosition="0">
        <references count="2">
          <reference field="4" count="1" selected="0">
            <x v="1"/>
          </reference>
          <reference field="10" count="1">
            <x v="4"/>
          </reference>
        </references>
      </pivotArea>
    </format>
    <format dxfId="64">
      <pivotArea dataOnly="0" labelOnly="1" fieldPosition="0">
        <references count="2">
          <reference field="4" count="1" selected="0">
            <x v="1"/>
          </reference>
          <reference field="10" count="1">
            <x v="4"/>
          </reference>
        </references>
      </pivotArea>
    </format>
    <format dxfId="63">
      <pivotArea type="all" dataOnly="0" outline="0" fieldPosition="0"/>
    </format>
    <format dxfId="62">
      <pivotArea outline="0" collapsedLevelsAreSubtotals="1" fieldPosition="0"/>
    </format>
    <format dxfId="61">
      <pivotArea type="origin" dataOnly="0" labelOnly="1" outline="0" fieldPosition="0"/>
    </format>
    <format dxfId="60">
      <pivotArea field="3" type="button" dataOnly="0" labelOnly="1" outline="0" axis="axisCol" fieldPosition="0"/>
    </format>
    <format dxfId="59">
      <pivotArea type="topRight" dataOnly="0" labelOnly="1" outline="0" fieldPosition="0"/>
    </format>
    <format dxfId="58">
      <pivotArea field="4" type="button" dataOnly="0" labelOnly="1" outline="0" axis="axisRow" fieldPosition="0"/>
    </format>
    <format dxfId="57">
      <pivotArea dataOnly="0" labelOnly="1" fieldPosition="0">
        <references count="1">
          <reference field="4" count="0"/>
        </references>
      </pivotArea>
    </format>
    <format dxfId="56">
      <pivotArea dataOnly="0" labelOnly="1" grandRow="1" outline="0" fieldPosition="0"/>
    </format>
    <format dxfId="55">
      <pivotArea dataOnly="0" labelOnly="1" fieldPosition="0">
        <references count="2">
          <reference field="4" count="1" selected="0">
            <x v="1"/>
          </reference>
          <reference field="10" count="5">
            <x v="0"/>
            <x v="1"/>
            <x v="3"/>
            <x v="4"/>
            <x v="5"/>
          </reference>
        </references>
      </pivotArea>
    </format>
    <format dxfId="54">
      <pivotArea dataOnly="0" labelOnly="1" fieldPosition="0">
        <references count="1">
          <reference field="3" count="0"/>
        </references>
      </pivotArea>
    </format>
    <format dxfId="53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0E4642-490B-4F9E-990D-D908091C6505}" name="TablaDinámica7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51:D55" firstHeaderRow="1" firstDataRow="2" firstDataCol="1"/>
  <pivotFields count="15">
    <pivotField numFmtId="14" showAll="0"/>
    <pivotField dataField="1" showAll="0"/>
    <pivotField showAll="0"/>
    <pivotField axis="axisCol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>
      <items count="5">
        <item x="0"/>
        <item x="2"/>
        <item x="3"/>
        <item x="1"/>
        <item t="default"/>
      </items>
    </pivotField>
    <pivotField showAll="0"/>
    <pivotField showAll="0">
      <items count="7">
        <item x="2"/>
        <item x="4"/>
        <item x="0"/>
        <item x="1"/>
        <item x="3"/>
        <item x="5"/>
        <item t="default"/>
      </items>
    </pivotField>
    <pivotField showAll="0" sortType="descending">
      <items count="9">
        <item x="0"/>
        <item x="5"/>
        <item x="4"/>
        <item x="1"/>
        <item x="2"/>
        <item x="3"/>
        <item x="7"/>
        <item x="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</pivotFields>
  <rowFields count="1">
    <field x="4"/>
  </rowFields>
  <rowItems count="3">
    <i>
      <x/>
    </i>
    <i>
      <x v="1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Cuenta de 1. NOMBRES Y APELLIDOS" fld="1" subtotal="count" baseField="0" baseItem="0"/>
  </dataFields>
  <formats count="37">
    <format dxfId="136">
      <pivotArea outline="0" collapsedLevelsAreSubtotals="1" fieldPosition="0"/>
    </format>
    <format dxfId="135">
      <pivotArea field="10" type="button" dataOnly="0" labelOnly="1" outline="0"/>
    </format>
    <format dxfId="134">
      <pivotArea type="topRight" dataOnly="0" labelOnly="1" outline="0" fieldPosition="0"/>
    </format>
    <format dxfId="133">
      <pivotArea dataOnly="0" labelOnly="1" grandCol="1" outline="0" fieldPosition="0"/>
    </format>
    <format dxfId="132">
      <pivotArea outline="0" collapsedLevelsAreSubtotals="1" fieldPosition="0"/>
    </format>
    <format dxfId="131">
      <pivotArea field="10" type="button" dataOnly="0" labelOnly="1" outline="0"/>
    </format>
    <format dxfId="130">
      <pivotArea type="topRight" dataOnly="0" labelOnly="1" outline="0" fieldPosition="0"/>
    </format>
    <format dxfId="129">
      <pivotArea dataOnly="0" labelOnly="1" grandCol="1" outline="0" fieldPosition="0"/>
    </format>
    <format dxfId="128">
      <pivotArea type="all" dataOnly="0" outline="0" fieldPosition="0"/>
    </format>
    <format dxfId="127">
      <pivotArea outline="0" collapsedLevelsAreSubtotals="1" fieldPosition="0"/>
    </format>
    <format dxfId="126">
      <pivotArea type="origin" dataOnly="0" labelOnly="1" outline="0" fieldPosition="0"/>
    </format>
    <format dxfId="125">
      <pivotArea field="8" type="button" dataOnly="0" labelOnly="1" outline="0"/>
    </format>
    <format dxfId="124">
      <pivotArea type="topRight" dataOnly="0" labelOnly="1" outline="0" fieldPosition="0"/>
    </format>
    <format dxfId="123">
      <pivotArea field="11" type="button" dataOnly="0" labelOnly="1" outline="0"/>
    </format>
    <format dxfId="122">
      <pivotArea dataOnly="0" labelOnly="1" grandRow="1" outline="0" fieldPosition="0"/>
    </format>
    <format dxfId="121">
      <pivotArea dataOnly="0" labelOnly="1" grandCol="1" outline="0" fieldPosition="0"/>
    </format>
    <format dxfId="120">
      <pivotArea field="11" type="button" dataOnly="0" labelOnly="1" outline="0"/>
    </format>
    <format dxfId="119">
      <pivotArea dataOnly="0" labelOnly="1" grandCol="1" outline="0" fieldPosition="0"/>
    </format>
    <format dxfId="118">
      <pivotArea field="11" type="button" dataOnly="0" labelOnly="1" outline="0"/>
    </format>
    <format dxfId="117">
      <pivotArea field="11" type="button" dataOnly="0" labelOnly="1" outline="0"/>
    </format>
    <format dxfId="116">
      <pivotArea dataOnly="0" labelOnly="1" grandCol="1" outline="0" fieldPosition="0"/>
    </format>
    <format dxfId="115">
      <pivotArea outline="0" collapsedLevelsAreSubtotals="1" fieldPosition="0"/>
    </format>
    <format dxfId="114">
      <pivotArea dataOnly="0" labelOnly="1" fieldPosition="0">
        <references count="1">
          <reference field="4" count="0"/>
        </references>
      </pivotArea>
    </format>
    <format dxfId="113">
      <pivotArea dataOnly="0" labelOnly="1" grandCol="1" outline="0" fieldPosition="0"/>
    </format>
    <format dxfId="112">
      <pivotArea field="3" type="button" dataOnly="0" labelOnly="1" outline="0" axis="axisCol" fieldPosition="0"/>
    </format>
    <format dxfId="111">
      <pivotArea dataOnly="0" labelOnly="1" fieldPosition="0">
        <references count="1">
          <reference field="3" count="0"/>
        </references>
      </pivotArea>
    </format>
    <format dxfId="110">
      <pivotArea dataOnly="0" labelOnly="1" grandRow="1" outline="0" fieldPosition="0"/>
    </format>
    <format dxfId="109">
      <pivotArea type="all" dataOnly="0" outline="0" fieldPosition="0"/>
    </format>
    <format dxfId="108">
      <pivotArea outline="0" collapsedLevelsAreSubtotals="1" fieldPosition="0"/>
    </format>
    <format dxfId="107">
      <pivotArea type="origin" dataOnly="0" labelOnly="1" outline="0" fieldPosition="0"/>
    </format>
    <format dxfId="106">
      <pivotArea field="3" type="button" dataOnly="0" labelOnly="1" outline="0" axis="axisCol" fieldPosition="0"/>
    </format>
    <format dxfId="105">
      <pivotArea type="topRight" dataOnly="0" labelOnly="1" outline="0" fieldPosition="0"/>
    </format>
    <format dxfId="104">
      <pivotArea field="4" type="button" dataOnly="0" labelOnly="1" outline="0" axis="axisRow" fieldPosition="0"/>
    </format>
    <format dxfId="103">
      <pivotArea dataOnly="0" labelOnly="1" fieldPosition="0">
        <references count="1">
          <reference field="4" count="0"/>
        </references>
      </pivotArea>
    </format>
    <format dxfId="102">
      <pivotArea dataOnly="0" labelOnly="1" grandRow="1" outline="0" fieldPosition="0"/>
    </format>
    <format dxfId="101">
      <pivotArea dataOnly="0" labelOnly="1" fieldPosition="0">
        <references count="1">
          <reference field="3" count="0"/>
        </references>
      </pivotArea>
    </format>
    <format dxfId="10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22EE61-F09A-4C7F-8400-859E46807E94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25:F35" firstHeaderRow="1" firstDataRow="2" firstDataCol="1"/>
  <pivotFields count="15">
    <pivotField numFmtId="14" showAll="0"/>
    <pivotField dataField="1" showAll="0"/>
    <pivotField showAll="0"/>
    <pivotField showAll="0"/>
    <pivotField showAll="0"/>
    <pivotField showAll="0"/>
    <pivotField showAll="0"/>
    <pivotField showAll="0"/>
    <pivotField axis="axisCol" showAll="0">
      <items count="5">
        <item x="0"/>
        <item x="2"/>
        <item x="3"/>
        <item x="1"/>
        <item t="default"/>
      </items>
    </pivotField>
    <pivotField showAll="0"/>
    <pivotField showAll="0">
      <items count="7">
        <item x="2"/>
        <item x="4"/>
        <item x="0"/>
        <item x="1"/>
        <item x="3"/>
        <item x="5"/>
        <item t="default"/>
      </items>
    </pivotField>
    <pivotField axis="axisRow" showAll="0" sortType="descending">
      <items count="9">
        <item x="0"/>
        <item x="5"/>
        <item x="4"/>
        <item x="1"/>
        <item x="2"/>
        <item x="3"/>
        <item x="7"/>
        <item x="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</pivotFields>
  <rowFields count="1">
    <field x="11"/>
  </rowFields>
  <rowItems count="9">
    <i>
      <x/>
    </i>
    <i>
      <x v="4"/>
    </i>
    <i>
      <x v="5"/>
    </i>
    <i>
      <x v="2"/>
    </i>
    <i>
      <x v="3"/>
    </i>
    <i>
      <x v="7"/>
    </i>
    <i>
      <x v="1"/>
    </i>
    <i>
      <x v="6"/>
    </i>
    <i t="grand">
      <x/>
    </i>
  </rowItems>
  <colFields count="1">
    <field x="8"/>
  </colFields>
  <colItems count="5">
    <i>
      <x/>
    </i>
    <i>
      <x v="1"/>
    </i>
    <i>
      <x v="2"/>
    </i>
    <i>
      <x v="3"/>
    </i>
    <i t="grand">
      <x/>
    </i>
  </colItems>
  <dataFields count="1">
    <dataField name="Cuenta de 1. NOMBRES Y APELLIDOS" fld="1" subtotal="count" baseField="0" baseItem="0"/>
  </dataFields>
  <formats count="27">
    <format dxfId="163">
      <pivotArea outline="0" collapsedLevelsAreSubtotals="1" fieldPosition="0"/>
    </format>
    <format dxfId="162">
      <pivotArea field="10" type="button" dataOnly="0" labelOnly="1" outline="0"/>
    </format>
    <format dxfId="161">
      <pivotArea type="topRight" dataOnly="0" labelOnly="1" outline="0" fieldPosition="0"/>
    </format>
    <format dxfId="160">
      <pivotArea dataOnly="0" labelOnly="1" grandCol="1" outline="0" fieldPosition="0"/>
    </format>
    <format dxfId="159">
      <pivotArea outline="0" collapsedLevelsAreSubtotals="1" fieldPosition="0"/>
    </format>
    <format dxfId="158">
      <pivotArea field="10" type="button" dataOnly="0" labelOnly="1" outline="0"/>
    </format>
    <format dxfId="157">
      <pivotArea type="topRight" dataOnly="0" labelOnly="1" outline="0" fieldPosition="0"/>
    </format>
    <format dxfId="156">
      <pivotArea dataOnly="0" labelOnly="1" grandCol="1" outline="0" fieldPosition="0"/>
    </format>
    <format dxfId="155">
      <pivotArea type="all" dataOnly="0" outline="0" fieldPosition="0"/>
    </format>
    <format dxfId="154">
      <pivotArea outline="0" collapsedLevelsAreSubtotals="1" fieldPosition="0"/>
    </format>
    <format dxfId="153">
      <pivotArea type="origin" dataOnly="0" labelOnly="1" outline="0" fieldPosition="0"/>
    </format>
    <format dxfId="152">
      <pivotArea field="8" type="button" dataOnly="0" labelOnly="1" outline="0" axis="axisCol" fieldPosition="0"/>
    </format>
    <format dxfId="151">
      <pivotArea type="topRight" dataOnly="0" labelOnly="1" outline="0" fieldPosition="0"/>
    </format>
    <format dxfId="150">
      <pivotArea field="11" type="button" dataOnly="0" labelOnly="1" outline="0" axis="axisRow" fieldPosition="0"/>
    </format>
    <format dxfId="149">
      <pivotArea dataOnly="0" labelOnly="1" fieldPosition="0">
        <references count="1">
          <reference field="11" count="0"/>
        </references>
      </pivotArea>
    </format>
    <format dxfId="148">
      <pivotArea dataOnly="0" labelOnly="1" grandRow="1" outline="0" fieldPosition="0"/>
    </format>
    <format dxfId="147">
      <pivotArea dataOnly="0" labelOnly="1" fieldPosition="0">
        <references count="1">
          <reference field="8" count="0"/>
        </references>
      </pivotArea>
    </format>
    <format dxfId="146">
      <pivotArea dataOnly="0" labelOnly="1" grandCol="1" outline="0" fieldPosition="0"/>
    </format>
    <format dxfId="145">
      <pivotArea field="11" type="button" dataOnly="0" labelOnly="1" outline="0" axis="axisRow" fieldPosition="0"/>
    </format>
    <format dxfId="144">
      <pivotArea dataOnly="0" labelOnly="1" fieldPosition="0">
        <references count="1">
          <reference field="8" count="0"/>
        </references>
      </pivotArea>
    </format>
    <format dxfId="143">
      <pivotArea dataOnly="0" labelOnly="1" grandCol="1" outline="0" fieldPosition="0"/>
    </format>
    <format dxfId="142">
      <pivotArea field="11" type="button" dataOnly="0" labelOnly="1" outline="0" axis="axisRow" fieldPosition="0"/>
    </format>
    <format dxfId="141">
      <pivotArea dataOnly="0" labelOnly="1" fieldPosition="0">
        <references count="1">
          <reference field="8" count="0"/>
        </references>
      </pivotArea>
    </format>
    <format dxfId="140">
      <pivotArea dataOnly="0" labelOnly="1" grandCol="1" outline="0" fieldPosition="0"/>
    </format>
    <format dxfId="139">
      <pivotArea field="11" type="button" dataOnly="0" labelOnly="1" outline="0" axis="axisRow" fieldPosition="0"/>
    </format>
    <format dxfId="138">
      <pivotArea dataOnly="0" labelOnly="1" fieldPosition="0">
        <references count="1">
          <reference field="8" count="0"/>
        </references>
      </pivotArea>
    </format>
    <format dxfId="13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4A71AC-6641-48CA-BD8A-5F2B167FA4D1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9" firstHeaderRow="1" firstDataRow="1" firstDataCol="1"/>
  <pivotFields count="15">
    <pivotField numFmtId="14" showAll="0"/>
    <pivotField dataField="1" showAll="0"/>
    <pivotField showAll="0"/>
    <pivotField showAll="0"/>
    <pivotField showAll="0"/>
    <pivotField showAll="0"/>
    <pivotField axis="axisRow" showAll="0">
      <items count="6">
        <item x="3"/>
        <item x="4"/>
        <item x="0"/>
        <item x="1"/>
        <item x="2"/>
        <item t="default"/>
      </items>
    </pivotField>
    <pivotField showAll="0"/>
    <pivotField showAll="0"/>
    <pivotField showAll="0"/>
    <pivotField showAll="0">
      <items count="7">
        <item x="2"/>
        <item x="4"/>
        <item x="0"/>
        <item x="1"/>
        <item x="3"/>
        <item x="5"/>
        <item t="default"/>
      </items>
    </pivotField>
    <pivotField showAll="0"/>
    <pivotField showAll="0"/>
    <pivotField showAll="0"/>
    <pivotField showAll="0"/>
  </pivotFields>
  <rowFields count="1">
    <field x="6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uenta de 1. NOMBRES Y APELLIDOS" fld="1" subtotal="count" baseField="0" baseItem="0"/>
  </dataFields>
  <formats count="14">
    <format dxfId="177">
      <pivotArea outline="0" collapsedLevelsAreSubtotals="1" fieldPosition="0"/>
    </format>
    <format dxfId="176">
      <pivotArea field="10" type="button" dataOnly="0" labelOnly="1" outline="0"/>
    </format>
    <format dxfId="175">
      <pivotArea type="topRight" dataOnly="0" labelOnly="1" outline="0" fieldPosition="0"/>
    </format>
    <format dxfId="174">
      <pivotArea dataOnly="0" labelOnly="1" grandCol="1" outline="0" fieldPosition="0"/>
    </format>
    <format dxfId="173">
      <pivotArea outline="0" collapsedLevelsAreSubtotals="1" fieldPosition="0"/>
    </format>
    <format dxfId="172">
      <pivotArea field="10" type="button" dataOnly="0" labelOnly="1" outline="0"/>
    </format>
    <format dxfId="171">
      <pivotArea type="topRight" dataOnly="0" labelOnly="1" outline="0" fieldPosition="0"/>
    </format>
    <format dxfId="170">
      <pivotArea dataOnly="0" labelOnly="1" grandCol="1" outline="0" fieldPosition="0"/>
    </format>
    <format dxfId="169">
      <pivotArea type="all" dataOnly="0" outline="0" fieldPosition="0"/>
    </format>
    <format dxfId="168">
      <pivotArea outline="0" collapsedLevelsAreSubtotals="1" fieldPosition="0"/>
    </format>
    <format dxfId="167">
      <pivotArea field="6" type="button" dataOnly="0" labelOnly="1" outline="0" axis="axisRow" fieldPosition="0"/>
    </format>
    <format dxfId="166">
      <pivotArea dataOnly="0" labelOnly="1" fieldPosition="0">
        <references count="1">
          <reference field="6" count="0"/>
        </references>
      </pivotArea>
    </format>
    <format dxfId="165">
      <pivotArea dataOnly="0" labelOnly="1" grandRow="1" outline="0" fieldPosition="0"/>
    </format>
    <format dxfId="16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00B643-3278-4F77-9779-9D1044AD01F9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G4:J11" firstHeaderRow="1" firstDataRow="2" firstDataCol="1"/>
  <pivotFields count="15">
    <pivotField numFmtId="14" showAll="0"/>
    <pivotField showAll="0"/>
    <pivotField showAll="0"/>
    <pivotField axis="axisCol" dataField="1" showAll="0">
      <items count="3">
        <item x="0"/>
        <item x="1"/>
        <item t="default"/>
      </items>
    </pivotField>
    <pivotField axis="axisRow" showAll="0">
      <items count="3">
        <item sd="0" x="0"/>
        <item x="1"/>
        <item t="default"/>
      </items>
    </pivotField>
    <pivotField showAll="0"/>
    <pivotField showAll="0"/>
    <pivotField showAll="0"/>
    <pivotField axis="axisRow" showAll="0">
      <items count="5">
        <item sd="0" x="0"/>
        <item sd="0" x="2"/>
        <item sd="0" x="3"/>
        <item x="1"/>
        <item t="default"/>
      </items>
    </pivotField>
    <pivotField showAll="0"/>
    <pivotField axis="axisRow" showAll="0">
      <items count="7">
        <item sd="0" x="2"/>
        <item sd="0" x="4"/>
        <item x="0"/>
        <item sd="0" x="1"/>
        <item sd="0" x="3"/>
        <item sd="0" x="5"/>
        <item t="default"/>
      </items>
    </pivotField>
    <pivotField showAll="0"/>
    <pivotField axis="axisRow" showAll="0">
      <items count="6">
        <item x="4"/>
        <item x="3"/>
        <item x="2"/>
        <item x="1"/>
        <item x="0"/>
        <item t="default"/>
      </items>
    </pivotField>
    <pivotField showAll="0"/>
    <pivotField showAll="0"/>
  </pivotFields>
  <rowFields count="4">
    <field x="4"/>
    <field x="8"/>
    <field x="10"/>
    <field x="12"/>
  </rowFields>
  <rowItems count="6">
    <i>
      <x/>
    </i>
    <i>
      <x v="1"/>
    </i>
    <i r="1">
      <x/>
    </i>
    <i r="1">
      <x v="1"/>
    </i>
    <i r="1">
      <x v="2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Cuenta de 3. SU LUGAR DE RESIDENCIA ES" fld="3" subtotal="count" baseField="0" baseItem="0"/>
  </dataFields>
  <formats count="13">
    <format dxfId="12">
      <pivotArea collapsedLevelsAreSubtotals="1" fieldPosition="0">
        <references count="2">
          <reference field="4" count="1" selected="0">
            <x v="1"/>
          </reference>
          <reference field="8" count="1">
            <x v="0"/>
          </reference>
        </references>
      </pivotArea>
    </format>
    <format dxfId="11">
      <pivotArea dataOnly="0" labelOnly="1" fieldPosition="0">
        <references count="2">
          <reference field="4" count="1" selected="0">
            <x v="1"/>
          </reference>
          <reference field="8" count="1">
            <x v="0"/>
          </reference>
        </references>
      </pivotArea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type="origin" dataOnly="0" labelOnly="1" outline="0" fieldPosition="0"/>
    </format>
    <format dxfId="7">
      <pivotArea field="3" type="button" dataOnly="0" labelOnly="1" outline="0" axis="axisCol" fieldPosition="0"/>
    </format>
    <format dxfId="6">
      <pivotArea type="topRight" dataOnly="0" labelOnly="1" outline="0" fieldPosition="0"/>
    </format>
    <format dxfId="5">
      <pivotArea field="4" type="button" dataOnly="0" labelOnly="1" outline="0" axis="axisRow" fieldPosition="0"/>
    </format>
    <format dxfId="4">
      <pivotArea dataOnly="0" labelOnly="1" fieldPosition="0">
        <references count="1">
          <reference field="4" count="0"/>
        </references>
      </pivotArea>
    </format>
    <format dxfId="3">
      <pivotArea dataOnly="0" labelOnly="1" grandRow="1" outline="0" fieldPosition="0"/>
    </format>
    <format dxfId="2">
      <pivotArea dataOnly="0" labelOnly="1" fieldPosition="0">
        <references count="2">
          <reference field="4" count="1" selected="0">
            <x v="1"/>
          </reference>
          <reference field="8" count="3">
            <x v="0"/>
            <x v="1"/>
            <x v="2"/>
          </reference>
        </references>
      </pivotArea>
    </format>
    <format dxfId="1">
      <pivotArea dataOnly="0" labelOnly="1" fieldPosition="0">
        <references count="1">
          <reference field="3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0310EE-7291-4F36-9FB5-FEEF683E1BED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B4:E20" firstHeaderRow="1" firstDataRow="2" firstDataCol="1"/>
  <pivotFields count="15">
    <pivotField numFmtId="14" showAll="0"/>
    <pivotField showAll="0"/>
    <pivotField showAll="0"/>
    <pivotField axis="axisCol" dataField="1" showAll="0">
      <items count="3">
        <item x="0"/>
        <item x="1"/>
        <item t="default"/>
      </items>
    </pivotField>
    <pivotField axis="axisRow" showAll="0">
      <items count="3">
        <item sd="0" x="0"/>
        <item x="1"/>
        <item t="default"/>
      </items>
    </pivotField>
    <pivotField axis="axisRow" showAll="0">
      <items count="8">
        <item x="3"/>
        <item x="4"/>
        <item x="6"/>
        <item x="5"/>
        <item x="1"/>
        <item x="0"/>
        <item x="2"/>
        <item t="default"/>
      </items>
    </pivotField>
    <pivotField axis="axisRow" showAll="0">
      <items count="6">
        <item x="3"/>
        <item x="4"/>
        <item x="0"/>
        <item x="1"/>
        <item x="2"/>
        <item t="default"/>
      </items>
    </pivotField>
    <pivotField showAll="0"/>
    <pivotField axis="axisRow" showAll="0">
      <items count="5">
        <item x="0"/>
        <item sd="0" x="2"/>
        <item sd="0" x="3"/>
        <item x="1"/>
        <item t="default"/>
      </items>
    </pivotField>
    <pivotField showAll="0"/>
    <pivotField axis="axisRow" showAll="0">
      <items count="7">
        <item sd="0" x="2"/>
        <item sd="0" x="4"/>
        <item x="0"/>
        <item sd="0" x="1"/>
        <item sd="0" x="3"/>
        <item sd="0" x="5"/>
        <item t="default"/>
      </items>
    </pivotField>
    <pivotField axis="axisRow" showAll="0">
      <items count="9">
        <item x="0"/>
        <item sd="0" x="5"/>
        <item sd="0" x="4"/>
        <item x="1"/>
        <item sd="0" x="2"/>
        <item sd="0" x="3"/>
        <item x="7"/>
        <item x="6"/>
        <item t="default"/>
      </items>
    </pivotField>
    <pivotField showAll="0"/>
    <pivotField axis="axisRow" showAll="0">
      <items count="7">
        <item x="3"/>
        <item x="2"/>
        <item x="5"/>
        <item x="4"/>
        <item x="0"/>
        <item x="1"/>
        <item t="default"/>
      </items>
    </pivotField>
    <pivotField showAll="0"/>
  </pivotFields>
  <rowFields count="7">
    <field x="4"/>
    <field x="11"/>
    <field x="8"/>
    <field x="10"/>
    <field x="5"/>
    <field x="13"/>
    <field x="6"/>
  </rowFields>
  <rowItems count="15">
    <i>
      <x/>
    </i>
    <i>
      <x v="1"/>
    </i>
    <i r="1">
      <x/>
    </i>
    <i r="2">
      <x/>
    </i>
    <i r="3">
      <x/>
    </i>
    <i r="3">
      <x v="1"/>
    </i>
    <i r="3">
      <x v="3"/>
    </i>
    <i r="3">
      <x v="4"/>
    </i>
    <i r="3">
      <x v="5"/>
    </i>
    <i r="2">
      <x v="1"/>
    </i>
    <i r="1">
      <x v="1"/>
    </i>
    <i r="1">
      <x v="2"/>
    </i>
    <i r="1">
      <x v="4"/>
    </i>
    <i r="1">
      <x v="5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Cuenta de 3. SU LUGAR DE RESIDENCIA ES" fld="3" subtotal="count" baseField="0" baseItem="0"/>
  </dataFields>
  <formats count="9">
    <format dxfId="21">
      <pivotArea collapsedLevelsAreSubtotals="1" fieldPosition="0">
        <references count="2">
          <reference field="4" count="1" selected="0">
            <x v="1"/>
          </reference>
          <reference field="11" count="1">
            <x v="0"/>
          </reference>
        </references>
      </pivotArea>
    </format>
    <format dxfId="20">
      <pivotArea dataOnly="0" labelOnly="1" fieldPosition="0">
        <references count="2">
          <reference field="4" count="1" selected="0">
            <x v="1"/>
          </reference>
          <reference field="11" count="1">
            <x v="0"/>
          </reference>
        </references>
      </pivotArea>
    </format>
    <format dxfId="19">
      <pivotArea collapsedLevelsAreSubtotals="1" fieldPosition="0">
        <references count="1">
          <reference field="4" count="1">
            <x v="1"/>
          </reference>
        </references>
      </pivotArea>
    </format>
    <format dxfId="18">
      <pivotArea dataOnly="0" labelOnly="1" fieldPosition="0">
        <references count="1">
          <reference field="4" count="1">
            <x v="1"/>
          </reference>
        </references>
      </pivotArea>
    </format>
    <format dxfId="17">
      <pivotArea outline="0" collapsedLevelsAreSubtotals="1" fieldPosition="0"/>
    </format>
    <format dxfId="16">
      <pivotArea field="3" type="button" dataOnly="0" labelOnly="1" outline="0" axis="axisCol" fieldPosition="0"/>
    </format>
    <format dxfId="15">
      <pivotArea type="topRight" dataOnly="0" labelOnly="1" outline="0" fieldPosition="0"/>
    </format>
    <format dxfId="14">
      <pivotArea dataOnly="0" labelOnly="1" fieldPosition="0">
        <references count="1">
          <reference field="3" count="0"/>
        </references>
      </pivotArea>
    </format>
    <format dxfId="13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415773-0DEB-4D02-9AB5-A2FA3D51B7BF}" name="TablaDinámica7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 chartFormat="18">
  <location ref="AB5:AC11" firstHeaderRow="1" firstDataRow="1" firstDataCol="1"/>
  <pivotFields count="15">
    <pivotField numFmtId="14"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axis="axisRow" dataField="1" showAll="0" sortType="descending">
      <items count="8">
        <item x="1"/>
        <item x="0"/>
        <item x="3"/>
        <item x="4"/>
        <item m="1" x="5"/>
        <item m="1" x="6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</pivotFields>
  <rowFields count="1">
    <field x="9"/>
  </rowFields>
  <rowItems count="6">
    <i>
      <x v="3"/>
    </i>
    <i>
      <x v="2"/>
    </i>
    <i>
      <x v="6"/>
    </i>
    <i>
      <x/>
    </i>
    <i>
      <x v="1"/>
    </i>
    <i t="grand">
      <x/>
    </i>
  </rowItems>
  <colItems count="1">
    <i/>
  </colItems>
  <dataFields count="1">
    <dataField name="¿CUANTO PAGA POR EL SERVICIO INTERNET?" fld="9" subtotal="count" baseField="0" baseItem="0"/>
  </dataFields>
  <formats count="13">
    <format dxfId="34">
      <pivotArea outline="0" collapsedLevelsAreSubtotals="1" fieldPosition="0"/>
    </format>
    <format dxfId="33">
      <pivotArea field="3" type="button" dataOnly="0" labelOnly="1" outline="0"/>
    </format>
    <format dxfId="32">
      <pivotArea type="topRight" dataOnly="0" labelOnly="1" outline="0" fieldPosition="0"/>
    </format>
    <format dxfId="31">
      <pivotArea dataOnly="0" labelOnly="1" grandCol="1" outline="0" fieldPosition="0"/>
    </format>
    <format dxfId="30">
      <pivotArea dataOnly="0" labelOnly="1" outline="0" axis="axisValues" fieldPosition="0"/>
    </format>
    <format dxfId="29">
      <pivotArea dataOnly="0" labelOnly="1" outline="0" axis="axisValues" fieldPosition="0"/>
    </format>
    <format dxfId="28">
      <pivotArea field="9" type="button" dataOnly="0" labelOnly="1" outline="0" axis="axisRow" fieldPosition="0"/>
    </format>
    <format dxfId="27">
      <pivotArea type="all" dataOnly="0" outline="0" fieldPosition="0"/>
    </format>
    <format dxfId="26">
      <pivotArea outline="0" collapsedLevelsAreSubtotals="1" fieldPosition="0"/>
    </format>
    <format dxfId="25">
      <pivotArea field="9" type="button" dataOnly="0" labelOnly="1" outline="0" axis="axisRow" fieldPosition="0"/>
    </format>
    <format dxfId="24">
      <pivotArea dataOnly="0" labelOnly="1" fieldPosition="0">
        <references count="1">
          <reference field="9" count="0"/>
        </references>
      </pivotArea>
    </format>
    <format dxfId="23">
      <pivotArea dataOnly="0" labelOnly="1" grandRow="1" outline="0" fieldPosition="0"/>
    </format>
    <format dxfId="22">
      <pivotArea dataOnly="0" labelOnly="1" outline="0" axis="axisValues" fieldPosition="0"/>
    </format>
  </formats>
  <chartFormats count="14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3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4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5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6"/>
          </reference>
        </references>
      </pivotArea>
    </chartFormat>
    <chartFormat chart="1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3"/>
          </reference>
        </references>
      </pivotArea>
    </chartFormat>
    <chartFormat chart="8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3"/>
          </reference>
        </references>
      </pivotArea>
    </chartFormat>
    <chartFormat chart="9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5">
      <pivotArea type="data" outline="0" fieldPosition="0">
        <references count="2">
          <reference field="4294967294" count="1" selected="0">
            <x v="0"/>
          </reference>
          <reference field="9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1421AE-1664-4E6C-A867-1B5E54AE551A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Q4:V13" firstHeaderRow="1" firstDataRow="2" firstDataCol="1"/>
  <pivotFields count="15">
    <pivotField numFmtId="14" showAll="0"/>
    <pivotField showAll="0"/>
    <pivotField showAll="0"/>
    <pivotField showAll="0">
      <items count="3">
        <item x="0"/>
        <item x="1"/>
        <item t="default"/>
      </items>
    </pivotField>
    <pivotField showAll="0">
      <items count="3">
        <item sd="0" x="0"/>
        <item x="1"/>
        <item t="default"/>
      </items>
    </pivotField>
    <pivotField showAll="0"/>
    <pivotField showAll="0"/>
    <pivotField showAll="0"/>
    <pivotField showAll="0"/>
    <pivotField showAll="0"/>
    <pivotField axis="axisCol" dataField="1" showAll="0">
      <items count="7">
        <item x="2"/>
        <item x="4"/>
        <item h="1" x="0"/>
        <item h="1" x="1"/>
        <item x="3"/>
        <item x="5"/>
        <item t="default"/>
      </items>
    </pivotField>
    <pivotField axis="axisRow" showAll="0">
      <items count="9">
        <item sd="0" x="0"/>
        <item sd="0" x="5"/>
        <item sd="0" x="4"/>
        <item x="1"/>
        <item sd="0" x="2"/>
        <item sd="0" x="3"/>
        <item x="7"/>
        <item x="6"/>
        <item t="default"/>
      </items>
    </pivotField>
    <pivotField showAll="0"/>
    <pivotField showAll="0"/>
    <pivotField showAll="0"/>
  </pivotFields>
  <rowFields count="1">
    <field x="11"/>
  </rowFields>
  <rowItems count="8">
    <i>
      <x/>
    </i>
    <i>
      <x v="1"/>
    </i>
    <i>
      <x v="2"/>
    </i>
    <i>
      <x v="4"/>
    </i>
    <i>
      <x v="5"/>
    </i>
    <i>
      <x v="6"/>
    </i>
    <i>
      <x v="7"/>
    </i>
    <i t="grand">
      <x/>
    </i>
  </rowItems>
  <colFields count="1">
    <field x="10"/>
  </colFields>
  <colItems count="5">
    <i>
      <x/>
    </i>
    <i>
      <x v="1"/>
    </i>
    <i>
      <x v="4"/>
    </i>
    <i>
      <x v="5"/>
    </i>
    <i t="grand">
      <x/>
    </i>
  </colItems>
  <dataFields count="1">
    <dataField name="Cuenta de 10. ¿SE CONECTA A INTERNET POR MEDIO DE?" fld="10" subtotal="count" baseField="0" baseItem="0"/>
  </dataFields>
  <formats count="13">
    <format dxfId="47">
      <pivotArea outline="0" collapsedLevelsAreSubtotals="1" fieldPosition="0"/>
    </format>
    <format dxfId="46">
      <pivotArea field="3" type="button" dataOnly="0" labelOnly="1" outline="0"/>
    </format>
    <format dxfId="45">
      <pivotArea type="topRight" dataOnly="0" labelOnly="1" outline="0" fieldPosition="0"/>
    </format>
    <format dxfId="44">
      <pivotArea dataOnly="0" labelOnly="1" grandCol="1" outline="0" fieldPosition="0"/>
    </format>
    <format dxfId="43">
      <pivotArea field="4" type="button" dataOnly="0" labelOnly="1" outline="0"/>
    </format>
    <format dxfId="42">
      <pivotArea dataOnly="0" labelOnly="1" fieldPosition="0">
        <references count="1">
          <reference field="10" count="0"/>
        </references>
      </pivotArea>
    </format>
    <format dxfId="41">
      <pivotArea dataOnly="0" labelOnly="1" grandCol="1" outline="0" fieldPosition="0"/>
    </format>
    <format dxfId="40">
      <pivotArea field="4" type="button" dataOnly="0" labelOnly="1" outline="0"/>
    </format>
    <format dxfId="39">
      <pivotArea dataOnly="0" labelOnly="1" fieldPosition="0">
        <references count="1">
          <reference field="10" count="0"/>
        </references>
      </pivotArea>
    </format>
    <format dxfId="38">
      <pivotArea dataOnly="0" labelOnly="1" grandCol="1" outline="0" fieldPosition="0"/>
    </format>
    <format dxfId="37">
      <pivotArea field="4" type="button" dataOnly="0" labelOnly="1" outline="0"/>
    </format>
    <format dxfId="36">
      <pivotArea dataOnly="0" labelOnly="1" fieldPosition="0">
        <references count="1">
          <reference field="10" count="0"/>
        </references>
      </pivotArea>
    </format>
    <format dxfId="35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FEA130-5A29-45B6-8CF7-D02D870DAB72}" name="TablaDinámica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L4:O11" firstHeaderRow="1" firstDataRow="2" firstDataCol="1"/>
  <pivotFields count="15">
    <pivotField numFmtId="14" showAll="0"/>
    <pivotField showAll="0"/>
    <pivotField showAll="0"/>
    <pivotField axis="axisCol" dataField="1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axis="axisRow" showAll="0">
      <items count="8">
        <item x="1"/>
        <item x="0"/>
        <item x="3"/>
        <item x="4"/>
        <item m="1" x="5"/>
        <item m="1" x="6"/>
        <item x="2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6">
    <i>
      <x/>
    </i>
    <i>
      <x v="1"/>
    </i>
    <i>
      <x v="2"/>
    </i>
    <i>
      <x v="3"/>
    </i>
    <i>
      <x v="6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Cuenta de 3. SU LUGAR DE RESIDENCIA ES" fld="3" subtotal="count" baseField="0" baseItem="0"/>
  </dataFields>
  <formats count="5">
    <format dxfId="52">
      <pivotArea outline="0" collapsedLevelsAreSubtotals="1" fieldPosition="0"/>
    </format>
    <format dxfId="51">
      <pivotArea field="3" type="button" dataOnly="0" labelOnly="1" outline="0" axis="axisCol" fieldPosition="0"/>
    </format>
    <format dxfId="50">
      <pivotArea type="topRight" dataOnly="0" labelOnly="1" outline="0" fieldPosition="0"/>
    </format>
    <format dxfId="49">
      <pivotArea dataOnly="0" labelOnly="1" fieldPosition="0">
        <references count="1">
          <reference field="3" count="0"/>
        </references>
      </pivotArea>
    </format>
    <format dxfId="48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2.xml"/><Relationship Id="rId4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7.xml"/><Relationship Id="rId7" Type="http://schemas.openxmlformats.org/officeDocument/2006/relationships/drawing" Target="../drawings/drawing5.xml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6" Type="http://schemas.openxmlformats.org/officeDocument/2006/relationships/pivotTable" Target="../pivotTables/pivotTable10.xml"/><Relationship Id="rId5" Type="http://schemas.openxmlformats.org/officeDocument/2006/relationships/pivotTable" Target="../pivotTables/pivotTable9.xml"/><Relationship Id="rId4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16963-B1F7-4A53-854F-8E55A6DED2D2}">
  <dimension ref="A1"/>
  <sheetViews>
    <sheetView tabSelected="1" zoomScale="80" zoomScaleNormal="80" workbookViewId="0">
      <selection activeCell="K9" sqref="K9"/>
    </sheetView>
  </sheetViews>
  <sheetFormatPr baseColWidth="10" defaultColWidth="11.453125" defaultRowHeight="14.5" x14ac:dyDescent="0.35"/>
  <cols>
    <col min="1" max="16384" width="11.453125" style="33"/>
  </cols>
  <sheetData>
    <row r="1" spans="1:1" x14ac:dyDescent="0.35">
      <c r="A1" s="33" t="s">
        <v>272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B84A4-BCDC-49A4-975A-CE72CE55B80C}">
  <dimension ref="A3:L72"/>
  <sheetViews>
    <sheetView zoomScale="70" zoomScaleNormal="70" workbookViewId="0">
      <selection activeCell="D103" sqref="D103"/>
    </sheetView>
  </sheetViews>
  <sheetFormatPr baseColWidth="10" defaultColWidth="10.81640625" defaultRowHeight="14.5" x14ac:dyDescent="0.35"/>
  <cols>
    <col min="1" max="1" width="36.1796875" style="33" bestFit="1" customWidth="1"/>
    <col min="2" max="2" width="33.453125" style="36" bestFit="1" customWidth="1"/>
    <col min="3" max="3" width="21.7265625" style="36" bestFit="1" customWidth="1"/>
    <col min="4" max="4" width="27.453125" style="36" bestFit="1" customWidth="1"/>
    <col min="5" max="5" width="26.1796875" style="36" bestFit="1" customWidth="1"/>
    <col min="6" max="6" width="12.54296875" style="36" bestFit="1" customWidth="1"/>
    <col min="7" max="7" width="12.1796875" style="36" bestFit="1" customWidth="1"/>
    <col min="8" max="8" width="17.26953125" style="33" customWidth="1"/>
    <col min="9" max="9" width="10.81640625" style="33"/>
    <col min="10" max="10" width="20.1796875" style="33" bestFit="1" customWidth="1"/>
    <col min="11" max="16384" width="10.81640625" style="33"/>
  </cols>
  <sheetData>
    <row r="3" spans="1:7" x14ac:dyDescent="0.35">
      <c r="A3" s="33" t="s">
        <v>260</v>
      </c>
      <c r="B3" s="36" t="s">
        <v>377</v>
      </c>
      <c r="C3" s="33"/>
      <c r="D3" s="33"/>
      <c r="E3" s="33"/>
      <c r="F3" s="33"/>
      <c r="G3" s="33"/>
    </row>
    <row r="4" spans="1:7" x14ac:dyDescent="0.35">
      <c r="A4" s="37" t="s">
        <v>52</v>
      </c>
      <c r="B4" s="36">
        <v>26</v>
      </c>
      <c r="C4" s="33"/>
      <c r="D4" s="33"/>
      <c r="E4" s="33"/>
      <c r="F4" s="33"/>
      <c r="G4" s="33"/>
    </row>
    <row r="5" spans="1:7" x14ac:dyDescent="0.35">
      <c r="A5" s="37" t="s">
        <v>151</v>
      </c>
      <c r="B5" s="36">
        <v>1</v>
      </c>
      <c r="C5" s="33"/>
      <c r="D5" s="33"/>
      <c r="E5" s="33"/>
      <c r="F5" s="33"/>
      <c r="G5" s="33"/>
    </row>
    <row r="6" spans="1:7" x14ac:dyDescent="0.35">
      <c r="A6" s="37" t="s">
        <v>19</v>
      </c>
      <c r="B6" s="36">
        <v>22</v>
      </c>
      <c r="C6" s="33"/>
      <c r="D6" s="33"/>
      <c r="E6" s="33"/>
      <c r="F6" s="33"/>
      <c r="G6" s="33"/>
    </row>
    <row r="7" spans="1:7" x14ac:dyDescent="0.35">
      <c r="A7" s="37" t="s">
        <v>29</v>
      </c>
      <c r="B7" s="36">
        <v>18</v>
      </c>
      <c r="C7" s="33"/>
      <c r="D7" s="33"/>
      <c r="E7" s="33"/>
      <c r="F7" s="33"/>
      <c r="G7" s="33"/>
    </row>
    <row r="8" spans="1:7" x14ac:dyDescent="0.35">
      <c r="A8" s="37" t="s">
        <v>44</v>
      </c>
      <c r="B8" s="36">
        <v>44</v>
      </c>
      <c r="C8" s="33"/>
      <c r="D8" s="33"/>
      <c r="E8" s="33"/>
      <c r="F8" s="33"/>
      <c r="G8" s="33"/>
    </row>
    <row r="9" spans="1:7" x14ac:dyDescent="0.35">
      <c r="A9" s="37" t="s">
        <v>261</v>
      </c>
      <c r="B9" s="36">
        <v>111</v>
      </c>
      <c r="C9" s="33"/>
      <c r="D9" s="33"/>
      <c r="E9" s="33"/>
      <c r="F9" s="33"/>
      <c r="G9" s="33"/>
    </row>
    <row r="10" spans="1:7" x14ac:dyDescent="0.35">
      <c r="B10" s="33"/>
    </row>
    <row r="11" spans="1:7" x14ac:dyDescent="0.35">
      <c r="B11" s="33"/>
    </row>
    <row r="12" spans="1:7" x14ac:dyDescent="0.35">
      <c r="B12" s="33"/>
    </row>
    <row r="13" spans="1:7" x14ac:dyDescent="0.35">
      <c r="A13" s="36" t="s">
        <v>379</v>
      </c>
      <c r="B13" s="36" t="s">
        <v>378</v>
      </c>
    </row>
    <row r="14" spans="1:7" x14ac:dyDescent="0.35">
      <c r="A14" s="33" t="s">
        <v>44</v>
      </c>
      <c r="B14" s="38">
        <v>0.4731182795698925</v>
      </c>
      <c r="C14" s="41">
        <f>+B14/$B$18</f>
        <v>0.4731182795698925</v>
      </c>
    </row>
    <row r="15" spans="1:7" x14ac:dyDescent="0.35">
      <c r="A15" s="33" t="s">
        <v>52</v>
      </c>
      <c r="B15" s="38">
        <v>0.27956989247311825</v>
      </c>
      <c r="C15" s="41">
        <f>+B15/$B$18</f>
        <v>0.27956989247311825</v>
      </c>
    </row>
    <row r="16" spans="1:7" x14ac:dyDescent="0.35">
      <c r="A16" s="33" t="s">
        <v>19</v>
      </c>
      <c r="B16" s="38">
        <v>0.23655913978494625</v>
      </c>
      <c r="C16" s="41">
        <f>+B16/$B$18</f>
        <v>0.23655913978494625</v>
      </c>
    </row>
    <row r="17" spans="1:12" x14ac:dyDescent="0.35">
      <c r="A17" s="33" t="s">
        <v>151</v>
      </c>
      <c r="B17" s="38">
        <v>1.0752688172043012E-2</v>
      </c>
      <c r="C17" s="41">
        <f>+B17/$B$18</f>
        <v>1.0752688172043012E-2</v>
      </c>
    </row>
    <row r="18" spans="1:12" x14ac:dyDescent="0.35">
      <c r="A18" s="33" t="s">
        <v>261</v>
      </c>
      <c r="B18" s="38">
        <v>1</v>
      </c>
      <c r="C18" s="39">
        <f>+B18/$B$18</f>
        <v>1</v>
      </c>
    </row>
    <row r="19" spans="1:12" x14ac:dyDescent="0.35">
      <c r="B19" s="33"/>
    </row>
    <row r="20" spans="1:12" x14ac:dyDescent="0.35">
      <c r="B20" s="33"/>
    </row>
    <row r="21" spans="1:12" x14ac:dyDescent="0.35">
      <c r="A21" s="36"/>
    </row>
    <row r="22" spans="1:12" x14ac:dyDescent="0.35">
      <c r="B22" s="40"/>
    </row>
    <row r="23" spans="1:12" x14ac:dyDescent="0.35">
      <c r="B23" s="40"/>
    </row>
    <row r="24" spans="1:12" x14ac:dyDescent="0.35">
      <c r="B24" s="40"/>
    </row>
    <row r="25" spans="1:12" x14ac:dyDescent="0.35">
      <c r="A25" s="33" t="s">
        <v>377</v>
      </c>
      <c r="B25" s="33" t="s">
        <v>259</v>
      </c>
    </row>
    <row r="26" spans="1:12" x14ac:dyDescent="0.35">
      <c r="A26" s="43" t="s">
        <v>260</v>
      </c>
      <c r="B26" s="43" t="s">
        <v>20</v>
      </c>
      <c r="C26" s="43" t="s">
        <v>50</v>
      </c>
      <c r="D26" s="43" t="s">
        <v>116</v>
      </c>
      <c r="E26" s="43" t="s">
        <v>30</v>
      </c>
      <c r="F26" s="43" t="s">
        <v>261</v>
      </c>
      <c r="H26" s="47" t="s">
        <v>387</v>
      </c>
      <c r="I26" s="47" t="s">
        <v>20</v>
      </c>
      <c r="J26" s="47" t="s">
        <v>50</v>
      </c>
    </row>
    <row r="27" spans="1:12" x14ac:dyDescent="0.35">
      <c r="A27" s="37" t="s">
        <v>21</v>
      </c>
      <c r="B27" s="36">
        <v>60</v>
      </c>
      <c r="C27" s="36">
        <v>5</v>
      </c>
      <c r="E27" s="36">
        <v>2</v>
      </c>
      <c r="F27" s="36">
        <v>67</v>
      </c>
      <c r="H27" s="65" t="s">
        <v>21</v>
      </c>
      <c r="I27" s="65">
        <v>60</v>
      </c>
      <c r="J27" s="65">
        <v>5</v>
      </c>
      <c r="K27" s="38"/>
      <c r="L27" s="38"/>
    </row>
    <row r="28" spans="1:12" x14ac:dyDescent="0.35">
      <c r="A28" s="37" t="s">
        <v>60</v>
      </c>
      <c r="B28" s="36">
        <v>12</v>
      </c>
      <c r="C28" s="36">
        <v>3</v>
      </c>
      <c r="D28" s="36">
        <v>1</v>
      </c>
      <c r="F28" s="36">
        <v>16</v>
      </c>
      <c r="H28" s="65" t="s">
        <v>60</v>
      </c>
      <c r="I28" s="65">
        <v>12</v>
      </c>
      <c r="J28" s="65">
        <v>3</v>
      </c>
      <c r="K28" s="38"/>
      <c r="L28" s="38"/>
    </row>
    <row r="29" spans="1:12" x14ac:dyDescent="0.35">
      <c r="A29" s="37" t="s">
        <v>73</v>
      </c>
      <c r="B29" s="36">
        <v>7</v>
      </c>
      <c r="C29" s="36">
        <v>2</v>
      </c>
      <c r="D29" s="36">
        <v>1</v>
      </c>
      <c r="F29" s="36">
        <v>10</v>
      </c>
      <c r="H29" s="65" t="s">
        <v>101</v>
      </c>
      <c r="I29" s="65">
        <v>7</v>
      </c>
      <c r="J29" s="65"/>
      <c r="K29" s="38"/>
      <c r="L29" s="38"/>
    </row>
    <row r="30" spans="1:12" x14ac:dyDescent="0.35">
      <c r="A30" s="37" t="s">
        <v>101</v>
      </c>
      <c r="B30" s="36">
        <v>7</v>
      </c>
      <c r="E30" s="36">
        <v>1</v>
      </c>
      <c r="F30" s="36">
        <v>8</v>
      </c>
      <c r="H30" s="65" t="s">
        <v>73</v>
      </c>
      <c r="I30" s="65">
        <v>7</v>
      </c>
      <c r="J30" s="65">
        <v>2</v>
      </c>
      <c r="K30" s="38"/>
      <c r="L30" s="38"/>
    </row>
    <row r="31" spans="1:12" x14ac:dyDescent="0.35">
      <c r="A31" s="37" t="s">
        <v>32</v>
      </c>
      <c r="B31" s="36">
        <v>1</v>
      </c>
      <c r="C31" s="36">
        <v>1</v>
      </c>
      <c r="E31" s="36">
        <v>4</v>
      </c>
      <c r="F31" s="36">
        <v>6</v>
      </c>
      <c r="H31" s="65" t="s">
        <v>146</v>
      </c>
      <c r="I31" s="65">
        <v>2</v>
      </c>
      <c r="J31" s="65"/>
      <c r="K31" s="38"/>
      <c r="L31" s="38"/>
    </row>
    <row r="32" spans="1:12" x14ac:dyDescent="0.35">
      <c r="A32" s="37" t="s">
        <v>146</v>
      </c>
      <c r="B32" s="36">
        <v>2</v>
      </c>
      <c r="F32" s="36">
        <v>2</v>
      </c>
      <c r="K32" s="38"/>
      <c r="L32" s="38"/>
    </row>
    <row r="33" spans="1:12" x14ac:dyDescent="0.35">
      <c r="A33" s="37" t="s">
        <v>143</v>
      </c>
      <c r="C33" s="36">
        <v>1</v>
      </c>
      <c r="F33" s="36">
        <v>1</v>
      </c>
      <c r="K33" s="38"/>
      <c r="L33" s="38"/>
    </row>
    <row r="34" spans="1:12" x14ac:dyDescent="0.35">
      <c r="A34" s="37" t="s">
        <v>201</v>
      </c>
      <c r="B34" s="36">
        <v>1</v>
      </c>
      <c r="F34" s="36">
        <v>1</v>
      </c>
      <c r="K34" s="38"/>
      <c r="L34" s="38"/>
    </row>
    <row r="35" spans="1:12" x14ac:dyDescent="0.35">
      <c r="A35" s="37" t="s">
        <v>261</v>
      </c>
      <c r="B35" s="36">
        <v>90</v>
      </c>
      <c r="C35" s="36">
        <v>12</v>
      </c>
      <c r="D35" s="36">
        <v>2</v>
      </c>
      <c r="E35" s="36">
        <v>7</v>
      </c>
      <c r="F35" s="36">
        <v>111</v>
      </c>
      <c r="K35" s="38"/>
      <c r="L35" s="38"/>
    </row>
    <row r="36" spans="1:12" x14ac:dyDescent="0.35">
      <c r="B36" s="42">
        <f>+GETPIVOTDATA("1. NOMBRES Y APELLIDOS",$A$25,"8. ¿CUÁNDO SE CONECTA A INTERNET LO HACE PRINCIPALMENTE A TRAVES DE?","CELULAR")/GETPIVOTDATA("1. NOMBRES Y APELLIDOS",$A$25)</f>
        <v>0.81081081081081086</v>
      </c>
      <c r="C36" s="41">
        <f>+GETPIVOTDATA("1. NOMBRES Y APELLIDOS",$A$25,"8. ¿CUÁNDO SE CONECTA A INTERNET LO HACE PRINCIPALMENTE A TRAVES DE?","COMPUTADOR PROPIO")/GETPIVOTDATA("1. NOMBRES Y APELLIDOS",$A$25)</f>
        <v>0.10810810810810811</v>
      </c>
    </row>
    <row r="37" spans="1:12" x14ac:dyDescent="0.35">
      <c r="B37" s="33"/>
    </row>
    <row r="38" spans="1:12" x14ac:dyDescent="0.35">
      <c r="B38" s="33"/>
    </row>
    <row r="39" spans="1:12" x14ac:dyDescent="0.35">
      <c r="B39" s="33"/>
    </row>
    <row r="40" spans="1:12" x14ac:dyDescent="0.35">
      <c r="B40" s="33"/>
    </row>
    <row r="41" spans="1:12" x14ac:dyDescent="0.35">
      <c r="B41" s="33"/>
    </row>
    <row r="42" spans="1:12" x14ac:dyDescent="0.35">
      <c r="B42" s="33"/>
    </row>
    <row r="43" spans="1:12" x14ac:dyDescent="0.35">
      <c r="B43" s="33"/>
    </row>
    <row r="44" spans="1:12" x14ac:dyDescent="0.35">
      <c r="B44" s="33"/>
    </row>
    <row r="45" spans="1:12" x14ac:dyDescent="0.35">
      <c r="B45" s="33"/>
    </row>
    <row r="46" spans="1:12" x14ac:dyDescent="0.35">
      <c r="B46" s="33"/>
    </row>
    <row r="47" spans="1:12" x14ac:dyDescent="0.35">
      <c r="B47" s="33"/>
    </row>
    <row r="48" spans="1:12" x14ac:dyDescent="0.35">
      <c r="B48" s="33"/>
    </row>
    <row r="49" spans="1:9" x14ac:dyDescent="0.35">
      <c r="B49" s="33"/>
    </row>
    <row r="50" spans="1:9" x14ac:dyDescent="0.35">
      <c r="B50" s="33"/>
    </row>
    <row r="51" spans="1:9" x14ac:dyDescent="0.35">
      <c r="A51" s="33" t="s">
        <v>377</v>
      </c>
      <c r="B51" s="37" t="s">
        <v>259</v>
      </c>
      <c r="E51" s="33"/>
      <c r="F51" s="33"/>
      <c r="G51" s="33"/>
    </row>
    <row r="52" spans="1:9" x14ac:dyDescent="0.35">
      <c r="A52" s="33" t="s">
        <v>260</v>
      </c>
      <c r="B52" s="37" t="s">
        <v>16</v>
      </c>
      <c r="C52" s="37" t="s">
        <v>27</v>
      </c>
      <c r="D52" s="36" t="s">
        <v>261</v>
      </c>
      <c r="E52" s="33"/>
      <c r="F52" s="67" t="s">
        <v>16</v>
      </c>
      <c r="G52" s="67" t="s">
        <v>16</v>
      </c>
      <c r="H52" s="67" t="s">
        <v>27</v>
      </c>
      <c r="I52" s="45" t="s">
        <v>381</v>
      </c>
    </row>
    <row r="53" spans="1:9" x14ac:dyDescent="0.35">
      <c r="A53" s="44" t="s">
        <v>17</v>
      </c>
      <c r="B53" s="36">
        <v>42</v>
      </c>
      <c r="C53" s="36">
        <v>2</v>
      </c>
      <c r="D53" s="36">
        <v>44</v>
      </c>
      <c r="E53" s="33"/>
      <c r="F53" s="66" t="s">
        <v>17</v>
      </c>
      <c r="G53" s="45">
        <v>42</v>
      </c>
      <c r="H53" s="45">
        <v>2</v>
      </c>
      <c r="I53" s="66">
        <v>100</v>
      </c>
    </row>
    <row r="54" spans="1:9" x14ac:dyDescent="0.35">
      <c r="A54" s="44" t="s">
        <v>42</v>
      </c>
      <c r="B54" s="36">
        <v>58</v>
      </c>
      <c r="C54" s="36">
        <v>9</v>
      </c>
      <c r="D54" s="36">
        <v>67</v>
      </c>
      <c r="E54" s="33"/>
      <c r="F54" s="66" t="s">
        <v>42</v>
      </c>
      <c r="G54" s="45">
        <v>58</v>
      </c>
      <c r="H54" s="45">
        <v>9</v>
      </c>
      <c r="I54" s="66">
        <v>11</v>
      </c>
    </row>
    <row r="55" spans="1:9" x14ac:dyDescent="0.35">
      <c r="A55" s="37" t="s">
        <v>261</v>
      </c>
      <c r="B55" s="36">
        <v>100</v>
      </c>
      <c r="C55" s="36">
        <v>11</v>
      </c>
      <c r="D55" s="36">
        <v>111</v>
      </c>
      <c r="E55" s="33"/>
      <c r="F55" s="66" t="s">
        <v>381</v>
      </c>
      <c r="G55" s="45">
        <v>44</v>
      </c>
      <c r="H55" s="66">
        <v>67</v>
      </c>
      <c r="I55" s="66">
        <v>111</v>
      </c>
    </row>
    <row r="56" spans="1:9" x14ac:dyDescent="0.35">
      <c r="B56" s="33"/>
      <c r="C56" s="33"/>
      <c r="D56" s="33"/>
      <c r="E56" s="33"/>
      <c r="F56" s="33"/>
    </row>
    <row r="57" spans="1:9" x14ac:dyDescent="0.35">
      <c r="B57" s="33"/>
      <c r="C57" s="33"/>
      <c r="D57" s="33"/>
      <c r="E57" s="33"/>
      <c r="F57" s="33"/>
    </row>
    <row r="58" spans="1:9" x14ac:dyDescent="0.35">
      <c r="B58" s="33"/>
      <c r="C58" s="33"/>
      <c r="D58" s="33"/>
      <c r="E58" s="33"/>
      <c r="F58" s="33"/>
    </row>
    <row r="59" spans="1:9" x14ac:dyDescent="0.35">
      <c r="B59" s="33"/>
      <c r="C59" s="33"/>
      <c r="D59" s="33"/>
      <c r="E59" s="33"/>
      <c r="F59" s="33"/>
    </row>
    <row r="60" spans="1:9" x14ac:dyDescent="0.35">
      <c r="B60" s="33"/>
      <c r="C60" s="33"/>
      <c r="D60" s="33"/>
      <c r="E60" s="33"/>
      <c r="F60" s="33"/>
    </row>
    <row r="61" spans="1:9" x14ac:dyDescent="0.35">
      <c r="B61" s="33"/>
      <c r="C61" s="33"/>
      <c r="D61" s="33"/>
      <c r="E61" s="33"/>
      <c r="F61" s="33"/>
    </row>
    <row r="62" spans="1:9" x14ac:dyDescent="0.35">
      <c r="B62" s="42"/>
      <c r="C62" s="41"/>
    </row>
    <row r="66" spans="1:6" ht="29" x14ac:dyDescent="0.35">
      <c r="A66" s="33" t="s">
        <v>260</v>
      </c>
      <c r="B66" s="36" t="s">
        <v>377</v>
      </c>
      <c r="D66" s="73" t="s">
        <v>391</v>
      </c>
      <c r="E66" s="45" t="s">
        <v>390</v>
      </c>
      <c r="F66" s="45" t="s">
        <v>389</v>
      </c>
    </row>
    <row r="67" spans="1:6" x14ac:dyDescent="0.35">
      <c r="A67" s="37" t="s">
        <v>68</v>
      </c>
      <c r="B67" s="36">
        <v>44</v>
      </c>
      <c r="D67" s="72" t="s">
        <v>68</v>
      </c>
      <c r="E67" s="45">
        <v>44</v>
      </c>
      <c r="F67" s="74">
        <f>+E67/$E$72</f>
        <v>0.3963963963963964</v>
      </c>
    </row>
    <row r="68" spans="1:6" x14ac:dyDescent="0.35">
      <c r="A68" s="37" t="s">
        <v>22</v>
      </c>
      <c r="B68" s="36">
        <v>40</v>
      </c>
      <c r="D68" s="72" t="s">
        <v>22</v>
      </c>
      <c r="E68" s="45">
        <v>40</v>
      </c>
      <c r="F68" s="74">
        <f t="shared" ref="F68:F72" si="0">+E68/$E$72</f>
        <v>0.36036036036036034</v>
      </c>
    </row>
    <row r="69" spans="1:6" x14ac:dyDescent="0.35">
      <c r="A69" s="37" t="s">
        <v>26</v>
      </c>
      <c r="B69" s="36">
        <v>15</v>
      </c>
      <c r="D69" s="72" t="s">
        <v>26</v>
      </c>
      <c r="E69" s="45">
        <v>15</v>
      </c>
      <c r="F69" s="74">
        <f t="shared" si="0"/>
        <v>0.13513513513513514</v>
      </c>
    </row>
    <row r="70" spans="1:6" x14ac:dyDescent="0.35">
      <c r="A70" s="37" t="s">
        <v>61</v>
      </c>
      <c r="B70" s="36">
        <v>8</v>
      </c>
      <c r="D70" s="72" t="s">
        <v>61</v>
      </c>
      <c r="E70" s="45">
        <v>8</v>
      </c>
      <c r="F70" s="74">
        <f t="shared" si="0"/>
        <v>7.2072072072072071E-2</v>
      </c>
    </row>
    <row r="71" spans="1:6" x14ac:dyDescent="0.35">
      <c r="A71" s="37" t="s">
        <v>33</v>
      </c>
      <c r="B71" s="36">
        <v>4</v>
      </c>
      <c r="D71" s="72" t="s">
        <v>33</v>
      </c>
      <c r="E71" s="45">
        <v>4</v>
      </c>
      <c r="F71" s="74">
        <f t="shared" si="0"/>
        <v>3.6036036036036036E-2</v>
      </c>
    </row>
    <row r="72" spans="1:6" x14ac:dyDescent="0.35">
      <c r="A72" s="37" t="s">
        <v>261</v>
      </c>
      <c r="B72" s="36">
        <v>111</v>
      </c>
      <c r="D72" s="72" t="s">
        <v>261</v>
      </c>
      <c r="E72" s="45">
        <v>111</v>
      </c>
      <c r="F72" s="74">
        <f t="shared" si="0"/>
        <v>1</v>
      </c>
    </row>
  </sheetData>
  <pageMargins left="0.7" right="0.7" top="0.75" bottom="0.75" header="0.3" footer="0.3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9092-2F57-427F-88A9-0D8ACA071062}">
  <dimension ref="A1:O112"/>
  <sheetViews>
    <sheetView zoomScale="80" zoomScaleNormal="80" workbookViewId="0">
      <pane xSplit="2" ySplit="1" topLeftCell="G2" activePane="bottomRight" state="frozen"/>
      <selection pane="topRight" activeCell="C1" sqref="C1"/>
      <selection pane="bottomLeft" activeCell="A2" sqref="A2"/>
      <selection pane="bottomRight" activeCell="G12" sqref="G12"/>
    </sheetView>
  </sheetViews>
  <sheetFormatPr baseColWidth="10" defaultColWidth="41.1796875" defaultRowHeight="14.5" x14ac:dyDescent="0.35"/>
  <cols>
    <col min="1" max="1" width="41.1796875" style="5"/>
    <col min="2" max="2" width="0" style="3" hidden="1" customWidth="1"/>
    <col min="3" max="3" width="20.81640625" style="3" hidden="1" customWidth="1"/>
    <col min="4" max="5" width="41.1796875" style="3"/>
    <col min="6" max="6" width="0" style="3" hidden="1" customWidth="1"/>
    <col min="7" max="8" width="41.1796875" style="3"/>
    <col min="9" max="14" width="0" style="3" hidden="1" customWidth="1"/>
    <col min="15" max="15" width="93" style="3" customWidth="1"/>
    <col min="16" max="16384" width="41.1796875" style="3"/>
  </cols>
  <sheetData>
    <row r="1" spans="1:15" ht="38" thickBo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5" thickBot="1" x14ac:dyDescent="0.4">
      <c r="A2" s="32">
        <v>44848</v>
      </c>
      <c r="B2" s="2" t="s">
        <v>375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/>
      <c r="I2" s="2" t="s">
        <v>20</v>
      </c>
      <c r="J2" s="2" t="s">
        <v>90</v>
      </c>
      <c r="K2" s="2" t="s">
        <v>20</v>
      </c>
      <c r="L2" s="2" t="s">
        <v>21</v>
      </c>
      <c r="M2" s="2" t="s">
        <v>22</v>
      </c>
      <c r="N2" s="2" t="s">
        <v>23</v>
      </c>
      <c r="O2" s="2"/>
    </row>
    <row r="3" spans="1:15" ht="15" thickBot="1" x14ac:dyDescent="0.4">
      <c r="A3" s="32">
        <v>44848</v>
      </c>
      <c r="B3" s="2" t="s">
        <v>273</v>
      </c>
      <c r="C3" s="2" t="s">
        <v>24</v>
      </c>
      <c r="D3" s="2" t="s">
        <v>16</v>
      </c>
      <c r="E3" s="2" t="s">
        <v>17</v>
      </c>
      <c r="F3" s="2" t="s">
        <v>25</v>
      </c>
      <c r="G3" s="2" t="s">
        <v>19</v>
      </c>
      <c r="H3" s="2"/>
      <c r="I3" s="2" t="s">
        <v>20</v>
      </c>
      <c r="J3" s="2" t="s">
        <v>53</v>
      </c>
      <c r="K3" s="2" t="s">
        <v>20</v>
      </c>
      <c r="L3" s="2" t="s">
        <v>21</v>
      </c>
      <c r="M3" s="2" t="s">
        <v>26</v>
      </c>
      <c r="N3" s="2" t="s">
        <v>23</v>
      </c>
      <c r="O3" s="2"/>
    </row>
    <row r="4" spans="1:15" ht="15" thickBot="1" x14ac:dyDescent="0.4">
      <c r="A4" s="32">
        <v>44848</v>
      </c>
      <c r="B4" s="2" t="s">
        <v>274</v>
      </c>
      <c r="C4" s="2" t="s">
        <v>15</v>
      </c>
      <c r="D4" s="2" t="s">
        <v>16</v>
      </c>
      <c r="E4" s="2" t="s">
        <v>17</v>
      </c>
      <c r="F4" s="2" t="s">
        <v>25</v>
      </c>
      <c r="G4" s="2" t="s">
        <v>19</v>
      </c>
      <c r="H4" s="2"/>
      <c r="I4" s="2" t="s">
        <v>20</v>
      </c>
      <c r="J4" s="2" t="s">
        <v>53</v>
      </c>
      <c r="K4" s="2" t="s">
        <v>20</v>
      </c>
      <c r="L4" s="2" t="s">
        <v>21</v>
      </c>
      <c r="M4" s="2" t="s">
        <v>26</v>
      </c>
      <c r="N4" s="2" t="s">
        <v>23</v>
      </c>
      <c r="O4" s="2"/>
    </row>
    <row r="5" spans="1:15" ht="15" thickBot="1" x14ac:dyDescent="0.4">
      <c r="A5" s="32">
        <v>44848</v>
      </c>
      <c r="B5" s="2" t="s">
        <v>275</v>
      </c>
      <c r="C5" s="2" t="s">
        <v>15</v>
      </c>
      <c r="D5" s="2" t="s">
        <v>27</v>
      </c>
      <c r="E5" s="2" t="s">
        <v>17</v>
      </c>
      <c r="F5" s="2" t="s">
        <v>28</v>
      </c>
      <c r="G5" s="2" t="s">
        <v>29</v>
      </c>
      <c r="H5" s="2"/>
      <c r="I5" s="2" t="s">
        <v>30</v>
      </c>
      <c r="J5" s="1" t="s">
        <v>31</v>
      </c>
      <c r="K5" s="2" t="s">
        <v>30</v>
      </c>
      <c r="L5" s="2" t="s">
        <v>32</v>
      </c>
      <c r="M5" s="2" t="s">
        <v>33</v>
      </c>
      <c r="N5" s="2" t="s">
        <v>34</v>
      </c>
      <c r="O5" s="2"/>
    </row>
    <row r="6" spans="1:15" ht="15" thickBot="1" x14ac:dyDescent="0.4">
      <c r="A6" s="32">
        <v>44848</v>
      </c>
      <c r="B6" s="2" t="s">
        <v>376</v>
      </c>
      <c r="C6" s="2" t="s">
        <v>15</v>
      </c>
      <c r="D6" s="2" t="s">
        <v>16</v>
      </c>
      <c r="E6" s="2" t="s">
        <v>17</v>
      </c>
      <c r="F6" s="2" t="s">
        <v>28</v>
      </c>
      <c r="G6" s="2" t="s">
        <v>19</v>
      </c>
      <c r="H6" s="2"/>
      <c r="I6" s="2" t="s">
        <v>30</v>
      </c>
      <c r="J6" s="1" t="s">
        <v>31</v>
      </c>
      <c r="K6" s="2" t="s">
        <v>30</v>
      </c>
      <c r="L6" s="2" t="s">
        <v>32</v>
      </c>
      <c r="M6" s="2" t="s">
        <v>33</v>
      </c>
      <c r="N6" s="2" t="s">
        <v>34</v>
      </c>
      <c r="O6" s="2"/>
    </row>
    <row r="7" spans="1:15" ht="15" thickBot="1" x14ac:dyDescent="0.4">
      <c r="A7" s="32">
        <v>44848</v>
      </c>
      <c r="B7" s="2" t="s">
        <v>35</v>
      </c>
      <c r="C7" s="2" t="s">
        <v>15</v>
      </c>
      <c r="D7" s="2" t="s">
        <v>16</v>
      </c>
      <c r="E7" s="2" t="s">
        <v>17</v>
      </c>
      <c r="F7" s="2" t="s">
        <v>36</v>
      </c>
      <c r="G7" s="2" t="s">
        <v>19</v>
      </c>
      <c r="H7" s="1" t="s">
        <v>37</v>
      </c>
      <c r="I7" s="2" t="s">
        <v>20</v>
      </c>
      <c r="J7" s="2" t="s">
        <v>38</v>
      </c>
      <c r="K7" s="2" t="s">
        <v>39</v>
      </c>
      <c r="L7" s="2" t="s">
        <v>21</v>
      </c>
      <c r="M7" s="2" t="s">
        <v>22</v>
      </c>
      <c r="N7" s="2" t="s">
        <v>40</v>
      </c>
      <c r="O7" s="2" t="s">
        <v>41</v>
      </c>
    </row>
    <row r="8" spans="1:15" ht="15" thickBot="1" x14ac:dyDescent="0.4">
      <c r="A8" s="32">
        <v>44849</v>
      </c>
      <c r="B8" s="2" t="s">
        <v>276</v>
      </c>
      <c r="C8" s="2" t="s">
        <v>15</v>
      </c>
      <c r="D8" s="2" t="s">
        <v>16</v>
      </c>
      <c r="E8" s="2" t="s">
        <v>42</v>
      </c>
      <c r="F8" s="2" t="s">
        <v>43</v>
      </c>
      <c r="G8" s="2" t="s">
        <v>44</v>
      </c>
      <c r="H8" s="1" t="s">
        <v>45</v>
      </c>
      <c r="I8" s="2" t="s">
        <v>20</v>
      </c>
      <c r="J8" s="2" t="s">
        <v>46</v>
      </c>
      <c r="K8" s="2" t="s">
        <v>47</v>
      </c>
      <c r="L8" s="2" t="s">
        <v>21</v>
      </c>
      <c r="M8" s="2" t="s">
        <v>22</v>
      </c>
      <c r="N8" s="2" t="s">
        <v>48</v>
      </c>
      <c r="O8" s="2" t="s">
        <v>49</v>
      </c>
    </row>
    <row r="9" spans="1:15" ht="15" thickBot="1" x14ac:dyDescent="0.4">
      <c r="A9" s="32">
        <v>44849</v>
      </c>
      <c r="B9" s="2" t="s">
        <v>277</v>
      </c>
      <c r="C9" s="2" t="s">
        <v>15</v>
      </c>
      <c r="D9" s="2" t="s">
        <v>16</v>
      </c>
      <c r="E9" s="2" t="s">
        <v>17</v>
      </c>
      <c r="F9" s="2" t="s">
        <v>43</v>
      </c>
      <c r="G9" s="2" t="s">
        <v>29</v>
      </c>
      <c r="H9" s="2"/>
      <c r="I9" s="2" t="s">
        <v>50</v>
      </c>
      <c r="J9" s="2" t="s">
        <v>31</v>
      </c>
      <c r="K9" s="2" t="s">
        <v>30</v>
      </c>
      <c r="L9" s="2" t="s">
        <v>32</v>
      </c>
      <c r="M9" s="2" t="s">
        <v>22</v>
      </c>
      <c r="N9" s="2" t="s">
        <v>34</v>
      </c>
      <c r="O9" s="1" t="s">
        <v>51</v>
      </c>
    </row>
    <row r="10" spans="1:15" ht="15" thickBot="1" x14ac:dyDescent="0.4">
      <c r="A10" s="32">
        <v>44849</v>
      </c>
      <c r="B10" s="2" t="s">
        <v>278</v>
      </c>
      <c r="C10" s="2" t="s">
        <v>15</v>
      </c>
      <c r="D10" s="2" t="s">
        <v>27</v>
      </c>
      <c r="E10" s="2" t="s">
        <v>17</v>
      </c>
      <c r="F10" s="2" t="s">
        <v>28</v>
      </c>
      <c r="G10" s="2" t="s">
        <v>52</v>
      </c>
      <c r="H10" s="2"/>
      <c r="I10" s="2" t="s">
        <v>20</v>
      </c>
      <c r="J10" s="2" t="s">
        <v>53</v>
      </c>
      <c r="K10" s="2" t="s">
        <v>30</v>
      </c>
      <c r="L10" s="2" t="s">
        <v>21</v>
      </c>
      <c r="M10" s="2" t="s">
        <v>22</v>
      </c>
      <c r="N10" s="2" t="s">
        <v>48</v>
      </c>
      <c r="O10" s="2" t="s">
        <v>54</v>
      </c>
    </row>
    <row r="11" spans="1:15" ht="15" thickBot="1" x14ac:dyDescent="0.4">
      <c r="A11" s="32">
        <v>44849</v>
      </c>
      <c r="B11" s="2" t="s">
        <v>279</v>
      </c>
      <c r="C11" s="2" t="s">
        <v>15</v>
      </c>
      <c r="D11" s="2" t="s">
        <v>16</v>
      </c>
      <c r="E11" s="2" t="s">
        <v>17</v>
      </c>
      <c r="F11" s="2" t="s">
        <v>28</v>
      </c>
      <c r="G11" s="2" t="s">
        <v>29</v>
      </c>
      <c r="H11" s="2" t="s">
        <v>55</v>
      </c>
      <c r="I11" s="2" t="s">
        <v>30</v>
      </c>
      <c r="J11" s="2" t="s">
        <v>31</v>
      </c>
      <c r="K11" s="2" t="s">
        <v>30</v>
      </c>
      <c r="L11" s="2" t="s">
        <v>21</v>
      </c>
      <c r="M11" s="2" t="s">
        <v>26</v>
      </c>
      <c r="N11" s="2" t="s">
        <v>56</v>
      </c>
      <c r="O11" s="2" t="s">
        <v>57</v>
      </c>
    </row>
    <row r="12" spans="1:15" ht="15" thickBot="1" x14ac:dyDescent="0.4">
      <c r="A12" s="32">
        <v>44849</v>
      </c>
      <c r="B12" s="2" t="s">
        <v>280</v>
      </c>
      <c r="C12" s="2" t="s">
        <v>24</v>
      </c>
      <c r="D12" s="2" t="s">
        <v>27</v>
      </c>
      <c r="E12" s="2" t="s">
        <v>42</v>
      </c>
      <c r="F12" s="2" t="s">
        <v>43</v>
      </c>
      <c r="G12" s="2" t="s">
        <v>52</v>
      </c>
      <c r="H12" s="1" t="s">
        <v>58</v>
      </c>
      <c r="I12" s="2" t="s">
        <v>50</v>
      </c>
      <c r="J12" s="2" t="s">
        <v>46</v>
      </c>
      <c r="K12" s="2" t="s">
        <v>59</v>
      </c>
      <c r="L12" s="2" t="s">
        <v>60</v>
      </c>
      <c r="M12" s="2" t="s">
        <v>61</v>
      </c>
      <c r="N12" s="2" t="s">
        <v>40</v>
      </c>
      <c r="O12" s="2" t="s">
        <v>62</v>
      </c>
    </row>
    <row r="13" spans="1:15" ht="50.5" thickBot="1" x14ac:dyDescent="0.4">
      <c r="A13" s="32">
        <v>44849</v>
      </c>
      <c r="B13" s="2" t="s">
        <v>281</v>
      </c>
      <c r="C13" s="2" t="s">
        <v>24</v>
      </c>
      <c r="D13" s="2" t="s">
        <v>16</v>
      </c>
      <c r="E13" s="2" t="s">
        <v>42</v>
      </c>
      <c r="F13" s="2" t="s">
        <v>43</v>
      </c>
      <c r="G13" s="2" t="s">
        <v>44</v>
      </c>
      <c r="H13" s="1" t="s">
        <v>63</v>
      </c>
      <c r="I13" s="2" t="s">
        <v>50</v>
      </c>
      <c r="J13" s="2" t="s">
        <v>46</v>
      </c>
      <c r="K13" s="2" t="s">
        <v>47</v>
      </c>
      <c r="L13" s="2" t="s">
        <v>60</v>
      </c>
      <c r="M13" s="2" t="s">
        <v>22</v>
      </c>
      <c r="N13" s="2" t="s">
        <v>56</v>
      </c>
      <c r="O13" s="2" t="s">
        <v>64</v>
      </c>
    </row>
    <row r="14" spans="1:15" ht="25.5" thickBot="1" x14ac:dyDescent="0.4">
      <c r="A14" s="32">
        <v>44849</v>
      </c>
      <c r="B14" s="2" t="s">
        <v>65</v>
      </c>
      <c r="C14" s="2" t="s">
        <v>24</v>
      </c>
      <c r="D14" s="2" t="s">
        <v>16</v>
      </c>
      <c r="E14" s="2" t="s">
        <v>42</v>
      </c>
      <c r="F14" s="2" t="s">
        <v>36</v>
      </c>
      <c r="G14" s="2" t="s">
        <v>19</v>
      </c>
      <c r="H14" s="1" t="s">
        <v>66</v>
      </c>
      <c r="I14" s="2" t="s">
        <v>20</v>
      </c>
      <c r="J14" s="2" t="s">
        <v>38</v>
      </c>
      <c r="K14" s="2" t="s">
        <v>67</v>
      </c>
      <c r="L14" s="2" t="s">
        <v>21</v>
      </c>
      <c r="M14" s="2" t="s">
        <v>68</v>
      </c>
      <c r="N14" s="2" t="s">
        <v>48</v>
      </c>
      <c r="O14" s="2" t="s">
        <v>69</v>
      </c>
    </row>
    <row r="15" spans="1:15" ht="25.5" thickBot="1" x14ac:dyDescent="0.4">
      <c r="A15" s="32">
        <v>44849</v>
      </c>
      <c r="B15" s="2" t="s">
        <v>282</v>
      </c>
      <c r="C15" s="2" t="s">
        <v>15</v>
      </c>
      <c r="D15" s="2" t="s">
        <v>16</v>
      </c>
      <c r="E15" s="2" t="s">
        <v>17</v>
      </c>
      <c r="F15" s="2" t="s">
        <v>43</v>
      </c>
      <c r="G15" s="2" t="s">
        <v>29</v>
      </c>
      <c r="H15" s="2" t="s">
        <v>70</v>
      </c>
      <c r="I15" s="2" t="s">
        <v>20</v>
      </c>
      <c r="J15" s="2" t="s">
        <v>38</v>
      </c>
      <c r="K15" s="2" t="s">
        <v>67</v>
      </c>
      <c r="L15" s="2" t="s">
        <v>21</v>
      </c>
      <c r="M15" s="2" t="s">
        <v>26</v>
      </c>
      <c r="N15" s="2" t="s">
        <v>40</v>
      </c>
      <c r="O15" s="2" t="s">
        <v>71</v>
      </c>
    </row>
    <row r="16" spans="1:15" ht="25.5" thickBot="1" x14ac:dyDescent="0.4">
      <c r="A16" s="32">
        <v>44849</v>
      </c>
      <c r="B16" s="2" t="s">
        <v>283</v>
      </c>
      <c r="C16" s="2" t="s">
        <v>24</v>
      </c>
      <c r="D16" s="2" t="s">
        <v>16</v>
      </c>
      <c r="E16" s="2" t="s">
        <v>42</v>
      </c>
      <c r="F16" s="2" t="s">
        <v>43</v>
      </c>
      <c r="G16" s="2" t="s">
        <v>19</v>
      </c>
      <c r="H16" s="1" t="s">
        <v>72</v>
      </c>
      <c r="I16" s="2" t="s">
        <v>50</v>
      </c>
      <c r="J16" s="2" t="s">
        <v>46</v>
      </c>
      <c r="K16" s="2" t="s">
        <v>47</v>
      </c>
      <c r="L16" s="2" t="s">
        <v>73</v>
      </c>
      <c r="M16" s="2" t="s">
        <v>68</v>
      </c>
      <c r="N16" s="2" t="s">
        <v>40</v>
      </c>
      <c r="O16" s="2" t="s">
        <v>74</v>
      </c>
    </row>
    <row r="17" spans="1:15" ht="15" thickBot="1" x14ac:dyDescent="0.4">
      <c r="A17" s="32">
        <v>44849</v>
      </c>
      <c r="B17" s="2" t="s">
        <v>284</v>
      </c>
      <c r="C17" s="2" t="s">
        <v>15</v>
      </c>
      <c r="D17" s="2" t="s">
        <v>16</v>
      </c>
      <c r="E17" s="2" t="s">
        <v>17</v>
      </c>
      <c r="F17" s="2" t="s">
        <v>28</v>
      </c>
      <c r="G17" s="2" t="s">
        <v>29</v>
      </c>
      <c r="H17" s="2" t="s">
        <v>75</v>
      </c>
      <c r="I17" s="2" t="s">
        <v>20</v>
      </c>
      <c r="J17" s="2" t="s">
        <v>38</v>
      </c>
      <c r="K17" s="2" t="s">
        <v>30</v>
      </c>
      <c r="L17" s="2" t="s">
        <v>21</v>
      </c>
      <c r="M17" s="2" t="s">
        <v>22</v>
      </c>
      <c r="N17" s="2" t="s">
        <v>48</v>
      </c>
      <c r="O17" s="2" t="s">
        <v>76</v>
      </c>
    </row>
    <row r="18" spans="1:15" ht="15" thickBot="1" x14ac:dyDescent="0.4">
      <c r="A18" s="32">
        <v>44849</v>
      </c>
      <c r="B18" s="2" t="s">
        <v>285</v>
      </c>
      <c r="C18" s="2" t="s">
        <v>15</v>
      </c>
      <c r="D18" s="2" t="s">
        <v>16</v>
      </c>
      <c r="E18" s="2" t="s">
        <v>42</v>
      </c>
      <c r="F18" s="2" t="s">
        <v>77</v>
      </c>
      <c r="G18" s="2" t="s">
        <v>52</v>
      </c>
      <c r="H18" s="1" t="s">
        <v>78</v>
      </c>
      <c r="I18" s="2" t="s">
        <v>20</v>
      </c>
      <c r="J18" s="2" t="s">
        <v>46</v>
      </c>
      <c r="K18" s="2" t="s">
        <v>47</v>
      </c>
      <c r="L18" s="2" t="s">
        <v>21</v>
      </c>
      <c r="M18" s="2" t="s">
        <v>22</v>
      </c>
      <c r="N18" s="2" t="s">
        <v>56</v>
      </c>
      <c r="O18" s="2" t="s">
        <v>79</v>
      </c>
    </row>
    <row r="19" spans="1:15" ht="25.5" thickBot="1" x14ac:dyDescent="0.4">
      <c r="A19" s="32">
        <v>44849</v>
      </c>
      <c r="B19" s="2" t="s">
        <v>286</v>
      </c>
      <c r="C19" s="2" t="s">
        <v>15</v>
      </c>
      <c r="D19" s="2" t="s">
        <v>16</v>
      </c>
      <c r="E19" s="2" t="s">
        <v>17</v>
      </c>
      <c r="F19" s="2" t="s">
        <v>36</v>
      </c>
      <c r="G19" s="2" t="s">
        <v>19</v>
      </c>
      <c r="H19" s="1" t="s">
        <v>80</v>
      </c>
      <c r="I19" s="2" t="s">
        <v>20</v>
      </c>
      <c r="J19" s="2" t="s">
        <v>38</v>
      </c>
      <c r="K19" s="2" t="s">
        <v>67</v>
      </c>
      <c r="L19" s="2" t="s">
        <v>21</v>
      </c>
      <c r="M19" s="2" t="s">
        <v>68</v>
      </c>
      <c r="N19" s="2" t="s">
        <v>40</v>
      </c>
      <c r="O19" s="2" t="s">
        <v>81</v>
      </c>
    </row>
    <row r="20" spans="1:15" ht="15" thickBot="1" x14ac:dyDescent="0.4">
      <c r="A20" s="32">
        <v>44849</v>
      </c>
      <c r="B20" s="2" t="s">
        <v>287</v>
      </c>
      <c r="C20" s="2" t="s">
        <v>15</v>
      </c>
      <c r="D20" s="2" t="s">
        <v>16</v>
      </c>
      <c r="E20" s="2" t="s">
        <v>42</v>
      </c>
      <c r="F20" s="2" t="s">
        <v>82</v>
      </c>
      <c r="G20" s="2" t="s">
        <v>44</v>
      </c>
      <c r="H20" s="2" t="s">
        <v>83</v>
      </c>
      <c r="I20" s="2" t="s">
        <v>20</v>
      </c>
      <c r="J20" s="2" t="s">
        <v>46</v>
      </c>
      <c r="K20" s="2" t="s">
        <v>39</v>
      </c>
      <c r="L20" s="2" t="s">
        <v>60</v>
      </c>
      <c r="M20" s="2" t="s">
        <v>26</v>
      </c>
      <c r="N20" s="2" t="s">
        <v>48</v>
      </c>
      <c r="O20" s="2" t="s">
        <v>84</v>
      </c>
    </row>
    <row r="21" spans="1:15" ht="25.5" thickBot="1" x14ac:dyDescent="0.4">
      <c r="A21" s="32">
        <v>44849</v>
      </c>
      <c r="B21" s="2" t="s">
        <v>288</v>
      </c>
      <c r="C21" s="2" t="s">
        <v>15</v>
      </c>
      <c r="D21" s="2" t="s">
        <v>16</v>
      </c>
      <c r="E21" s="2" t="s">
        <v>42</v>
      </c>
      <c r="F21" s="2" t="s">
        <v>43</v>
      </c>
      <c r="G21" s="2" t="s">
        <v>44</v>
      </c>
      <c r="H21" s="1" t="s">
        <v>85</v>
      </c>
      <c r="I21" s="2" t="s">
        <v>20</v>
      </c>
      <c r="J21" s="2" t="s">
        <v>46</v>
      </c>
      <c r="K21" s="2" t="s">
        <v>39</v>
      </c>
      <c r="L21" s="2" t="s">
        <v>21</v>
      </c>
      <c r="M21" s="2" t="s">
        <v>22</v>
      </c>
      <c r="N21" s="2" t="s">
        <v>40</v>
      </c>
      <c r="O21" s="2" t="s">
        <v>86</v>
      </c>
    </row>
    <row r="22" spans="1:15" ht="25.5" thickBot="1" x14ac:dyDescent="0.4">
      <c r="A22" s="32">
        <v>44849</v>
      </c>
      <c r="B22" s="2" t="s">
        <v>289</v>
      </c>
      <c r="C22" s="2" t="s">
        <v>24</v>
      </c>
      <c r="D22" s="2" t="s">
        <v>16</v>
      </c>
      <c r="E22" s="2" t="s">
        <v>42</v>
      </c>
      <c r="F22" s="2" t="s">
        <v>43</v>
      </c>
      <c r="G22" s="2" t="s">
        <v>44</v>
      </c>
      <c r="H22" s="1" t="s">
        <v>87</v>
      </c>
      <c r="I22" s="2" t="s">
        <v>20</v>
      </c>
      <c r="J22" s="2" t="s">
        <v>46</v>
      </c>
      <c r="K22" s="2" t="s">
        <v>47</v>
      </c>
      <c r="L22" s="2" t="s">
        <v>73</v>
      </c>
      <c r="M22" s="2" t="s">
        <v>68</v>
      </c>
      <c r="N22" s="2" t="s">
        <v>40</v>
      </c>
      <c r="O22" s="2" t="s">
        <v>88</v>
      </c>
    </row>
    <row r="23" spans="1:15" ht="25.5" thickBot="1" x14ac:dyDescent="0.4">
      <c r="A23" s="32">
        <v>44849</v>
      </c>
      <c r="B23" s="2" t="s">
        <v>290</v>
      </c>
      <c r="C23" s="2" t="s">
        <v>15</v>
      </c>
      <c r="D23" s="2" t="s">
        <v>16</v>
      </c>
      <c r="E23" s="2" t="s">
        <v>17</v>
      </c>
      <c r="F23" s="2" t="s">
        <v>36</v>
      </c>
      <c r="G23" s="2" t="s">
        <v>44</v>
      </c>
      <c r="H23" s="1" t="s">
        <v>89</v>
      </c>
      <c r="I23" s="2" t="s">
        <v>20</v>
      </c>
      <c r="J23" s="2" t="s">
        <v>90</v>
      </c>
      <c r="K23" s="2" t="s">
        <v>67</v>
      </c>
      <c r="L23" s="2" t="s">
        <v>21</v>
      </c>
      <c r="M23" s="2" t="s">
        <v>26</v>
      </c>
      <c r="N23" s="2" t="s">
        <v>48</v>
      </c>
      <c r="O23" s="2" t="s">
        <v>91</v>
      </c>
    </row>
    <row r="24" spans="1:15" ht="15" thickBot="1" x14ac:dyDescent="0.4">
      <c r="A24" s="32">
        <v>44849</v>
      </c>
      <c r="B24" s="2" t="s">
        <v>291</v>
      </c>
      <c r="C24" s="2" t="s">
        <v>24</v>
      </c>
      <c r="D24" s="2" t="s">
        <v>16</v>
      </c>
      <c r="E24" s="2" t="s">
        <v>17</v>
      </c>
      <c r="F24" s="2" t="s">
        <v>28</v>
      </c>
      <c r="G24" s="2" t="s">
        <v>19</v>
      </c>
      <c r="H24" s="1" t="s">
        <v>92</v>
      </c>
      <c r="I24" s="2" t="s">
        <v>20</v>
      </c>
      <c r="J24" s="2" t="s">
        <v>38</v>
      </c>
      <c r="K24" s="2" t="s">
        <v>30</v>
      </c>
      <c r="L24" s="2" t="s">
        <v>21</v>
      </c>
      <c r="M24" s="2" t="s">
        <v>68</v>
      </c>
      <c r="N24" s="2" t="s">
        <v>48</v>
      </c>
      <c r="O24" s="2" t="s">
        <v>93</v>
      </c>
    </row>
    <row r="25" spans="1:15" ht="15" thickBot="1" x14ac:dyDescent="0.4">
      <c r="A25" s="32">
        <v>44849</v>
      </c>
      <c r="B25" s="2" t="s">
        <v>292</v>
      </c>
      <c r="C25" s="2" t="s">
        <v>24</v>
      </c>
      <c r="D25" s="2" t="s">
        <v>16</v>
      </c>
      <c r="E25" s="2" t="s">
        <v>42</v>
      </c>
      <c r="F25" s="2" t="s">
        <v>43</v>
      </c>
      <c r="G25" s="2" t="s">
        <v>52</v>
      </c>
      <c r="H25" s="1" t="s">
        <v>94</v>
      </c>
      <c r="I25" s="2" t="s">
        <v>20</v>
      </c>
      <c r="J25" s="2" t="s">
        <v>46</v>
      </c>
      <c r="K25" s="2" t="s">
        <v>39</v>
      </c>
      <c r="L25" s="2" t="s">
        <v>21</v>
      </c>
      <c r="M25" s="2" t="s">
        <v>68</v>
      </c>
      <c r="N25" s="2" t="s">
        <v>48</v>
      </c>
      <c r="O25" s="2" t="s">
        <v>95</v>
      </c>
    </row>
    <row r="26" spans="1:15" ht="15" thickBot="1" x14ac:dyDescent="0.4">
      <c r="A26" s="32">
        <v>44849</v>
      </c>
      <c r="B26" s="2" t="s">
        <v>96</v>
      </c>
      <c r="C26" s="2" t="s">
        <v>24</v>
      </c>
      <c r="D26" s="2" t="s">
        <v>16</v>
      </c>
      <c r="E26" s="2" t="s">
        <v>42</v>
      </c>
      <c r="F26" s="2" t="s">
        <v>82</v>
      </c>
      <c r="G26" s="2" t="s">
        <v>52</v>
      </c>
      <c r="H26" s="1" t="s">
        <v>97</v>
      </c>
      <c r="I26" s="2" t="s">
        <v>20</v>
      </c>
      <c r="J26" s="2" t="s">
        <v>38</v>
      </c>
      <c r="K26" s="2" t="s">
        <v>47</v>
      </c>
      <c r="L26" s="2" t="s">
        <v>60</v>
      </c>
      <c r="M26" s="2" t="s">
        <v>68</v>
      </c>
      <c r="N26" s="2" t="s">
        <v>98</v>
      </c>
      <c r="O26" s="2" t="s">
        <v>99</v>
      </c>
    </row>
    <row r="27" spans="1:15" ht="25.5" thickBot="1" x14ac:dyDescent="0.4">
      <c r="A27" s="32">
        <v>44849</v>
      </c>
      <c r="B27" s="2" t="s">
        <v>293</v>
      </c>
      <c r="C27" s="2" t="s">
        <v>24</v>
      </c>
      <c r="D27" s="2" t="s">
        <v>16</v>
      </c>
      <c r="E27" s="2" t="s">
        <v>17</v>
      </c>
      <c r="F27" s="2" t="s">
        <v>36</v>
      </c>
      <c r="G27" s="2" t="s">
        <v>44</v>
      </c>
      <c r="H27" s="1" t="s">
        <v>100</v>
      </c>
      <c r="I27" s="2" t="s">
        <v>20</v>
      </c>
      <c r="J27" s="2" t="s">
        <v>53</v>
      </c>
      <c r="K27" s="2" t="s">
        <v>67</v>
      </c>
      <c r="L27" s="2" t="s">
        <v>101</v>
      </c>
      <c r="M27" s="2" t="s">
        <v>22</v>
      </c>
      <c r="N27" s="2" t="s">
        <v>48</v>
      </c>
      <c r="O27" s="2" t="s">
        <v>102</v>
      </c>
    </row>
    <row r="28" spans="1:15" ht="25.5" thickBot="1" x14ac:dyDescent="0.4">
      <c r="A28" s="32">
        <v>44849</v>
      </c>
      <c r="B28" s="2" t="s">
        <v>294</v>
      </c>
      <c r="C28" s="2" t="s">
        <v>24</v>
      </c>
      <c r="D28" s="2" t="s">
        <v>16</v>
      </c>
      <c r="E28" s="2" t="s">
        <v>42</v>
      </c>
      <c r="F28" s="2" t="s">
        <v>43</v>
      </c>
      <c r="G28" s="2" t="s">
        <v>52</v>
      </c>
      <c r="H28" s="1" t="s">
        <v>103</v>
      </c>
      <c r="I28" s="2" t="s">
        <v>20</v>
      </c>
      <c r="J28" s="2" t="s">
        <v>46</v>
      </c>
      <c r="K28" s="2" t="s">
        <v>47</v>
      </c>
      <c r="L28" s="2" t="s">
        <v>21</v>
      </c>
      <c r="M28" s="2" t="s">
        <v>68</v>
      </c>
      <c r="N28" s="2" t="s">
        <v>98</v>
      </c>
      <c r="O28" s="2" t="s">
        <v>104</v>
      </c>
    </row>
    <row r="29" spans="1:15" ht="25.5" thickBot="1" x14ac:dyDescent="0.4">
      <c r="A29" s="32">
        <v>44849</v>
      </c>
      <c r="B29" s="2" t="s">
        <v>105</v>
      </c>
      <c r="C29" s="2" t="s">
        <v>24</v>
      </c>
      <c r="D29" s="2" t="s">
        <v>16</v>
      </c>
      <c r="E29" s="2" t="s">
        <v>17</v>
      </c>
      <c r="F29" s="2" t="s">
        <v>36</v>
      </c>
      <c r="G29" s="2" t="s">
        <v>44</v>
      </c>
      <c r="H29" s="1" t="s">
        <v>106</v>
      </c>
      <c r="I29" s="2" t="s">
        <v>20</v>
      </c>
      <c r="J29" s="2" t="s">
        <v>38</v>
      </c>
      <c r="K29" s="2" t="s">
        <v>30</v>
      </c>
      <c r="L29" s="2" t="s">
        <v>21</v>
      </c>
      <c r="M29" s="2" t="s">
        <v>22</v>
      </c>
      <c r="N29" s="2" t="s">
        <v>40</v>
      </c>
      <c r="O29" s="2" t="s">
        <v>107</v>
      </c>
    </row>
    <row r="30" spans="1:15" ht="15" thickBot="1" x14ac:dyDescent="0.4">
      <c r="A30" s="32">
        <v>44849</v>
      </c>
      <c r="B30" s="2" t="s">
        <v>295</v>
      </c>
      <c r="C30" s="2" t="s">
        <v>24</v>
      </c>
      <c r="D30" s="2" t="s">
        <v>16</v>
      </c>
      <c r="E30" s="2" t="s">
        <v>42</v>
      </c>
      <c r="F30" s="2" t="s">
        <v>43</v>
      </c>
      <c r="G30" s="2" t="s">
        <v>52</v>
      </c>
      <c r="H30" s="1" t="s">
        <v>108</v>
      </c>
      <c r="I30" s="2" t="s">
        <v>20</v>
      </c>
      <c r="J30" s="2" t="s">
        <v>46</v>
      </c>
      <c r="K30" s="2" t="s">
        <v>47</v>
      </c>
      <c r="L30" s="2" t="s">
        <v>101</v>
      </c>
      <c r="M30" s="2" t="s">
        <v>68</v>
      </c>
      <c r="N30" s="2" t="s">
        <v>48</v>
      </c>
      <c r="O30" s="2"/>
    </row>
    <row r="31" spans="1:15" ht="25.5" thickBot="1" x14ac:dyDescent="0.4">
      <c r="A31" s="32">
        <v>44849</v>
      </c>
      <c r="B31" s="2" t="s">
        <v>296</v>
      </c>
      <c r="C31" s="2" t="s">
        <v>15</v>
      </c>
      <c r="D31" s="2" t="s">
        <v>16</v>
      </c>
      <c r="E31" s="2" t="s">
        <v>42</v>
      </c>
      <c r="F31" s="2" t="s">
        <v>82</v>
      </c>
      <c r="G31" s="2" t="s">
        <v>44</v>
      </c>
      <c r="H31" s="1" t="s">
        <v>109</v>
      </c>
      <c r="I31" s="2" t="s">
        <v>20</v>
      </c>
      <c r="J31" s="2" t="s">
        <v>46</v>
      </c>
      <c r="K31" s="2" t="s">
        <v>47</v>
      </c>
      <c r="L31" s="2" t="s">
        <v>21</v>
      </c>
      <c r="M31" s="2" t="s">
        <v>68</v>
      </c>
      <c r="N31" s="2" t="s">
        <v>40</v>
      </c>
      <c r="O31" s="2" t="s">
        <v>110</v>
      </c>
    </row>
    <row r="32" spans="1:15" ht="15" thickBot="1" x14ac:dyDescent="0.4">
      <c r="A32" s="32">
        <v>44849</v>
      </c>
      <c r="B32" s="2" t="s">
        <v>297</v>
      </c>
      <c r="C32" s="2" t="s">
        <v>15</v>
      </c>
      <c r="D32" s="2" t="s">
        <v>27</v>
      </c>
      <c r="E32" s="2" t="s">
        <v>42</v>
      </c>
      <c r="F32" s="2" t="s">
        <v>43</v>
      </c>
      <c r="G32" s="2" t="s">
        <v>52</v>
      </c>
      <c r="H32" s="1" t="s">
        <v>111</v>
      </c>
      <c r="I32" s="2" t="s">
        <v>20</v>
      </c>
      <c r="J32" s="2" t="s">
        <v>46</v>
      </c>
      <c r="K32" s="2" t="s">
        <v>59</v>
      </c>
      <c r="L32" s="2" t="s">
        <v>21</v>
      </c>
      <c r="M32" s="2" t="s">
        <v>22</v>
      </c>
      <c r="N32" s="2" t="s">
        <v>48</v>
      </c>
      <c r="O32" s="2" t="s">
        <v>112</v>
      </c>
    </row>
    <row r="33" spans="1:15" ht="25.5" thickBot="1" x14ac:dyDescent="0.4">
      <c r="A33" s="32">
        <v>44849</v>
      </c>
      <c r="B33" s="2" t="s">
        <v>298</v>
      </c>
      <c r="C33" s="2" t="s">
        <v>24</v>
      </c>
      <c r="D33" s="2" t="s">
        <v>16</v>
      </c>
      <c r="E33" s="2" t="s">
        <v>17</v>
      </c>
      <c r="F33" s="2" t="s">
        <v>43</v>
      </c>
      <c r="G33" s="2" t="s">
        <v>44</v>
      </c>
      <c r="H33" s="1" t="s">
        <v>113</v>
      </c>
      <c r="I33" s="2" t="s">
        <v>20</v>
      </c>
      <c r="J33" s="2" t="s">
        <v>38</v>
      </c>
      <c r="K33" s="2" t="s">
        <v>67</v>
      </c>
      <c r="L33" s="2" t="s">
        <v>21</v>
      </c>
      <c r="M33" s="2" t="s">
        <v>22</v>
      </c>
      <c r="N33" s="2" t="s">
        <v>98</v>
      </c>
      <c r="O33" s="2" t="s">
        <v>114</v>
      </c>
    </row>
    <row r="34" spans="1:15" ht="25.5" thickBot="1" x14ac:dyDescent="0.4">
      <c r="A34" s="32">
        <v>44849</v>
      </c>
      <c r="B34" s="2" t="s">
        <v>299</v>
      </c>
      <c r="C34" s="2" t="s">
        <v>24</v>
      </c>
      <c r="D34" s="2" t="s">
        <v>16</v>
      </c>
      <c r="E34" s="2" t="s">
        <v>42</v>
      </c>
      <c r="F34" s="2" t="s">
        <v>77</v>
      </c>
      <c r="G34" s="2" t="s">
        <v>19</v>
      </c>
      <c r="H34" s="1" t="s">
        <v>115</v>
      </c>
      <c r="I34" s="2" t="s">
        <v>116</v>
      </c>
      <c r="J34" s="2" t="s">
        <v>46</v>
      </c>
      <c r="K34" s="2" t="s">
        <v>39</v>
      </c>
      <c r="L34" s="2" t="s">
        <v>60</v>
      </c>
      <c r="M34" s="2" t="s">
        <v>68</v>
      </c>
      <c r="N34" s="2" t="s">
        <v>56</v>
      </c>
      <c r="O34" s="2" t="s">
        <v>117</v>
      </c>
    </row>
    <row r="35" spans="1:15" ht="15" thickBot="1" x14ac:dyDescent="0.4">
      <c r="A35" s="32">
        <v>44849</v>
      </c>
      <c r="B35" s="2" t="s">
        <v>300</v>
      </c>
      <c r="C35" s="2" t="s">
        <v>15</v>
      </c>
      <c r="D35" s="2" t="s">
        <v>16</v>
      </c>
      <c r="E35" s="2" t="s">
        <v>42</v>
      </c>
      <c r="F35" s="2" t="s">
        <v>36</v>
      </c>
      <c r="G35" s="2" t="s">
        <v>19</v>
      </c>
      <c r="H35" s="1" t="s">
        <v>118</v>
      </c>
      <c r="I35" s="2" t="s">
        <v>20</v>
      </c>
      <c r="J35" s="2" t="s">
        <v>38</v>
      </c>
      <c r="K35" s="2" t="s">
        <v>47</v>
      </c>
      <c r="L35" s="2" t="s">
        <v>21</v>
      </c>
      <c r="M35" s="2" t="s">
        <v>22</v>
      </c>
      <c r="N35" s="2" t="s">
        <v>40</v>
      </c>
      <c r="O35" s="2" t="s">
        <v>119</v>
      </c>
    </row>
    <row r="36" spans="1:15" ht="15" thickBot="1" x14ac:dyDescent="0.4">
      <c r="A36" s="32">
        <v>44849</v>
      </c>
      <c r="B36" s="2" t="s">
        <v>301</v>
      </c>
      <c r="C36" s="2" t="s">
        <v>15</v>
      </c>
      <c r="D36" s="2" t="s">
        <v>16</v>
      </c>
      <c r="E36" s="2" t="s">
        <v>42</v>
      </c>
      <c r="F36" s="2" t="s">
        <v>36</v>
      </c>
      <c r="G36" s="2" t="s">
        <v>19</v>
      </c>
      <c r="H36" s="2" t="s">
        <v>120</v>
      </c>
      <c r="I36" s="2" t="s">
        <v>20</v>
      </c>
      <c r="J36" s="2" t="s">
        <v>46</v>
      </c>
      <c r="K36" s="2" t="s">
        <v>30</v>
      </c>
      <c r="L36" s="2" t="s">
        <v>21</v>
      </c>
      <c r="M36" s="2" t="s">
        <v>68</v>
      </c>
      <c r="N36" s="2" t="s">
        <v>48</v>
      </c>
      <c r="O36" s="2" t="s">
        <v>121</v>
      </c>
    </row>
    <row r="37" spans="1:15" ht="15" thickBot="1" x14ac:dyDescent="0.4">
      <c r="A37" s="32">
        <v>44849</v>
      </c>
      <c r="B37" s="2" t="s">
        <v>302</v>
      </c>
      <c r="C37" s="2" t="s">
        <v>15</v>
      </c>
      <c r="D37" s="2" t="s">
        <v>16</v>
      </c>
      <c r="E37" s="2" t="s">
        <v>42</v>
      </c>
      <c r="F37" s="2" t="s">
        <v>43</v>
      </c>
      <c r="G37" s="2" t="s">
        <v>19</v>
      </c>
      <c r="H37" s="2" t="s">
        <v>122</v>
      </c>
      <c r="I37" s="2" t="s">
        <v>20</v>
      </c>
      <c r="J37" s="2" t="s">
        <v>46</v>
      </c>
      <c r="K37" s="2" t="s">
        <v>39</v>
      </c>
      <c r="L37" s="2" t="s">
        <v>60</v>
      </c>
      <c r="M37" s="2" t="s">
        <v>68</v>
      </c>
      <c r="N37" s="2" t="s">
        <v>40</v>
      </c>
      <c r="O37" s="2" t="s">
        <v>123</v>
      </c>
    </row>
    <row r="38" spans="1:15" ht="25.5" thickBot="1" x14ac:dyDescent="0.4">
      <c r="A38" s="32">
        <v>44849</v>
      </c>
      <c r="B38" s="2" t="s">
        <v>303</v>
      </c>
      <c r="C38" s="2" t="s">
        <v>15</v>
      </c>
      <c r="D38" s="2" t="s">
        <v>16</v>
      </c>
      <c r="E38" s="2" t="s">
        <v>42</v>
      </c>
      <c r="F38" s="2" t="s">
        <v>36</v>
      </c>
      <c r="G38" s="2" t="s">
        <v>44</v>
      </c>
      <c r="H38" s="1" t="s">
        <v>124</v>
      </c>
      <c r="I38" s="2" t="s">
        <v>20</v>
      </c>
      <c r="J38" s="2" t="s">
        <v>38</v>
      </c>
      <c r="K38" s="2" t="s">
        <v>67</v>
      </c>
      <c r="L38" s="2" t="s">
        <v>21</v>
      </c>
      <c r="M38" s="2" t="s">
        <v>68</v>
      </c>
      <c r="N38" s="2" t="s">
        <v>48</v>
      </c>
      <c r="O38" s="2" t="s">
        <v>125</v>
      </c>
    </row>
    <row r="39" spans="1:15" ht="25.5" thickBot="1" x14ac:dyDescent="0.4">
      <c r="A39" s="32">
        <v>44849</v>
      </c>
      <c r="B39" s="2" t="s">
        <v>304</v>
      </c>
      <c r="C39" s="2" t="s">
        <v>24</v>
      </c>
      <c r="D39" s="2" t="s">
        <v>16</v>
      </c>
      <c r="E39" s="2" t="s">
        <v>42</v>
      </c>
      <c r="F39" s="2" t="s">
        <v>36</v>
      </c>
      <c r="G39" s="2" t="s">
        <v>52</v>
      </c>
      <c r="H39" s="1" t="s">
        <v>126</v>
      </c>
      <c r="I39" s="2" t="s">
        <v>20</v>
      </c>
      <c r="J39" s="2" t="s">
        <v>90</v>
      </c>
      <c r="K39" s="2" t="s">
        <v>67</v>
      </c>
      <c r="L39" s="2" t="s">
        <v>73</v>
      </c>
      <c r="M39" s="2" t="s">
        <v>22</v>
      </c>
      <c r="N39" s="2" t="s">
        <v>56</v>
      </c>
      <c r="O39" s="2" t="s">
        <v>127</v>
      </c>
    </row>
    <row r="40" spans="1:15" ht="25.5" thickBot="1" x14ac:dyDescent="0.4">
      <c r="A40" s="32">
        <v>44849</v>
      </c>
      <c r="B40" s="2" t="s">
        <v>305</v>
      </c>
      <c r="C40" s="2" t="s">
        <v>15</v>
      </c>
      <c r="D40" s="2" t="s">
        <v>16</v>
      </c>
      <c r="E40" s="2" t="s">
        <v>42</v>
      </c>
      <c r="F40" s="2" t="s">
        <v>36</v>
      </c>
      <c r="G40" s="2" t="s">
        <v>44</v>
      </c>
      <c r="H40" s="1" t="s">
        <v>128</v>
      </c>
      <c r="I40" s="2" t="s">
        <v>20</v>
      </c>
      <c r="J40" s="2" t="s">
        <v>46</v>
      </c>
      <c r="K40" s="2" t="s">
        <v>67</v>
      </c>
      <c r="L40" s="2" t="s">
        <v>21</v>
      </c>
      <c r="M40" s="2" t="s">
        <v>26</v>
      </c>
      <c r="N40" s="2" t="s">
        <v>48</v>
      </c>
      <c r="O40" s="2" t="s">
        <v>129</v>
      </c>
    </row>
    <row r="41" spans="1:15" ht="15" thickBot="1" x14ac:dyDescent="0.4">
      <c r="A41" s="32">
        <v>44849</v>
      </c>
      <c r="B41" s="2" t="s">
        <v>306</v>
      </c>
      <c r="C41" s="2" t="s">
        <v>24</v>
      </c>
      <c r="D41" s="2" t="s">
        <v>16</v>
      </c>
      <c r="E41" s="2" t="s">
        <v>42</v>
      </c>
      <c r="F41" s="2" t="s">
        <v>43</v>
      </c>
      <c r="G41" s="2" t="s">
        <v>52</v>
      </c>
      <c r="H41" s="2" t="s">
        <v>130</v>
      </c>
      <c r="I41" s="2" t="s">
        <v>20</v>
      </c>
      <c r="J41" s="2" t="s">
        <v>46</v>
      </c>
      <c r="K41" s="2" t="s">
        <v>47</v>
      </c>
      <c r="L41" s="2" t="s">
        <v>60</v>
      </c>
      <c r="M41" s="2" t="s">
        <v>26</v>
      </c>
      <c r="N41" s="2" t="s">
        <v>56</v>
      </c>
      <c r="O41" s="2" t="s">
        <v>131</v>
      </c>
    </row>
    <row r="42" spans="1:15" ht="15" thickBot="1" x14ac:dyDescent="0.4">
      <c r="A42" s="32">
        <v>44849</v>
      </c>
      <c r="B42" s="2" t="s">
        <v>307</v>
      </c>
      <c r="C42" s="2" t="s">
        <v>24</v>
      </c>
      <c r="D42" s="2" t="s">
        <v>16</v>
      </c>
      <c r="E42" s="2" t="s">
        <v>42</v>
      </c>
      <c r="F42" s="2" t="s">
        <v>82</v>
      </c>
      <c r="G42" s="2" t="s">
        <v>19</v>
      </c>
      <c r="H42" s="2" t="s">
        <v>132</v>
      </c>
      <c r="I42" s="2" t="s">
        <v>20</v>
      </c>
      <c r="J42" s="2" t="s">
        <v>46</v>
      </c>
      <c r="K42" s="2" t="s">
        <v>47</v>
      </c>
      <c r="L42" s="2" t="s">
        <v>21</v>
      </c>
      <c r="M42" s="2" t="s">
        <v>68</v>
      </c>
      <c r="N42" s="2" t="s">
        <v>56</v>
      </c>
      <c r="O42" s="2" t="s">
        <v>133</v>
      </c>
    </row>
    <row r="43" spans="1:15" ht="15" thickBot="1" x14ac:dyDescent="0.4">
      <c r="A43" s="32">
        <v>44849</v>
      </c>
      <c r="B43" s="2" t="s">
        <v>308</v>
      </c>
      <c r="C43" s="2" t="s">
        <v>24</v>
      </c>
      <c r="D43" s="2" t="s">
        <v>16</v>
      </c>
      <c r="E43" s="2" t="s">
        <v>42</v>
      </c>
      <c r="F43" s="2" t="s">
        <v>43</v>
      </c>
      <c r="G43" s="2" t="s">
        <v>44</v>
      </c>
      <c r="H43" s="1" t="s">
        <v>134</v>
      </c>
      <c r="I43" s="2" t="s">
        <v>20</v>
      </c>
      <c r="J43" s="2" t="s">
        <v>46</v>
      </c>
      <c r="K43" s="2" t="s">
        <v>47</v>
      </c>
      <c r="L43" s="2" t="s">
        <v>21</v>
      </c>
      <c r="M43" s="2" t="s">
        <v>61</v>
      </c>
      <c r="N43" s="2" t="s">
        <v>98</v>
      </c>
      <c r="O43" s="2" t="s">
        <v>135</v>
      </c>
    </row>
    <row r="44" spans="1:15" ht="25.5" thickBot="1" x14ac:dyDescent="0.4">
      <c r="A44" s="32">
        <v>44849</v>
      </c>
      <c r="B44" s="2" t="s">
        <v>309</v>
      </c>
      <c r="C44" s="2" t="s">
        <v>15</v>
      </c>
      <c r="D44" s="2" t="s">
        <v>16</v>
      </c>
      <c r="E44" s="2" t="s">
        <v>42</v>
      </c>
      <c r="F44" s="2" t="s">
        <v>43</v>
      </c>
      <c r="G44" s="2" t="s">
        <v>19</v>
      </c>
      <c r="H44" s="1" t="s">
        <v>136</v>
      </c>
      <c r="I44" s="2" t="s">
        <v>20</v>
      </c>
      <c r="J44" s="2" t="s">
        <v>46</v>
      </c>
      <c r="K44" s="2" t="s">
        <v>67</v>
      </c>
      <c r="L44" s="2" t="s">
        <v>21</v>
      </c>
      <c r="M44" s="2" t="s">
        <v>22</v>
      </c>
      <c r="N44" s="2" t="s">
        <v>40</v>
      </c>
      <c r="O44" s="2" t="s">
        <v>137</v>
      </c>
    </row>
    <row r="45" spans="1:15" ht="25.5" thickBot="1" x14ac:dyDescent="0.4">
      <c r="A45" s="32">
        <v>44849</v>
      </c>
      <c r="B45" s="2" t="s">
        <v>310</v>
      </c>
      <c r="C45" s="2" t="s">
        <v>15</v>
      </c>
      <c r="D45" s="2" t="s">
        <v>16</v>
      </c>
      <c r="E45" s="2" t="s">
        <v>42</v>
      </c>
      <c r="F45" s="2" t="s">
        <v>43</v>
      </c>
      <c r="G45" s="2" t="s">
        <v>19</v>
      </c>
      <c r="H45" s="2" t="s">
        <v>138</v>
      </c>
      <c r="I45" s="2" t="s">
        <v>20</v>
      </c>
      <c r="J45" s="2" t="s">
        <v>46</v>
      </c>
      <c r="K45" s="2" t="s">
        <v>67</v>
      </c>
      <c r="L45" s="2" t="s">
        <v>21</v>
      </c>
      <c r="M45" s="2" t="s">
        <v>68</v>
      </c>
      <c r="N45" s="2" t="s">
        <v>40</v>
      </c>
      <c r="O45" s="2" t="s">
        <v>139</v>
      </c>
    </row>
    <row r="46" spans="1:15" ht="15" thickBot="1" x14ac:dyDescent="0.4">
      <c r="A46" s="32">
        <v>44849</v>
      </c>
      <c r="B46" s="2" t="s">
        <v>311</v>
      </c>
      <c r="C46" s="2" t="s">
        <v>24</v>
      </c>
      <c r="D46" s="2" t="s">
        <v>27</v>
      </c>
      <c r="E46" s="2" t="s">
        <v>42</v>
      </c>
      <c r="F46" s="2" t="s">
        <v>43</v>
      </c>
      <c r="G46" s="2" t="s">
        <v>52</v>
      </c>
      <c r="H46" s="2" t="s">
        <v>140</v>
      </c>
      <c r="I46" s="2" t="s">
        <v>20</v>
      </c>
      <c r="J46" s="2" t="s">
        <v>46</v>
      </c>
      <c r="K46" s="2" t="s">
        <v>39</v>
      </c>
      <c r="L46" s="2" t="s">
        <v>60</v>
      </c>
      <c r="M46" s="2" t="s">
        <v>68</v>
      </c>
      <c r="N46" s="2" t="s">
        <v>40</v>
      </c>
      <c r="O46" s="2" t="s">
        <v>141</v>
      </c>
    </row>
    <row r="47" spans="1:15" ht="15" thickBot="1" x14ac:dyDescent="0.4">
      <c r="A47" s="32">
        <v>44849</v>
      </c>
      <c r="B47" s="2" t="s">
        <v>142</v>
      </c>
      <c r="C47" s="2" t="s">
        <v>24</v>
      </c>
      <c r="D47" s="2" t="s">
        <v>16</v>
      </c>
      <c r="E47" s="2" t="s">
        <v>42</v>
      </c>
      <c r="F47" s="2" t="s">
        <v>36</v>
      </c>
      <c r="G47" s="2" t="s">
        <v>44</v>
      </c>
      <c r="H47" s="2" t="s">
        <v>44</v>
      </c>
      <c r="I47" s="2" t="s">
        <v>50</v>
      </c>
      <c r="J47" s="2" t="s">
        <v>46</v>
      </c>
      <c r="K47" s="2" t="s">
        <v>47</v>
      </c>
      <c r="L47" s="2" t="s">
        <v>143</v>
      </c>
      <c r="M47" s="2" t="s">
        <v>68</v>
      </c>
      <c r="N47" s="2" t="s">
        <v>98</v>
      </c>
      <c r="O47" s="2" t="s">
        <v>144</v>
      </c>
    </row>
    <row r="48" spans="1:15" ht="25.5" thickBot="1" x14ac:dyDescent="0.4">
      <c r="A48" s="32">
        <v>44849</v>
      </c>
      <c r="B48" s="2" t="s">
        <v>312</v>
      </c>
      <c r="C48" s="2" t="s">
        <v>15</v>
      </c>
      <c r="D48" s="2" t="s">
        <v>16</v>
      </c>
      <c r="E48" s="2" t="s">
        <v>17</v>
      </c>
      <c r="F48" s="2" t="s">
        <v>43</v>
      </c>
      <c r="G48" s="2" t="s">
        <v>29</v>
      </c>
      <c r="H48" s="1" t="s">
        <v>145</v>
      </c>
      <c r="I48" s="2" t="s">
        <v>20</v>
      </c>
      <c r="J48" s="2" t="s">
        <v>53</v>
      </c>
      <c r="K48" s="2" t="s">
        <v>67</v>
      </c>
      <c r="L48" s="2" t="s">
        <v>146</v>
      </c>
      <c r="M48" s="2" t="s">
        <v>68</v>
      </c>
      <c r="N48" s="2" t="s">
        <v>40</v>
      </c>
      <c r="O48" s="2" t="s">
        <v>147</v>
      </c>
    </row>
    <row r="49" spans="1:15" ht="25.5" thickBot="1" x14ac:dyDescent="0.4">
      <c r="A49" s="32">
        <v>44849</v>
      </c>
      <c r="B49" s="2" t="s">
        <v>313</v>
      </c>
      <c r="C49" s="2" t="s">
        <v>15</v>
      </c>
      <c r="D49" s="2" t="s">
        <v>16</v>
      </c>
      <c r="E49" s="2" t="s">
        <v>17</v>
      </c>
      <c r="F49" s="2" t="s">
        <v>43</v>
      </c>
      <c r="G49" s="2" t="s">
        <v>29</v>
      </c>
      <c r="H49" s="2"/>
      <c r="I49" s="2" t="s">
        <v>20</v>
      </c>
      <c r="J49" s="2" t="s">
        <v>38</v>
      </c>
      <c r="K49" s="2" t="s">
        <v>67</v>
      </c>
      <c r="L49" s="2" t="s">
        <v>21</v>
      </c>
      <c r="M49" s="2" t="s">
        <v>22</v>
      </c>
      <c r="N49" s="2" t="s">
        <v>40</v>
      </c>
      <c r="O49" s="1" t="s">
        <v>148</v>
      </c>
    </row>
    <row r="50" spans="1:15" ht="25.5" thickBot="1" x14ac:dyDescent="0.4">
      <c r="A50" s="32">
        <v>44849</v>
      </c>
      <c r="B50" s="2" t="s">
        <v>314</v>
      </c>
      <c r="C50" s="2" t="s">
        <v>15</v>
      </c>
      <c r="D50" s="2" t="s">
        <v>16</v>
      </c>
      <c r="E50" s="2" t="s">
        <v>17</v>
      </c>
      <c r="F50" s="2" t="s">
        <v>36</v>
      </c>
      <c r="G50" s="2" t="s">
        <v>44</v>
      </c>
      <c r="H50" s="2" t="s">
        <v>149</v>
      </c>
      <c r="I50" s="2" t="s">
        <v>116</v>
      </c>
      <c r="J50" s="2" t="s">
        <v>53</v>
      </c>
      <c r="K50" s="2" t="s">
        <v>67</v>
      </c>
      <c r="L50" s="2" t="s">
        <v>73</v>
      </c>
      <c r="M50" s="2" t="s">
        <v>22</v>
      </c>
      <c r="N50" s="2" t="s">
        <v>40</v>
      </c>
      <c r="O50" s="2" t="s">
        <v>150</v>
      </c>
    </row>
    <row r="51" spans="1:15" ht="15" thickBot="1" x14ac:dyDescent="0.4">
      <c r="A51" s="32">
        <v>44849</v>
      </c>
      <c r="B51" s="2" t="s">
        <v>315</v>
      </c>
      <c r="C51" s="2" t="s">
        <v>24</v>
      </c>
      <c r="D51" s="2" t="s">
        <v>16</v>
      </c>
      <c r="E51" s="2" t="s">
        <v>42</v>
      </c>
      <c r="F51" s="2" t="s">
        <v>43</v>
      </c>
      <c r="G51" s="2" t="s">
        <v>151</v>
      </c>
      <c r="H51" s="1" t="s">
        <v>152</v>
      </c>
      <c r="I51" s="2" t="s">
        <v>20</v>
      </c>
      <c r="J51" s="2" t="s">
        <v>38</v>
      </c>
      <c r="K51" s="2" t="s">
        <v>59</v>
      </c>
      <c r="L51" s="2" t="s">
        <v>73</v>
      </c>
      <c r="M51" s="2" t="s">
        <v>22</v>
      </c>
      <c r="N51" s="2" t="s">
        <v>98</v>
      </c>
      <c r="O51" s="2" t="s">
        <v>153</v>
      </c>
    </row>
    <row r="52" spans="1:15" ht="25.5" thickBot="1" x14ac:dyDescent="0.4">
      <c r="A52" s="32">
        <v>44849</v>
      </c>
      <c r="B52" s="2" t="s">
        <v>316</v>
      </c>
      <c r="C52" s="2" t="s">
        <v>24</v>
      </c>
      <c r="D52" s="2" t="s">
        <v>27</v>
      </c>
      <c r="E52" s="2" t="s">
        <v>42</v>
      </c>
      <c r="F52" s="2" t="s">
        <v>82</v>
      </c>
      <c r="G52" s="2" t="s">
        <v>52</v>
      </c>
      <c r="H52" s="2" t="s">
        <v>154</v>
      </c>
      <c r="I52" s="2" t="s">
        <v>20</v>
      </c>
      <c r="J52" s="2" t="s">
        <v>46</v>
      </c>
      <c r="K52" s="2" t="s">
        <v>67</v>
      </c>
      <c r="L52" s="2" t="s">
        <v>21</v>
      </c>
      <c r="M52" s="2" t="s">
        <v>61</v>
      </c>
      <c r="N52" s="2" t="s">
        <v>48</v>
      </c>
      <c r="O52" s="2" t="s">
        <v>155</v>
      </c>
    </row>
    <row r="53" spans="1:15" ht="15" thickBot="1" x14ac:dyDescent="0.4">
      <c r="A53" s="32">
        <v>44849</v>
      </c>
      <c r="B53" s="2" t="s">
        <v>317</v>
      </c>
      <c r="C53" s="2" t="s">
        <v>24</v>
      </c>
      <c r="D53" s="2" t="s">
        <v>16</v>
      </c>
      <c r="E53" s="2" t="s">
        <v>42</v>
      </c>
      <c r="F53" s="2" t="s">
        <v>43</v>
      </c>
      <c r="G53" s="2" t="s">
        <v>44</v>
      </c>
      <c r="H53" s="1" t="s">
        <v>156</v>
      </c>
      <c r="I53" s="2" t="s">
        <v>50</v>
      </c>
      <c r="J53" s="2" t="s">
        <v>46</v>
      </c>
      <c r="K53" s="2" t="s">
        <v>47</v>
      </c>
      <c r="L53" s="2" t="s">
        <v>21</v>
      </c>
      <c r="M53" s="2" t="s">
        <v>68</v>
      </c>
      <c r="N53" s="2" t="s">
        <v>40</v>
      </c>
      <c r="O53" s="2" t="s">
        <v>157</v>
      </c>
    </row>
    <row r="54" spans="1:15" ht="15" thickBot="1" x14ac:dyDescent="0.4">
      <c r="A54" s="32">
        <v>44849</v>
      </c>
      <c r="B54" s="2" t="s">
        <v>318</v>
      </c>
      <c r="C54" s="2" t="s">
        <v>24</v>
      </c>
      <c r="D54" s="2" t="s">
        <v>16</v>
      </c>
      <c r="E54" s="2" t="s">
        <v>42</v>
      </c>
      <c r="F54" s="2" t="s">
        <v>43</v>
      </c>
      <c r="G54" s="2" t="s">
        <v>44</v>
      </c>
      <c r="H54" s="1" t="s">
        <v>158</v>
      </c>
      <c r="I54" s="2" t="s">
        <v>50</v>
      </c>
      <c r="J54" s="2" t="s">
        <v>46</v>
      </c>
      <c r="K54" s="2" t="s">
        <v>47</v>
      </c>
      <c r="L54" s="2" t="s">
        <v>21</v>
      </c>
      <c r="M54" s="2" t="s">
        <v>22</v>
      </c>
      <c r="N54" s="2" t="s">
        <v>98</v>
      </c>
      <c r="O54" s="2" t="s">
        <v>159</v>
      </c>
    </row>
    <row r="55" spans="1:15" ht="15" thickBot="1" x14ac:dyDescent="0.4">
      <c r="A55" s="32">
        <v>44849</v>
      </c>
      <c r="B55" s="2" t="s">
        <v>319</v>
      </c>
      <c r="C55" s="2" t="s">
        <v>15</v>
      </c>
      <c r="D55" s="2" t="s">
        <v>16</v>
      </c>
      <c r="E55" s="2" t="s">
        <v>17</v>
      </c>
      <c r="F55" s="2" t="s">
        <v>28</v>
      </c>
      <c r="G55" s="2" t="s">
        <v>19</v>
      </c>
      <c r="H55" s="2"/>
      <c r="I55" s="2" t="s">
        <v>20</v>
      </c>
      <c r="J55" s="2" t="s">
        <v>90</v>
      </c>
      <c r="K55" s="2" t="s">
        <v>39</v>
      </c>
      <c r="L55" s="2" t="s">
        <v>101</v>
      </c>
      <c r="M55" s="2" t="s">
        <v>68</v>
      </c>
      <c r="N55" s="2" t="s">
        <v>40</v>
      </c>
      <c r="O55" s="2"/>
    </row>
    <row r="56" spans="1:15" ht="25.5" thickBot="1" x14ac:dyDescent="0.4">
      <c r="A56" s="32">
        <v>44849</v>
      </c>
      <c r="B56" s="2" t="s">
        <v>320</v>
      </c>
      <c r="C56" s="2" t="s">
        <v>24</v>
      </c>
      <c r="D56" s="2" t="s">
        <v>16</v>
      </c>
      <c r="E56" s="2" t="s">
        <v>17</v>
      </c>
      <c r="F56" s="2" t="s">
        <v>77</v>
      </c>
      <c r="G56" s="2" t="s">
        <v>19</v>
      </c>
      <c r="H56" s="2" t="s">
        <v>160</v>
      </c>
      <c r="I56" s="2" t="s">
        <v>20</v>
      </c>
      <c r="J56" s="2" t="s">
        <v>38</v>
      </c>
      <c r="K56" s="2" t="s">
        <v>67</v>
      </c>
      <c r="L56" s="2" t="s">
        <v>21</v>
      </c>
      <c r="M56" s="2" t="s">
        <v>22</v>
      </c>
      <c r="N56" s="2" t="s">
        <v>56</v>
      </c>
      <c r="O56" s="2" t="s">
        <v>112</v>
      </c>
    </row>
    <row r="57" spans="1:15" ht="15" thickBot="1" x14ac:dyDescent="0.4">
      <c r="A57" s="32">
        <v>44849</v>
      </c>
      <c r="B57" s="2" t="s">
        <v>161</v>
      </c>
      <c r="C57" s="2" t="s">
        <v>24</v>
      </c>
      <c r="D57" s="2" t="s">
        <v>16</v>
      </c>
      <c r="E57" s="2" t="s">
        <v>42</v>
      </c>
      <c r="F57" s="2" t="s">
        <v>43</v>
      </c>
      <c r="G57" s="2" t="s">
        <v>19</v>
      </c>
      <c r="H57" s="2" t="s">
        <v>162</v>
      </c>
      <c r="I57" s="2" t="s">
        <v>20</v>
      </c>
      <c r="J57" s="2" t="s">
        <v>46</v>
      </c>
      <c r="K57" s="2" t="s">
        <v>47</v>
      </c>
      <c r="L57" s="2" t="s">
        <v>21</v>
      </c>
      <c r="M57" s="2" t="s">
        <v>22</v>
      </c>
      <c r="N57" s="2" t="s">
        <v>56</v>
      </c>
      <c r="O57" s="2" t="s">
        <v>163</v>
      </c>
    </row>
    <row r="58" spans="1:15" ht="25.5" thickBot="1" x14ac:dyDescent="0.4">
      <c r="A58" s="32">
        <v>44849</v>
      </c>
      <c r="B58" s="2" t="s">
        <v>321</v>
      </c>
      <c r="C58" s="2" t="s">
        <v>24</v>
      </c>
      <c r="D58" s="2" t="s">
        <v>27</v>
      </c>
      <c r="E58" s="2" t="s">
        <v>42</v>
      </c>
      <c r="F58" s="2" t="s">
        <v>43</v>
      </c>
      <c r="G58" s="2" t="s">
        <v>52</v>
      </c>
      <c r="H58" s="1" t="s">
        <v>164</v>
      </c>
      <c r="I58" s="2" t="s">
        <v>20</v>
      </c>
      <c r="J58" s="2" t="s">
        <v>38</v>
      </c>
      <c r="K58" s="2" t="s">
        <v>39</v>
      </c>
      <c r="L58" s="2" t="s">
        <v>21</v>
      </c>
      <c r="M58" s="2" t="s">
        <v>61</v>
      </c>
      <c r="N58" s="2" t="s">
        <v>98</v>
      </c>
      <c r="O58" s="2" t="s">
        <v>165</v>
      </c>
    </row>
    <row r="59" spans="1:15" ht="25.5" thickBot="1" x14ac:dyDescent="0.4">
      <c r="A59" s="32">
        <v>44849</v>
      </c>
      <c r="B59" s="2" t="s">
        <v>322</v>
      </c>
      <c r="C59" s="2" t="s">
        <v>24</v>
      </c>
      <c r="D59" s="2" t="s">
        <v>27</v>
      </c>
      <c r="E59" s="2" t="s">
        <v>42</v>
      </c>
      <c r="F59" s="2" t="s">
        <v>82</v>
      </c>
      <c r="G59" s="2" t="s">
        <v>52</v>
      </c>
      <c r="H59" s="1" t="s">
        <v>166</v>
      </c>
      <c r="I59" s="2" t="s">
        <v>20</v>
      </c>
      <c r="J59" s="2" t="s">
        <v>38</v>
      </c>
      <c r="K59" s="2" t="s">
        <v>47</v>
      </c>
      <c r="L59" s="2" t="s">
        <v>60</v>
      </c>
      <c r="M59" s="2" t="s">
        <v>68</v>
      </c>
      <c r="N59" s="2" t="s">
        <v>40</v>
      </c>
      <c r="O59" s="2" t="s">
        <v>167</v>
      </c>
    </row>
    <row r="60" spans="1:15" ht="15" thickBot="1" x14ac:dyDescent="0.4">
      <c r="A60" s="32">
        <v>44849</v>
      </c>
      <c r="B60" s="2" t="s">
        <v>323</v>
      </c>
      <c r="C60" s="2" t="s">
        <v>24</v>
      </c>
      <c r="D60" s="2" t="s">
        <v>16</v>
      </c>
      <c r="E60" s="2" t="s">
        <v>42</v>
      </c>
      <c r="F60" s="2" t="s">
        <v>43</v>
      </c>
      <c r="G60" s="2" t="s">
        <v>52</v>
      </c>
      <c r="H60" s="2" t="s">
        <v>168</v>
      </c>
      <c r="I60" s="2" t="s">
        <v>20</v>
      </c>
      <c r="J60" s="2" t="s">
        <v>46</v>
      </c>
      <c r="K60" s="2" t="s">
        <v>39</v>
      </c>
      <c r="L60" s="2" t="s">
        <v>101</v>
      </c>
      <c r="M60" s="2" t="s">
        <v>22</v>
      </c>
      <c r="N60" s="2" t="s">
        <v>98</v>
      </c>
      <c r="O60" s="2" t="s">
        <v>169</v>
      </c>
    </row>
    <row r="61" spans="1:15" ht="15" thickBot="1" x14ac:dyDescent="0.4">
      <c r="A61" s="32">
        <v>44849</v>
      </c>
      <c r="B61" s="2" t="s">
        <v>324</v>
      </c>
      <c r="C61" s="2" t="s">
        <v>24</v>
      </c>
      <c r="D61" s="2" t="s">
        <v>16</v>
      </c>
      <c r="E61" s="2" t="s">
        <v>42</v>
      </c>
      <c r="F61" s="2" t="s">
        <v>36</v>
      </c>
      <c r="G61" s="2" t="s">
        <v>44</v>
      </c>
      <c r="H61" s="1" t="s">
        <v>170</v>
      </c>
      <c r="I61" s="2" t="s">
        <v>50</v>
      </c>
      <c r="J61" s="2" t="s">
        <v>38</v>
      </c>
      <c r="K61" s="2" t="s">
        <v>59</v>
      </c>
      <c r="L61" s="2" t="s">
        <v>60</v>
      </c>
      <c r="M61" s="2" t="s">
        <v>68</v>
      </c>
      <c r="N61" s="2" t="s">
        <v>40</v>
      </c>
      <c r="O61" s="2" t="s">
        <v>171</v>
      </c>
    </row>
    <row r="62" spans="1:15" ht="15" thickBot="1" x14ac:dyDescent="0.4">
      <c r="A62" s="32">
        <v>44849</v>
      </c>
      <c r="B62" s="2" t="s">
        <v>325</v>
      </c>
      <c r="C62" s="2" t="s">
        <v>24</v>
      </c>
      <c r="D62" s="2" t="s">
        <v>16</v>
      </c>
      <c r="E62" s="2" t="s">
        <v>42</v>
      </c>
      <c r="F62" s="2" t="s">
        <v>43</v>
      </c>
      <c r="G62" s="2" t="s">
        <v>52</v>
      </c>
      <c r="H62" s="2" t="s">
        <v>172</v>
      </c>
      <c r="I62" s="2" t="s">
        <v>20</v>
      </c>
      <c r="J62" s="2" t="s">
        <v>46</v>
      </c>
      <c r="K62" s="2" t="s">
        <v>59</v>
      </c>
      <c r="L62" s="2" t="s">
        <v>21</v>
      </c>
      <c r="M62" s="2" t="s">
        <v>68</v>
      </c>
      <c r="N62" s="2" t="s">
        <v>40</v>
      </c>
      <c r="O62" s="2" t="s">
        <v>173</v>
      </c>
    </row>
    <row r="63" spans="1:15" ht="15" thickBot="1" x14ac:dyDescent="0.4">
      <c r="A63" s="32">
        <v>44849</v>
      </c>
      <c r="B63" s="2" t="s">
        <v>326</v>
      </c>
      <c r="C63" s="2" t="s">
        <v>24</v>
      </c>
      <c r="D63" s="2" t="s">
        <v>16</v>
      </c>
      <c r="E63" s="2" t="s">
        <v>42</v>
      </c>
      <c r="F63" s="2" t="s">
        <v>43</v>
      </c>
      <c r="G63" s="2" t="s">
        <v>44</v>
      </c>
      <c r="H63" s="1" t="s">
        <v>174</v>
      </c>
      <c r="I63" s="2" t="s">
        <v>20</v>
      </c>
      <c r="J63" s="2" t="s">
        <v>46</v>
      </c>
      <c r="K63" s="2" t="s">
        <v>59</v>
      </c>
      <c r="L63" s="2" t="s">
        <v>21</v>
      </c>
      <c r="M63" s="2" t="s">
        <v>68</v>
      </c>
      <c r="N63" s="2" t="s">
        <v>98</v>
      </c>
      <c r="O63" s="2" t="s">
        <v>175</v>
      </c>
    </row>
    <row r="64" spans="1:15" ht="15" thickBot="1" x14ac:dyDescent="0.4">
      <c r="A64" s="32">
        <v>44849</v>
      </c>
      <c r="B64" s="2" t="s">
        <v>327</v>
      </c>
      <c r="C64" s="2" t="s">
        <v>15</v>
      </c>
      <c r="D64" s="2" t="s">
        <v>16</v>
      </c>
      <c r="E64" s="2" t="s">
        <v>42</v>
      </c>
      <c r="F64" s="2" t="s">
        <v>82</v>
      </c>
      <c r="G64" s="2" t="s">
        <v>44</v>
      </c>
      <c r="H64" s="2" t="s">
        <v>176</v>
      </c>
      <c r="I64" s="2" t="s">
        <v>20</v>
      </c>
      <c r="J64" s="2" t="s">
        <v>31</v>
      </c>
      <c r="K64" s="2" t="s">
        <v>47</v>
      </c>
      <c r="L64" s="2" t="s">
        <v>60</v>
      </c>
      <c r="M64" s="2" t="s">
        <v>68</v>
      </c>
      <c r="N64" s="2" t="s">
        <v>40</v>
      </c>
      <c r="O64" s="2" t="s">
        <v>177</v>
      </c>
    </row>
    <row r="65" spans="1:15" ht="15" thickBot="1" x14ac:dyDescent="0.4">
      <c r="A65" s="32">
        <v>44849</v>
      </c>
      <c r="B65" s="2" t="s">
        <v>328</v>
      </c>
      <c r="C65" s="2" t="s">
        <v>24</v>
      </c>
      <c r="D65" s="2" t="s">
        <v>16</v>
      </c>
      <c r="E65" s="2" t="s">
        <v>42</v>
      </c>
      <c r="F65" s="2" t="s">
        <v>43</v>
      </c>
      <c r="G65" s="2" t="s">
        <v>44</v>
      </c>
      <c r="H65" s="2"/>
      <c r="I65" s="2" t="s">
        <v>50</v>
      </c>
      <c r="J65" s="2" t="s">
        <v>38</v>
      </c>
      <c r="K65" s="2" t="s">
        <v>47</v>
      </c>
      <c r="L65" s="2" t="s">
        <v>21</v>
      </c>
      <c r="M65" s="2" t="s">
        <v>22</v>
      </c>
      <c r="N65" s="2" t="s">
        <v>56</v>
      </c>
      <c r="O65" s="1" t="s">
        <v>178</v>
      </c>
    </row>
    <row r="66" spans="1:15" ht="15" thickBot="1" x14ac:dyDescent="0.4">
      <c r="A66" s="32">
        <v>44849</v>
      </c>
      <c r="B66" s="2" t="s">
        <v>329</v>
      </c>
      <c r="C66" s="2" t="s">
        <v>24</v>
      </c>
      <c r="D66" s="2" t="s">
        <v>16</v>
      </c>
      <c r="E66" s="2" t="s">
        <v>17</v>
      </c>
      <c r="F66" s="2" t="s">
        <v>43</v>
      </c>
      <c r="G66" s="2" t="s">
        <v>44</v>
      </c>
      <c r="H66" s="2"/>
      <c r="I66" s="2" t="s">
        <v>20</v>
      </c>
      <c r="J66" s="2" t="s">
        <v>46</v>
      </c>
      <c r="K66" s="2" t="s">
        <v>47</v>
      </c>
      <c r="L66" s="2" t="s">
        <v>21</v>
      </c>
      <c r="M66" s="2" t="s">
        <v>68</v>
      </c>
      <c r="N66" s="2" t="s">
        <v>56</v>
      </c>
      <c r="O66" s="2"/>
    </row>
    <row r="67" spans="1:15" ht="15" thickBot="1" x14ac:dyDescent="0.4">
      <c r="A67" s="32">
        <v>44849</v>
      </c>
      <c r="B67" s="2" t="s">
        <v>330</v>
      </c>
      <c r="C67" s="2" t="s">
        <v>24</v>
      </c>
      <c r="D67" s="2" t="s">
        <v>16</v>
      </c>
      <c r="E67" s="2" t="s">
        <v>42</v>
      </c>
      <c r="F67" s="2" t="s">
        <v>36</v>
      </c>
      <c r="G67" s="2" t="s">
        <v>44</v>
      </c>
      <c r="H67" s="2"/>
      <c r="I67" s="2" t="s">
        <v>20</v>
      </c>
      <c r="J67" s="2" t="s">
        <v>46</v>
      </c>
      <c r="K67" s="2" t="s">
        <v>59</v>
      </c>
      <c r="L67" s="2" t="s">
        <v>21</v>
      </c>
      <c r="M67" s="2" t="s">
        <v>68</v>
      </c>
      <c r="N67" s="2" t="s">
        <v>40</v>
      </c>
      <c r="O67" s="2"/>
    </row>
    <row r="68" spans="1:15" ht="15" thickBot="1" x14ac:dyDescent="0.4">
      <c r="A68" s="32">
        <v>44850</v>
      </c>
      <c r="B68" s="2" t="s">
        <v>331</v>
      </c>
      <c r="C68" s="2" t="s">
        <v>15</v>
      </c>
      <c r="D68" s="2" t="s">
        <v>16</v>
      </c>
      <c r="E68" s="2" t="s">
        <v>17</v>
      </c>
      <c r="F68" s="2" t="s">
        <v>43</v>
      </c>
      <c r="G68" s="2" t="s">
        <v>44</v>
      </c>
      <c r="H68" s="1" t="s">
        <v>179</v>
      </c>
      <c r="I68" s="2" t="s">
        <v>20</v>
      </c>
      <c r="J68" s="2" t="s">
        <v>38</v>
      </c>
      <c r="K68" s="2" t="s">
        <v>39</v>
      </c>
      <c r="L68" s="2" t="s">
        <v>73</v>
      </c>
      <c r="M68" s="2" t="s">
        <v>68</v>
      </c>
      <c r="N68" s="2" t="s">
        <v>48</v>
      </c>
      <c r="O68" s="2" t="s">
        <v>180</v>
      </c>
    </row>
    <row r="69" spans="1:15" ht="38" thickBot="1" x14ac:dyDescent="0.4">
      <c r="A69" s="32">
        <v>44850</v>
      </c>
      <c r="B69" s="2" t="s">
        <v>332</v>
      </c>
      <c r="C69" s="2" t="s">
        <v>15</v>
      </c>
      <c r="D69" s="2" t="s">
        <v>16</v>
      </c>
      <c r="E69" s="2" t="s">
        <v>17</v>
      </c>
      <c r="F69" s="2" t="s">
        <v>28</v>
      </c>
      <c r="G69" s="2" t="s">
        <v>29</v>
      </c>
      <c r="H69" s="2" t="s">
        <v>181</v>
      </c>
      <c r="I69" s="2" t="s">
        <v>30</v>
      </c>
      <c r="J69" s="2" t="s">
        <v>31</v>
      </c>
      <c r="K69" s="2" t="s">
        <v>30</v>
      </c>
      <c r="L69" s="2" t="s">
        <v>21</v>
      </c>
      <c r="M69" s="2" t="s">
        <v>22</v>
      </c>
      <c r="N69" s="2" t="s">
        <v>56</v>
      </c>
      <c r="O69" s="2" t="s">
        <v>182</v>
      </c>
    </row>
    <row r="70" spans="1:15" ht="15" thickBot="1" x14ac:dyDescent="0.4">
      <c r="A70" s="32">
        <v>44850</v>
      </c>
      <c r="B70" s="2" t="s">
        <v>333</v>
      </c>
      <c r="C70" s="2" t="s">
        <v>15</v>
      </c>
      <c r="D70" s="2" t="s">
        <v>27</v>
      </c>
      <c r="E70" s="2" t="s">
        <v>42</v>
      </c>
      <c r="F70" s="2" t="s">
        <v>43</v>
      </c>
      <c r="G70" s="2" t="s">
        <v>52</v>
      </c>
      <c r="H70" s="1" t="s">
        <v>183</v>
      </c>
      <c r="I70" s="2" t="s">
        <v>50</v>
      </c>
      <c r="J70" s="2" t="s">
        <v>46</v>
      </c>
      <c r="K70" s="2" t="s">
        <v>47</v>
      </c>
      <c r="L70" s="2" t="s">
        <v>21</v>
      </c>
      <c r="M70" s="2" t="s">
        <v>22</v>
      </c>
      <c r="N70" s="2" t="s">
        <v>56</v>
      </c>
      <c r="O70" s="2" t="s">
        <v>184</v>
      </c>
    </row>
    <row r="71" spans="1:15" ht="25.5" thickBot="1" x14ac:dyDescent="0.4">
      <c r="A71" s="32">
        <v>44850</v>
      </c>
      <c r="B71" s="2" t="s">
        <v>334</v>
      </c>
      <c r="C71" s="2" t="s">
        <v>24</v>
      </c>
      <c r="D71" s="2" t="s">
        <v>16</v>
      </c>
      <c r="E71" s="2" t="s">
        <v>17</v>
      </c>
      <c r="F71" s="2" t="s">
        <v>43</v>
      </c>
      <c r="G71" s="2" t="s">
        <v>44</v>
      </c>
      <c r="H71" s="1" t="s">
        <v>185</v>
      </c>
      <c r="I71" s="2" t="s">
        <v>20</v>
      </c>
      <c r="J71" s="2" t="s">
        <v>38</v>
      </c>
      <c r="K71" s="2" t="s">
        <v>67</v>
      </c>
      <c r="L71" s="2" t="s">
        <v>146</v>
      </c>
      <c r="M71" s="2" t="s">
        <v>68</v>
      </c>
      <c r="N71" s="2" t="s">
        <v>98</v>
      </c>
      <c r="O71" s="2" t="s">
        <v>186</v>
      </c>
    </row>
    <row r="72" spans="1:15" ht="25.5" thickBot="1" x14ac:dyDescent="0.4">
      <c r="A72" s="32">
        <v>44850</v>
      </c>
      <c r="B72" s="2" t="s">
        <v>335</v>
      </c>
      <c r="C72" s="2" t="s">
        <v>24</v>
      </c>
      <c r="D72" s="2" t="s">
        <v>16</v>
      </c>
      <c r="E72" s="2" t="s">
        <v>17</v>
      </c>
      <c r="F72" s="2" t="s">
        <v>43</v>
      </c>
      <c r="G72" s="2" t="s">
        <v>44</v>
      </c>
      <c r="H72" s="1" t="s">
        <v>187</v>
      </c>
      <c r="I72" s="2" t="s">
        <v>20</v>
      </c>
      <c r="J72" s="2" t="s">
        <v>53</v>
      </c>
      <c r="K72" s="2" t="s">
        <v>67</v>
      </c>
      <c r="L72" s="2" t="s">
        <v>21</v>
      </c>
      <c r="M72" s="2" t="s">
        <v>22</v>
      </c>
      <c r="N72" s="2" t="s">
        <v>48</v>
      </c>
      <c r="O72" s="2" t="s">
        <v>188</v>
      </c>
    </row>
    <row r="73" spans="1:15" ht="25.5" thickBot="1" x14ac:dyDescent="0.4">
      <c r="A73" s="32">
        <v>44850</v>
      </c>
      <c r="B73" s="2" t="s">
        <v>336</v>
      </c>
      <c r="C73" s="2" t="s">
        <v>15</v>
      </c>
      <c r="D73" s="2" t="s">
        <v>16</v>
      </c>
      <c r="E73" s="2" t="s">
        <v>17</v>
      </c>
      <c r="F73" s="2" t="s">
        <v>28</v>
      </c>
      <c r="G73" s="2" t="s">
        <v>29</v>
      </c>
      <c r="H73" s="1" t="s">
        <v>189</v>
      </c>
      <c r="I73" s="2" t="s">
        <v>20</v>
      </c>
      <c r="J73" s="2" t="s">
        <v>31</v>
      </c>
      <c r="K73" s="2" t="s">
        <v>67</v>
      </c>
      <c r="L73" s="2" t="s">
        <v>21</v>
      </c>
      <c r="M73" s="2" t="s">
        <v>26</v>
      </c>
      <c r="N73" s="2" t="s">
        <v>48</v>
      </c>
      <c r="O73" s="2" t="s">
        <v>190</v>
      </c>
    </row>
    <row r="74" spans="1:15" ht="15" thickBot="1" x14ac:dyDescent="0.4">
      <c r="A74" s="32">
        <v>44850</v>
      </c>
      <c r="B74" s="2" t="s">
        <v>337</v>
      </c>
      <c r="C74" s="2" t="s">
        <v>24</v>
      </c>
      <c r="D74" s="2" t="s">
        <v>16</v>
      </c>
      <c r="E74" s="2" t="s">
        <v>17</v>
      </c>
      <c r="F74" s="2" t="s">
        <v>28</v>
      </c>
      <c r="G74" s="2" t="s">
        <v>29</v>
      </c>
      <c r="H74" s="2"/>
      <c r="I74" s="2" t="s">
        <v>20</v>
      </c>
      <c r="J74" s="1" t="s">
        <v>31</v>
      </c>
      <c r="K74" s="2" t="s">
        <v>30</v>
      </c>
      <c r="L74" s="2" t="s">
        <v>21</v>
      </c>
      <c r="M74" s="2" t="s">
        <v>22</v>
      </c>
      <c r="N74" s="2" t="s">
        <v>40</v>
      </c>
      <c r="O74" s="2"/>
    </row>
    <row r="75" spans="1:15" ht="25.5" thickBot="1" x14ac:dyDescent="0.4">
      <c r="A75" s="32">
        <v>44850</v>
      </c>
      <c r="B75" s="2" t="s">
        <v>191</v>
      </c>
      <c r="C75" s="2" t="s">
        <v>15</v>
      </c>
      <c r="D75" s="2" t="s">
        <v>27</v>
      </c>
      <c r="E75" s="2" t="s">
        <v>42</v>
      </c>
      <c r="F75" s="2" t="s">
        <v>77</v>
      </c>
      <c r="G75" s="2" t="s">
        <v>44</v>
      </c>
      <c r="H75" s="1" t="s">
        <v>192</v>
      </c>
      <c r="I75" s="2" t="s">
        <v>20</v>
      </c>
      <c r="J75" s="2" t="s">
        <v>38</v>
      </c>
      <c r="K75" s="2" t="s">
        <v>47</v>
      </c>
      <c r="L75" s="2" t="s">
        <v>60</v>
      </c>
      <c r="M75" s="2" t="s">
        <v>68</v>
      </c>
      <c r="N75" s="2" t="s">
        <v>48</v>
      </c>
      <c r="O75" s="2" t="s">
        <v>193</v>
      </c>
    </row>
    <row r="76" spans="1:15" ht="15" thickBot="1" x14ac:dyDescent="0.4">
      <c r="A76" s="32">
        <v>44850</v>
      </c>
      <c r="B76" s="2" t="s">
        <v>338</v>
      </c>
      <c r="C76" s="2" t="s">
        <v>15</v>
      </c>
      <c r="D76" s="2" t="s">
        <v>16</v>
      </c>
      <c r="E76" s="2" t="s">
        <v>42</v>
      </c>
      <c r="F76" s="2" t="s">
        <v>77</v>
      </c>
      <c r="G76" s="2" t="s">
        <v>44</v>
      </c>
      <c r="H76" s="1" t="s">
        <v>194</v>
      </c>
      <c r="I76" s="2" t="s">
        <v>20</v>
      </c>
      <c r="J76" s="2" t="s">
        <v>46</v>
      </c>
      <c r="K76" s="2" t="s">
        <v>39</v>
      </c>
      <c r="L76" s="2" t="s">
        <v>60</v>
      </c>
      <c r="M76" s="2" t="s">
        <v>68</v>
      </c>
      <c r="N76" s="2" t="s">
        <v>56</v>
      </c>
      <c r="O76" s="2" t="s">
        <v>195</v>
      </c>
    </row>
    <row r="77" spans="1:15" ht="15" thickBot="1" x14ac:dyDescent="0.4">
      <c r="A77" s="32">
        <v>44850</v>
      </c>
      <c r="B77" s="2" t="s">
        <v>339</v>
      </c>
      <c r="C77" s="2" t="s">
        <v>24</v>
      </c>
      <c r="D77" s="2" t="s">
        <v>16</v>
      </c>
      <c r="E77" s="2" t="s">
        <v>42</v>
      </c>
      <c r="F77" s="2" t="s">
        <v>36</v>
      </c>
      <c r="G77" s="2" t="s">
        <v>44</v>
      </c>
      <c r="H77" s="2" t="s">
        <v>196</v>
      </c>
      <c r="I77" s="2" t="s">
        <v>20</v>
      </c>
      <c r="J77" s="2" t="s">
        <v>38</v>
      </c>
      <c r="K77" s="2" t="s">
        <v>47</v>
      </c>
      <c r="L77" s="2" t="s">
        <v>101</v>
      </c>
      <c r="M77" s="2" t="s">
        <v>68</v>
      </c>
      <c r="N77" s="2" t="s">
        <v>56</v>
      </c>
      <c r="O77" s="2" t="s">
        <v>197</v>
      </c>
    </row>
    <row r="78" spans="1:15" ht="15" thickBot="1" x14ac:dyDescent="0.4">
      <c r="A78" s="32">
        <v>44850</v>
      </c>
      <c r="B78" s="2" t="s">
        <v>340</v>
      </c>
      <c r="C78" s="2" t="s">
        <v>15</v>
      </c>
      <c r="D78" s="2" t="s">
        <v>16</v>
      </c>
      <c r="E78" s="2" t="s">
        <v>42</v>
      </c>
      <c r="F78" s="2" t="s">
        <v>82</v>
      </c>
      <c r="G78" s="2" t="s">
        <v>44</v>
      </c>
      <c r="H78" s="2" t="s">
        <v>198</v>
      </c>
      <c r="I78" s="2" t="s">
        <v>20</v>
      </c>
      <c r="J78" s="2" t="s">
        <v>46</v>
      </c>
      <c r="K78" s="2" t="s">
        <v>39</v>
      </c>
      <c r="L78" s="2" t="s">
        <v>60</v>
      </c>
      <c r="M78" s="2" t="s">
        <v>61</v>
      </c>
      <c r="N78" s="2" t="s">
        <v>48</v>
      </c>
      <c r="O78" s="2" t="s">
        <v>199</v>
      </c>
    </row>
    <row r="79" spans="1:15" ht="25.5" thickBot="1" x14ac:dyDescent="0.4">
      <c r="A79" s="32">
        <v>44850</v>
      </c>
      <c r="B79" s="2" t="s">
        <v>341</v>
      </c>
      <c r="C79" s="2" t="s">
        <v>15</v>
      </c>
      <c r="D79" s="2" t="s">
        <v>16</v>
      </c>
      <c r="E79" s="2" t="s">
        <v>17</v>
      </c>
      <c r="F79" s="2" t="s">
        <v>43</v>
      </c>
      <c r="G79" s="2" t="s">
        <v>44</v>
      </c>
      <c r="H79" s="2" t="s">
        <v>200</v>
      </c>
      <c r="I79" s="2" t="s">
        <v>20</v>
      </c>
      <c r="J79" s="2" t="s">
        <v>90</v>
      </c>
      <c r="K79" s="2" t="s">
        <v>67</v>
      </c>
      <c r="L79" s="2" t="s">
        <v>201</v>
      </c>
      <c r="M79" s="2" t="s">
        <v>22</v>
      </c>
      <c r="N79" s="2" t="s">
        <v>98</v>
      </c>
      <c r="O79" s="2" t="s">
        <v>202</v>
      </c>
    </row>
    <row r="80" spans="1:15" ht="15" thickBot="1" x14ac:dyDescent="0.4">
      <c r="A80" s="32">
        <v>44850</v>
      </c>
      <c r="B80" s="2" t="s">
        <v>342</v>
      </c>
      <c r="C80" s="2" t="s">
        <v>24</v>
      </c>
      <c r="D80" s="2" t="s">
        <v>16</v>
      </c>
      <c r="E80" s="2" t="s">
        <v>17</v>
      </c>
      <c r="F80" s="2" t="s">
        <v>82</v>
      </c>
      <c r="G80" s="2" t="s">
        <v>29</v>
      </c>
      <c r="H80" s="1" t="s">
        <v>203</v>
      </c>
      <c r="I80" s="2" t="s">
        <v>20</v>
      </c>
      <c r="J80" s="2" t="s">
        <v>31</v>
      </c>
      <c r="K80" s="2" t="s">
        <v>30</v>
      </c>
      <c r="L80" s="2" t="s">
        <v>21</v>
      </c>
      <c r="M80" s="2" t="s">
        <v>68</v>
      </c>
      <c r="N80" s="2" t="s">
        <v>40</v>
      </c>
      <c r="O80" s="2" t="s">
        <v>204</v>
      </c>
    </row>
    <row r="81" spans="1:15" ht="15" thickBot="1" x14ac:dyDescent="0.4">
      <c r="A81" s="32">
        <v>44850</v>
      </c>
      <c r="B81" s="2" t="s">
        <v>343</v>
      </c>
      <c r="C81" s="2" t="s">
        <v>24</v>
      </c>
      <c r="D81" s="2" t="s">
        <v>16</v>
      </c>
      <c r="E81" s="2" t="s">
        <v>42</v>
      </c>
      <c r="F81" s="2" t="s">
        <v>43</v>
      </c>
      <c r="G81" s="2" t="s">
        <v>52</v>
      </c>
      <c r="H81" s="1" t="s">
        <v>205</v>
      </c>
      <c r="I81" s="2" t="s">
        <v>20</v>
      </c>
      <c r="J81" s="2" t="s">
        <v>46</v>
      </c>
      <c r="K81" s="2" t="s">
        <v>39</v>
      </c>
      <c r="L81" s="2" t="s">
        <v>60</v>
      </c>
      <c r="M81" s="2" t="s">
        <v>68</v>
      </c>
      <c r="N81" s="2" t="s">
        <v>48</v>
      </c>
      <c r="O81" s="2" t="s">
        <v>206</v>
      </c>
    </row>
    <row r="82" spans="1:15" ht="25.5" thickBot="1" x14ac:dyDescent="0.4">
      <c r="A82" s="32">
        <v>44850</v>
      </c>
      <c r="B82" s="2" t="s">
        <v>344</v>
      </c>
      <c r="C82" s="2" t="s">
        <v>15</v>
      </c>
      <c r="D82" s="2" t="s">
        <v>16</v>
      </c>
      <c r="E82" s="2" t="s">
        <v>42</v>
      </c>
      <c r="F82" s="2" t="s">
        <v>36</v>
      </c>
      <c r="G82" s="2" t="s">
        <v>52</v>
      </c>
      <c r="H82" s="2" t="s">
        <v>207</v>
      </c>
      <c r="I82" s="2" t="s">
        <v>20</v>
      </c>
      <c r="J82" s="2" t="s">
        <v>38</v>
      </c>
      <c r="K82" s="2" t="s">
        <v>67</v>
      </c>
      <c r="L82" s="2" t="s">
        <v>21</v>
      </c>
      <c r="M82" s="2" t="s">
        <v>22</v>
      </c>
      <c r="N82" s="2" t="s">
        <v>48</v>
      </c>
      <c r="O82" s="2" t="s">
        <v>208</v>
      </c>
    </row>
    <row r="83" spans="1:15" ht="15" thickBot="1" x14ac:dyDescent="0.4">
      <c r="A83" s="32">
        <v>44850</v>
      </c>
      <c r="B83" s="2" t="s">
        <v>345</v>
      </c>
      <c r="C83" s="2" t="s">
        <v>24</v>
      </c>
      <c r="D83" s="2" t="s">
        <v>16</v>
      </c>
      <c r="E83" s="2" t="s">
        <v>42</v>
      </c>
      <c r="F83" s="2" t="s">
        <v>82</v>
      </c>
      <c r="G83" s="2" t="s">
        <v>44</v>
      </c>
      <c r="H83" s="1" t="s">
        <v>209</v>
      </c>
      <c r="I83" s="2" t="s">
        <v>20</v>
      </c>
      <c r="J83" s="2" t="s">
        <v>46</v>
      </c>
      <c r="K83" s="2" t="s">
        <v>39</v>
      </c>
      <c r="L83" s="2" t="s">
        <v>60</v>
      </c>
      <c r="M83" s="2" t="s">
        <v>22</v>
      </c>
      <c r="N83" s="2" t="s">
        <v>40</v>
      </c>
      <c r="O83" s="2" t="s">
        <v>210</v>
      </c>
    </row>
    <row r="84" spans="1:15" ht="25.5" thickBot="1" x14ac:dyDescent="0.4">
      <c r="A84" s="32">
        <v>44850</v>
      </c>
      <c r="B84" s="2" t="s">
        <v>346</v>
      </c>
      <c r="C84" s="2" t="s">
        <v>24</v>
      </c>
      <c r="D84" s="2" t="s">
        <v>16</v>
      </c>
      <c r="E84" s="2" t="s">
        <v>17</v>
      </c>
      <c r="F84" s="2" t="s">
        <v>43</v>
      </c>
      <c r="G84" s="2" t="s">
        <v>29</v>
      </c>
      <c r="H84" s="2"/>
      <c r="I84" s="2" t="s">
        <v>20</v>
      </c>
      <c r="J84" s="2" t="s">
        <v>90</v>
      </c>
      <c r="K84" s="2" t="s">
        <v>67</v>
      </c>
      <c r="L84" s="2" t="s">
        <v>21</v>
      </c>
      <c r="M84" s="2" t="s">
        <v>22</v>
      </c>
      <c r="N84" s="2" t="s">
        <v>98</v>
      </c>
      <c r="O84" s="1" t="s">
        <v>211</v>
      </c>
    </row>
    <row r="85" spans="1:15" ht="15" thickBot="1" x14ac:dyDescent="0.4">
      <c r="A85" s="32">
        <v>44850</v>
      </c>
      <c r="B85" s="2" t="s">
        <v>347</v>
      </c>
      <c r="C85" s="2" t="s">
        <v>24</v>
      </c>
      <c r="D85" s="2" t="s">
        <v>16</v>
      </c>
      <c r="E85" s="2" t="s">
        <v>42</v>
      </c>
      <c r="F85" s="2" t="s">
        <v>43</v>
      </c>
      <c r="G85" s="2" t="s">
        <v>52</v>
      </c>
      <c r="H85" s="2" t="s">
        <v>212</v>
      </c>
      <c r="I85" s="2" t="s">
        <v>20</v>
      </c>
      <c r="J85" s="2" t="s">
        <v>46</v>
      </c>
      <c r="K85" s="2" t="s">
        <v>47</v>
      </c>
      <c r="L85" s="2" t="s">
        <v>21</v>
      </c>
      <c r="M85" s="2" t="s">
        <v>22</v>
      </c>
      <c r="N85" s="2" t="s">
        <v>98</v>
      </c>
      <c r="O85" s="2" t="s">
        <v>213</v>
      </c>
    </row>
    <row r="86" spans="1:15" ht="15" thickBot="1" x14ac:dyDescent="0.4">
      <c r="A86" s="32">
        <v>44850</v>
      </c>
      <c r="B86" s="2" t="s">
        <v>348</v>
      </c>
      <c r="C86" s="2" t="s">
        <v>24</v>
      </c>
      <c r="D86" s="2" t="s">
        <v>16</v>
      </c>
      <c r="E86" s="2" t="s">
        <v>17</v>
      </c>
      <c r="F86" s="2" t="s">
        <v>82</v>
      </c>
      <c r="G86" s="2" t="s">
        <v>44</v>
      </c>
      <c r="H86" s="2" t="s">
        <v>160</v>
      </c>
      <c r="I86" s="2" t="s">
        <v>20</v>
      </c>
      <c r="J86" s="2" t="s">
        <v>46</v>
      </c>
      <c r="K86" s="2" t="s">
        <v>47</v>
      </c>
      <c r="L86" s="2" t="s">
        <v>21</v>
      </c>
      <c r="M86" s="2" t="s">
        <v>26</v>
      </c>
      <c r="N86" s="2" t="s">
        <v>56</v>
      </c>
      <c r="O86" s="2" t="s">
        <v>214</v>
      </c>
    </row>
    <row r="87" spans="1:15" ht="25.5" thickBot="1" x14ac:dyDescent="0.4">
      <c r="A87" s="32">
        <v>44850</v>
      </c>
      <c r="B87" s="2" t="s">
        <v>349</v>
      </c>
      <c r="C87" s="2" t="s">
        <v>24</v>
      </c>
      <c r="D87" s="2" t="s">
        <v>16</v>
      </c>
      <c r="E87" s="2" t="s">
        <v>17</v>
      </c>
      <c r="F87" s="2" t="s">
        <v>43</v>
      </c>
      <c r="G87" s="2" t="s">
        <v>29</v>
      </c>
      <c r="H87" s="1" t="s">
        <v>215</v>
      </c>
      <c r="I87" s="2" t="s">
        <v>20</v>
      </c>
      <c r="J87" s="2" t="s">
        <v>38</v>
      </c>
      <c r="K87" s="2" t="s">
        <v>67</v>
      </c>
      <c r="L87" s="2" t="s">
        <v>21</v>
      </c>
      <c r="M87" s="2" t="s">
        <v>68</v>
      </c>
      <c r="N87" s="2" t="s">
        <v>98</v>
      </c>
      <c r="O87" s="2" t="s">
        <v>216</v>
      </c>
    </row>
    <row r="88" spans="1:15" ht="25.5" thickBot="1" x14ac:dyDescent="0.4">
      <c r="A88" s="32">
        <v>44850</v>
      </c>
      <c r="B88" s="2" t="s">
        <v>350</v>
      </c>
      <c r="C88" s="2" t="s">
        <v>24</v>
      </c>
      <c r="D88" s="2" t="s">
        <v>16</v>
      </c>
      <c r="E88" s="2" t="s">
        <v>42</v>
      </c>
      <c r="F88" s="2" t="s">
        <v>43</v>
      </c>
      <c r="G88" s="2" t="s">
        <v>44</v>
      </c>
      <c r="H88" s="1" t="s">
        <v>217</v>
      </c>
      <c r="I88" s="2" t="s">
        <v>50</v>
      </c>
      <c r="J88" s="2" t="s">
        <v>46</v>
      </c>
      <c r="K88" s="2" t="s">
        <v>67</v>
      </c>
      <c r="L88" s="2" t="s">
        <v>73</v>
      </c>
      <c r="M88" s="2" t="s">
        <v>68</v>
      </c>
      <c r="N88" s="2" t="s">
        <v>56</v>
      </c>
      <c r="O88" s="2" t="s">
        <v>218</v>
      </c>
    </row>
    <row r="89" spans="1:15" ht="15" thickBot="1" x14ac:dyDescent="0.4">
      <c r="A89" s="32">
        <v>44850</v>
      </c>
      <c r="B89" s="2" t="s">
        <v>351</v>
      </c>
      <c r="C89" s="2" t="s">
        <v>24</v>
      </c>
      <c r="D89" s="2" t="s">
        <v>16</v>
      </c>
      <c r="E89" s="2" t="s">
        <v>17</v>
      </c>
      <c r="F89" s="2" t="s">
        <v>28</v>
      </c>
      <c r="G89" s="2" t="s">
        <v>29</v>
      </c>
      <c r="H89" s="2" t="s">
        <v>219</v>
      </c>
      <c r="I89" s="2" t="s">
        <v>30</v>
      </c>
      <c r="J89" s="2" t="s">
        <v>31</v>
      </c>
      <c r="K89" s="2" t="s">
        <v>30</v>
      </c>
      <c r="L89" s="2" t="s">
        <v>32</v>
      </c>
      <c r="M89" s="2" t="s">
        <v>33</v>
      </c>
      <c r="N89" s="2" t="s">
        <v>34</v>
      </c>
      <c r="O89" s="2" t="s">
        <v>220</v>
      </c>
    </row>
    <row r="90" spans="1:15" ht="15" thickBot="1" x14ac:dyDescent="0.4">
      <c r="A90" s="32">
        <v>44850</v>
      </c>
      <c r="B90" s="2" t="s">
        <v>352</v>
      </c>
      <c r="C90" s="2" t="s">
        <v>24</v>
      </c>
      <c r="D90" s="2" t="s">
        <v>16</v>
      </c>
      <c r="E90" s="2" t="s">
        <v>17</v>
      </c>
      <c r="F90" s="2" t="s">
        <v>28</v>
      </c>
      <c r="G90" s="2" t="s">
        <v>44</v>
      </c>
      <c r="H90" s="1" t="s">
        <v>221</v>
      </c>
      <c r="I90" s="2" t="s">
        <v>20</v>
      </c>
      <c r="J90" s="2" t="s">
        <v>46</v>
      </c>
      <c r="K90" s="2" t="s">
        <v>47</v>
      </c>
      <c r="L90" s="2" t="s">
        <v>21</v>
      </c>
      <c r="M90" s="2" t="s">
        <v>22</v>
      </c>
      <c r="N90" s="2" t="s">
        <v>98</v>
      </c>
      <c r="O90" s="2" t="s">
        <v>222</v>
      </c>
    </row>
    <row r="91" spans="1:15" ht="15" thickBot="1" x14ac:dyDescent="0.4">
      <c r="A91" s="32">
        <v>44850</v>
      </c>
      <c r="B91" s="2" t="s">
        <v>353</v>
      </c>
      <c r="C91" s="2" t="s">
        <v>24</v>
      </c>
      <c r="D91" s="2" t="s">
        <v>16</v>
      </c>
      <c r="E91" s="2" t="s">
        <v>42</v>
      </c>
      <c r="F91" s="2" t="s">
        <v>43</v>
      </c>
      <c r="G91" s="2" t="s">
        <v>44</v>
      </c>
      <c r="H91" s="1" t="s">
        <v>223</v>
      </c>
      <c r="I91" s="2" t="s">
        <v>20</v>
      </c>
      <c r="J91" s="2" t="s">
        <v>46</v>
      </c>
      <c r="K91" s="2" t="s">
        <v>47</v>
      </c>
      <c r="L91" s="2" t="s">
        <v>21</v>
      </c>
      <c r="M91" s="2" t="s">
        <v>26</v>
      </c>
      <c r="N91" s="2" t="s">
        <v>56</v>
      </c>
      <c r="O91" s="2" t="s">
        <v>224</v>
      </c>
    </row>
    <row r="92" spans="1:15" ht="15" thickBot="1" x14ac:dyDescent="0.4">
      <c r="A92" s="32">
        <v>44850</v>
      </c>
      <c r="B92" s="2" t="s">
        <v>354</v>
      </c>
      <c r="C92" s="2" t="s">
        <v>24</v>
      </c>
      <c r="D92" s="2" t="s">
        <v>16</v>
      </c>
      <c r="E92" s="2" t="s">
        <v>17</v>
      </c>
      <c r="F92" s="2" t="s">
        <v>43</v>
      </c>
      <c r="G92" s="2" t="s">
        <v>44</v>
      </c>
      <c r="H92" s="2" t="s">
        <v>225</v>
      </c>
      <c r="I92" s="2" t="s">
        <v>20</v>
      </c>
      <c r="J92" s="2" t="s">
        <v>38</v>
      </c>
      <c r="K92" s="2" t="s">
        <v>47</v>
      </c>
      <c r="L92" s="2" t="s">
        <v>101</v>
      </c>
      <c r="M92" s="2" t="s">
        <v>22</v>
      </c>
      <c r="N92" s="2" t="s">
        <v>98</v>
      </c>
      <c r="O92" s="2"/>
    </row>
    <row r="93" spans="1:15" ht="25.5" thickBot="1" x14ac:dyDescent="0.4">
      <c r="A93" s="32">
        <v>44850</v>
      </c>
      <c r="B93" s="2" t="s">
        <v>355</v>
      </c>
      <c r="C93" s="2" t="s">
        <v>24</v>
      </c>
      <c r="D93" s="2" t="s">
        <v>16</v>
      </c>
      <c r="E93" s="2" t="s">
        <v>42</v>
      </c>
      <c r="F93" s="2" t="s">
        <v>36</v>
      </c>
      <c r="G93" s="2" t="s">
        <v>52</v>
      </c>
      <c r="H93" s="1" t="s">
        <v>226</v>
      </c>
      <c r="I93" s="2" t="s">
        <v>20</v>
      </c>
      <c r="J93" s="2" t="s">
        <v>90</v>
      </c>
      <c r="K93" s="2" t="s">
        <v>39</v>
      </c>
      <c r="L93" s="2" t="s">
        <v>21</v>
      </c>
      <c r="M93" s="2" t="s">
        <v>26</v>
      </c>
      <c r="N93" s="2" t="s">
        <v>40</v>
      </c>
      <c r="O93" s="2" t="s">
        <v>227</v>
      </c>
    </row>
    <row r="94" spans="1:15" ht="15" thickBot="1" x14ac:dyDescent="0.4">
      <c r="A94" s="32">
        <v>44850</v>
      </c>
      <c r="B94" s="2" t="s">
        <v>356</v>
      </c>
      <c r="C94" s="2" t="s">
        <v>15</v>
      </c>
      <c r="D94" s="2" t="s">
        <v>16</v>
      </c>
      <c r="E94" s="2" t="s">
        <v>42</v>
      </c>
      <c r="F94" s="2" t="s">
        <v>43</v>
      </c>
      <c r="G94" s="2" t="s">
        <v>44</v>
      </c>
      <c r="H94" s="1" t="s">
        <v>228</v>
      </c>
      <c r="I94" s="2" t="s">
        <v>20</v>
      </c>
      <c r="J94" s="2" t="s">
        <v>46</v>
      </c>
      <c r="K94" s="2" t="s">
        <v>47</v>
      </c>
      <c r="L94" s="2" t="s">
        <v>101</v>
      </c>
      <c r="M94" s="2" t="s">
        <v>68</v>
      </c>
      <c r="N94" s="2" t="s">
        <v>40</v>
      </c>
      <c r="O94" s="2"/>
    </row>
    <row r="95" spans="1:15" ht="25.5" thickBot="1" x14ac:dyDescent="0.4">
      <c r="A95" s="32">
        <v>44850</v>
      </c>
      <c r="B95" s="2" t="s">
        <v>357</v>
      </c>
      <c r="C95" s="2" t="s">
        <v>24</v>
      </c>
      <c r="D95" s="2" t="s">
        <v>16</v>
      </c>
      <c r="E95" s="2" t="s">
        <v>42</v>
      </c>
      <c r="F95" s="2" t="s">
        <v>77</v>
      </c>
      <c r="G95" s="2" t="s">
        <v>19</v>
      </c>
      <c r="H95" s="1" t="s">
        <v>229</v>
      </c>
      <c r="I95" s="2" t="s">
        <v>20</v>
      </c>
      <c r="J95" s="2" t="s">
        <v>46</v>
      </c>
      <c r="K95" s="2" t="s">
        <v>67</v>
      </c>
      <c r="L95" s="2" t="s">
        <v>21</v>
      </c>
      <c r="M95" s="2" t="s">
        <v>68</v>
      </c>
      <c r="N95" s="2" t="s">
        <v>40</v>
      </c>
      <c r="O95" s="2"/>
    </row>
    <row r="96" spans="1:15" ht="25.5" thickBot="1" x14ac:dyDescent="0.4">
      <c r="A96" s="32">
        <v>44855</v>
      </c>
      <c r="B96" s="2" t="s">
        <v>358</v>
      </c>
      <c r="C96" s="2" t="s">
        <v>24</v>
      </c>
      <c r="D96" s="2" t="s">
        <v>16</v>
      </c>
      <c r="E96" s="2" t="s">
        <v>17</v>
      </c>
      <c r="F96" s="2" t="s">
        <v>28</v>
      </c>
      <c r="G96" s="2" t="s">
        <v>19</v>
      </c>
      <c r="H96" s="1" t="s">
        <v>230</v>
      </c>
      <c r="I96" s="2" t="s">
        <v>20</v>
      </c>
      <c r="J96" s="2" t="s">
        <v>38</v>
      </c>
      <c r="K96" s="2" t="s">
        <v>67</v>
      </c>
      <c r="L96" s="2" t="s">
        <v>21</v>
      </c>
      <c r="M96" s="2" t="s">
        <v>26</v>
      </c>
      <c r="N96" s="2" t="s">
        <v>48</v>
      </c>
      <c r="O96" s="2" t="s">
        <v>231</v>
      </c>
    </row>
    <row r="97" spans="1:15" ht="15" thickBot="1" x14ac:dyDescent="0.4">
      <c r="A97" s="32">
        <v>44855</v>
      </c>
      <c r="B97" s="2" t="s">
        <v>359</v>
      </c>
      <c r="C97" s="2" t="s">
        <v>15</v>
      </c>
      <c r="D97" s="2" t="s">
        <v>16</v>
      </c>
      <c r="E97" s="2" t="s">
        <v>17</v>
      </c>
      <c r="F97" s="2" t="s">
        <v>36</v>
      </c>
      <c r="G97" s="2" t="s">
        <v>29</v>
      </c>
      <c r="H97" s="2"/>
      <c r="I97" s="2" t="s">
        <v>30</v>
      </c>
      <c r="J97" s="1" t="s">
        <v>31</v>
      </c>
      <c r="K97" s="2" t="s">
        <v>30</v>
      </c>
      <c r="L97" s="2" t="s">
        <v>32</v>
      </c>
      <c r="M97" s="2" t="s">
        <v>33</v>
      </c>
      <c r="N97" s="2" t="s">
        <v>34</v>
      </c>
      <c r="O97" s="2"/>
    </row>
    <row r="98" spans="1:15" ht="25.5" thickBot="1" x14ac:dyDescent="0.4">
      <c r="A98" s="32">
        <v>44855</v>
      </c>
      <c r="B98" s="2" t="s">
        <v>360</v>
      </c>
      <c r="C98" s="2" t="s">
        <v>15</v>
      </c>
      <c r="D98" s="2" t="s">
        <v>16</v>
      </c>
      <c r="E98" s="2" t="s">
        <v>17</v>
      </c>
      <c r="F98" s="2" t="s">
        <v>28</v>
      </c>
      <c r="G98" s="2" t="s">
        <v>29</v>
      </c>
      <c r="H98" s="2"/>
      <c r="I98" s="2" t="s">
        <v>30</v>
      </c>
      <c r="J98" s="1" t="s">
        <v>31</v>
      </c>
      <c r="K98" s="2" t="s">
        <v>67</v>
      </c>
      <c r="L98" s="2" t="s">
        <v>101</v>
      </c>
      <c r="M98" s="2" t="s">
        <v>22</v>
      </c>
      <c r="N98" s="2" t="s">
        <v>40</v>
      </c>
      <c r="O98" s="2"/>
    </row>
    <row r="99" spans="1:15" ht="25.5" thickBot="1" x14ac:dyDescent="0.4">
      <c r="A99" s="32">
        <v>44855</v>
      </c>
      <c r="B99" s="2" t="s">
        <v>361</v>
      </c>
      <c r="C99" s="2" t="s">
        <v>15</v>
      </c>
      <c r="D99" s="2" t="s">
        <v>16</v>
      </c>
      <c r="E99" s="2" t="s">
        <v>42</v>
      </c>
      <c r="F99" s="2" t="s">
        <v>36</v>
      </c>
      <c r="G99" s="2" t="s">
        <v>52</v>
      </c>
      <c r="H99" s="1" t="s">
        <v>232</v>
      </c>
      <c r="I99" s="2" t="s">
        <v>20</v>
      </c>
      <c r="J99" s="2" t="s">
        <v>46</v>
      </c>
      <c r="K99" s="2" t="s">
        <v>47</v>
      </c>
      <c r="L99" s="2" t="s">
        <v>21</v>
      </c>
      <c r="M99" s="2" t="s">
        <v>68</v>
      </c>
      <c r="N99" s="2" t="s">
        <v>40</v>
      </c>
      <c r="O99" s="2" t="s">
        <v>233</v>
      </c>
    </row>
    <row r="100" spans="1:15" ht="15" thickBot="1" x14ac:dyDescent="0.4">
      <c r="A100" s="32">
        <v>44855</v>
      </c>
      <c r="B100" s="2" t="s">
        <v>362</v>
      </c>
      <c r="C100" s="2" t="s">
        <v>24</v>
      </c>
      <c r="D100" s="2" t="s">
        <v>16</v>
      </c>
      <c r="E100" s="2" t="s">
        <v>42</v>
      </c>
      <c r="F100" s="2" t="s">
        <v>36</v>
      </c>
      <c r="G100" s="2" t="s">
        <v>44</v>
      </c>
      <c r="H100" s="2" t="s">
        <v>160</v>
      </c>
      <c r="I100" s="2" t="s">
        <v>20</v>
      </c>
      <c r="J100" s="2" t="s">
        <v>38</v>
      </c>
      <c r="K100" s="2" t="s">
        <v>47</v>
      </c>
      <c r="L100" s="2" t="s">
        <v>21</v>
      </c>
      <c r="M100" s="2" t="s">
        <v>22</v>
      </c>
      <c r="N100" s="2" t="s">
        <v>56</v>
      </c>
      <c r="O100" s="2" t="s">
        <v>112</v>
      </c>
    </row>
    <row r="101" spans="1:15" ht="15" thickBot="1" x14ac:dyDescent="0.4">
      <c r="A101" s="32">
        <v>44855</v>
      </c>
      <c r="B101" s="2" t="s">
        <v>363</v>
      </c>
      <c r="C101" s="2" t="s">
        <v>15</v>
      </c>
      <c r="D101" s="2" t="s">
        <v>16</v>
      </c>
      <c r="E101" s="2" t="s">
        <v>42</v>
      </c>
      <c r="F101" s="2" t="s">
        <v>82</v>
      </c>
      <c r="G101" s="2" t="s">
        <v>44</v>
      </c>
      <c r="H101" s="1" t="s">
        <v>234</v>
      </c>
      <c r="I101" s="2" t="s">
        <v>20</v>
      </c>
      <c r="J101" s="2" t="s">
        <v>46</v>
      </c>
      <c r="K101" s="2" t="s">
        <v>47</v>
      </c>
      <c r="L101" s="2" t="s">
        <v>21</v>
      </c>
      <c r="M101" s="2" t="s">
        <v>61</v>
      </c>
      <c r="N101" s="2" t="s">
        <v>48</v>
      </c>
      <c r="O101" s="2" t="s">
        <v>235</v>
      </c>
    </row>
    <row r="102" spans="1:15" ht="25.5" thickBot="1" x14ac:dyDescent="0.4">
      <c r="A102" s="32">
        <v>44855</v>
      </c>
      <c r="B102" s="2" t="s">
        <v>364</v>
      </c>
      <c r="C102" s="2" t="s">
        <v>24</v>
      </c>
      <c r="D102" s="2" t="s">
        <v>16</v>
      </c>
      <c r="E102" s="2" t="s">
        <v>17</v>
      </c>
      <c r="F102" s="2" t="s">
        <v>82</v>
      </c>
      <c r="G102" s="2" t="s">
        <v>29</v>
      </c>
      <c r="H102" s="2" t="s">
        <v>236</v>
      </c>
      <c r="I102" s="2" t="s">
        <v>20</v>
      </c>
      <c r="J102" s="2" t="s">
        <v>53</v>
      </c>
      <c r="K102" s="2" t="s">
        <v>67</v>
      </c>
      <c r="L102" s="2" t="s">
        <v>21</v>
      </c>
      <c r="M102" s="2" t="s">
        <v>68</v>
      </c>
      <c r="N102" s="2" t="s">
        <v>40</v>
      </c>
      <c r="O102" s="2" t="s">
        <v>237</v>
      </c>
    </row>
    <row r="103" spans="1:15" ht="15" thickBot="1" x14ac:dyDescent="0.4">
      <c r="A103" s="32">
        <v>44855</v>
      </c>
      <c r="B103" s="2" t="s">
        <v>365</v>
      </c>
      <c r="C103" s="2" t="s">
        <v>24</v>
      </c>
      <c r="D103" s="2" t="s">
        <v>16</v>
      </c>
      <c r="E103" s="2" t="s">
        <v>42</v>
      </c>
      <c r="F103" s="2" t="s">
        <v>43</v>
      </c>
      <c r="G103" s="2" t="s">
        <v>52</v>
      </c>
      <c r="H103" s="1" t="s">
        <v>238</v>
      </c>
      <c r="I103" s="2" t="s">
        <v>20</v>
      </c>
      <c r="J103" s="2" t="s">
        <v>38</v>
      </c>
      <c r="K103" s="2" t="s">
        <v>47</v>
      </c>
      <c r="L103" s="2" t="s">
        <v>73</v>
      </c>
      <c r="M103" s="2" t="s">
        <v>22</v>
      </c>
      <c r="N103" s="2" t="s">
        <v>40</v>
      </c>
      <c r="O103" s="2" t="s">
        <v>239</v>
      </c>
    </row>
    <row r="104" spans="1:15" ht="15" thickBot="1" x14ac:dyDescent="0.4">
      <c r="A104" s="32">
        <v>44855</v>
      </c>
      <c r="B104" s="2" t="s">
        <v>366</v>
      </c>
      <c r="C104" s="2" t="s">
        <v>24</v>
      </c>
      <c r="D104" s="2" t="s">
        <v>16</v>
      </c>
      <c r="E104" s="2" t="s">
        <v>42</v>
      </c>
      <c r="F104" s="2" t="s">
        <v>43</v>
      </c>
      <c r="G104" s="2" t="s">
        <v>52</v>
      </c>
      <c r="H104" s="2" t="s">
        <v>240</v>
      </c>
      <c r="I104" s="2" t="s">
        <v>20</v>
      </c>
      <c r="J104" s="2" t="s">
        <v>46</v>
      </c>
      <c r="K104" s="2" t="s">
        <v>59</v>
      </c>
      <c r="L104" s="2" t="s">
        <v>73</v>
      </c>
      <c r="M104" s="2" t="s">
        <v>26</v>
      </c>
      <c r="N104" s="2" t="s">
        <v>98</v>
      </c>
      <c r="O104" s="2" t="s">
        <v>241</v>
      </c>
    </row>
    <row r="105" spans="1:15" ht="15" thickBot="1" x14ac:dyDescent="0.4">
      <c r="A105" s="32">
        <v>44855</v>
      </c>
      <c r="B105" s="2" t="s">
        <v>367</v>
      </c>
      <c r="C105" s="2" t="s">
        <v>24</v>
      </c>
      <c r="D105" s="2" t="s">
        <v>16</v>
      </c>
      <c r="E105" s="2" t="s">
        <v>42</v>
      </c>
      <c r="F105" s="2" t="s">
        <v>82</v>
      </c>
      <c r="G105" s="2" t="s">
        <v>44</v>
      </c>
      <c r="H105" s="2" t="s">
        <v>242</v>
      </c>
      <c r="I105" s="2" t="s">
        <v>20</v>
      </c>
      <c r="J105" s="2" t="s">
        <v>46</v>
      </c>
      <c r="K105" s="2" t="s">
        <v>47</v>
      </c>
      <c r="L105" s="2" t="s">
        <v>73</v>
      </c>
      <c r="M105" s="2" t="s">
        <v>68</v>
      </c>
      <c r="N105" s="2" t="s">
        <v>56</v>
      </c>
      <c r="O105" s="2" t="s">
        <v>243</v>
      </c>
    </row>
    <row r="106" spans="1:15" ht="25.5" thickBot="1" x14ac:dyDescent="0.4">
      <c r="A106" s="32">
        <v>44855</v>
      </c>
      <c r="B106" s="2" t="s">
        <v>368</v>
      </c>
      <c r="C106" s="2" t="s">
        <v>15</v>
      </c>
      <c r="D106" s="2" t="s">
        <v>16</v>
      </c>
      <c r="E106" s="2" t="s">
        <v>17</v>
      </c>
      <c r="F106" s="2" t="s">
        <v>28</v>
      </c>
      <c r="G106" s="2" t="s">
        <v>29</v>
      </c>
      <c r="H106" s="1" t="s">
        <v>244</v>
      </c>
      <c r="I106" s="2" t="s">
        <v>20</v>
      </c>
      <c r="J106" s="2" t="s">
        <v>31</v>
      </c>
      <c r="K106" s="2" t="s">
        <v>67</v>
      </c>
      <c r="L106" s="2" t="s">
        <v>21</v>
      </c>
      <c r="M106" s="2" t="s">
        <v>26</v>
      </c>
      <c r="N106" s="2" t="s">
        <v>48</v>
      </c>
      <c r="O106" s="2" t="s">
        <v>245</v>
      </c>
    </row>
    <row r="107" spans="1:15" ht="15" thickBot="1" x14ac:dyDescent="0.4">
      <c r="A107" s="32">
        <v>44855</v>
      </c>
      <c r="B107" s="2" t="s">
        <v>369</v>
      </c>
      <c r="C107" s="2" t="s">
        <v>24</v>
      </c>
      <c r="D107" s="2" t="s">
        <v>16</v>
      </c>
      <c r="E107" s="2" t="s">
        <v>17</v>
      </c>
      <c r="F107" s="2" t="s">
        <v>77</v>
      </c>
      <c r="G107" s="2" t="s">
        <v>44</v>
      </c>
      <c r="H107" s="2" t="s">
        <v>246</v>
      </c>
      <c r="I107" s="2" t="s">
        <v>20</v>
      </c>
      <c r="J107" s="2" t="s">
        <v>38</v>
      </c>
      <c r="K107" s="2" t="s">
        <v>47</v>
      </c>
      <c r="L107" s="2" t="s">
        <v>21</v>
      </c>
      <c r="M107" s="2" t="s">
        <v>68</v>
      </c>
      <c r="N107" s="2" t="s">
        <v>56</v>
      </c>
      <c r="O107" s="2" t="s">
        <v>247</v>
      </c>
    </row>
    <row r="108" spans="1:15" ht="15" thickBot="1" x14ac:dyDescent="0.4">
      <c r="A108" s="32">
        <v>44855</v>
      </c>
      <c r="B108" s="2" t="s">
        <v>370</v>
      </c>
      <c r="C108" s="2" t="s">
        <v>15</v>
      </c>
      <c r="D108" s="2" t="s">
        <v>27</v>
      </c>
      <c r="E108" s="2" t="s">
        <v>42</v>
      </c>
      <c r="F108" s="2" t="s">
        <v>36</v>
      </c>
      <c r="G108" s="2" t="s">
        <v>52</v>
      </c>
      <c r="H108" s="2" t="s">
        <v>248</v>
      </c>
      <c r="I108" s="2" t="s">
        <v>20</v>
      </c>
      <c r="J108" s="2" t="s">
        <v>46</v>
      </c>
      <c r="K108" s="2" t="s">
        <v>47</v>
      </c>
      <c r="L108" s="2" t="s">
        <v>21</v>
      </c>
      <c r="M108" s="2" t="s">
        <v>22</v>
      </c>
      <c r="N108" s="2" t="s">
        <v>56</v>
      </c>
      <c r="O108" s="2" t="s">
        <v>112</v>
      </c>
    </row>
    <row r="109" spans="1:15" ht="15" thickBot="1" x14ac:dyDescent="0.4">
      <c r="A109" s="32">
        <v>44856</v>
      </c>
      <c r="B109" s="2" t="s">
        <v>371</v>
      </c>
      <c r="C109" s="2" t="s">
        <v>24</v>
      </c>
      <c r="D109" s="2" t="s">
        <v>16</v>
      </c>
      <c r="E109" s="2" t="s">
        <v>42</v>
      </c>
      <c r="F109" s="2" t="s">
        <v>82</v>
      </c>
      <c r="G109" s="2" t="s">
        <v>52</v>
      </c>
      <c r="H109" s="1" t="s">
        <v>249</v>
      </c>
      <c r="I109" s="2" t="s">
        <v>20</v>
      </c>
      <c r="J109" s="2" t="s">
        <v>38</v>
      </c>
      <c r="K109" s="2" t="s">
        <v>47</v>
      </c>
      <c r="L109" s="2" t="s">
        <v>21</v>
      </c>
      <c r="M109" s="2" t="s">
        <v>61</v>
      </c>
      <c r="N109" s="2" t="s">
        <v>48</v>
      </c>
      <c r="O109" s="2" t="s">
        <v>250</v>
      </c>
    </row>
    <row r="110" spans="1:15" ht="15" thickBot="1" x14ac:dyDescent="0.4">
      <c r="A110" s="32">
        <v>44856</v>
      </c>
      <c r="B110" s="2" t="s">
        <v>372</v>
      </c>
      <c r="C110" s="2" t="s">
        <v>24</v>
      </c>
      <c r="D110" s="2" t="s">
        <v>16</v>
      </c>
      <c r="E110" s="2" t="s">
        <v>42</v>
      </c>
      <c r="F110" s="2" t="s">
        <v>43</v>
      </c>
      <c r="G110" s="2" t="s">
        <v>44</v>
      </c>
      <c r="H110" s="1" t="s">
        <v>251</v>
      </c>
      <c r="I110" s="2" t="s">
        <v>50</v>
      </c>
      <c r="J110" s="2" t="s">
        <v>38</v>
      </c>
      <c r="K110" s="2" t="s">
        <v>59</v>
      </c>
      <c r="L110" s="2" t="s">
        <v>21</v>
      </c>
      <c r="M110" s="2" t="s">
        <v>68</v>
      </c>
      <c r="N110" s="2" t="s">
        <v>40</v>
      </c>
      <c r="O110" s="2" t="s">
        <v>252</v>
      </c>
    </row>
    <row r="111" spans="1:15" ht="15" thickBot="1" x14ac:dyDescent="0.4">
      <c r="A111" s="32">
        <v>44856</v>
      </c>
      <c r="B111" s="2" t="s">
        <v>373</v>
      </c>
      <c r="C111" s="2" t="s">
        <v>15</v>
      </c>
      <c r="D111" s="2" t="s">
        <v>16</v>
      </c>
      <c r="E111" s="2" t="s">
        <v>17</v>
      </c>
      <c r="F111" s="2" t="s">
        <v>77</v>
      </c>
      <c r="G111" s="2" t="s">
        <v>19</v>
      </c>
      <c r="H111" s="2"/>
      <c r="I111" s="2" t="s">
        <v>20</v>
      </c>
      <c r="J111" s="1" t="s">
        <v>31</v>
      </c>
      <c r="K111" s="2" t="s">
        <v>30</v>
      </c>
      <c r="L111" s="2" t="s">
        <v>32</v>
      </c>
      <c r="M111" s="2" t="s">
        <v>22</v>
      </c>
      <c r="N111" s="2" t="s">
        <v>48</v>
      </c>
      <c r="O111" s="2"/>
    </row>
    <row r="112" spans="1:15" ht="15" thickBot="1" x14ac:dyDescent="0.4">
      <c r="A112" s="32">
        <v>44856</v>
      </c>
      <c r="B112" s="2" t="s">
        <v>374</v>
      </c>
      <c r="C112" s="2" t="s">
        <v>15</v>
      </c>
      <c r="D112" s="2" t="s">
        <v>16</v>
      </c>
      <c r="E112" s="2" t="s">
        <v>42</v>
      </c>
      <c r="F112" s="2" t="s">
        <v>36</v>
      </c>
      <c r="G112" s="2" t="s">
        <v>44</v>
      </c>
      <c r="H112" s="1" t="s">
        <v>253</v>
      </c>
      <c r="I112" s="2" t="s">
        <v>20</v>
      </c>
      <c r="J112" s="2" t="s">
        <v>38</v>
      </c>
      <c r="K112" s="2" t="s">
        <v>59</v>
      </c>
      <c r="L112" s="2" t="s">
        <v>21</v>
      </c>
      <c r="M112" s="2" t="s">
        <v>61</v>
      </c>
      <c r="N112" s="2" t="s">
        <v>48</v>
      </c>
      <c r="O112" s="2" t="s">
        <v>254</v>
      </c>
    </row>
  </sheetData>
  <conditionalFormatting sqref="B1:B1048576">
    <cfRule type="duplicateValues" dxfId="66" priority="2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A94C3-3871-4319-9D5E-02B10A4039AF}">
  <dimension ref="B2:S34"/>
  <sheetViews>
    <sheetView showGridLines="0" zoomScale="70" zoomScaleNormal="70" workbookViewId="0">
      <selection activeCell="L16" sqref="L16"/>
    </sheetView>
  </sheetViews>
  <sheetFormatPr baseColWidth="10" defaultRowHeight="14.5" x14ac:dyDescent="0.35"/>
  <cols>
    <col min="1" max="1" width="4.54296875" customWidth="1"/>
    <col min="9" max="9" width="17" customWidth="1"/>
    <col min="13" max="13" width="6.453125" customWidth="1"/>
    <col min="14" max="14" width="4.6328125" customWidth="1"/>
    <col min="15" max="16" width="7" customWidth="1"/>
    <col min="17" max="17" width="4" customWidth="1"/>
    <col min="18" max="18" width="15" customWidth="1"/>
    <col min="19" max="19" width="7.6328125" customWidth="1"/>
  </cols>
  <sheetData>
    <row r="2" spans="2:19" ht="14.4" customHeight="1" x14ac:dyDescent="0.35">
      <c r="B2" s="126" t="s">
        <v>392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2:19" ht="14.4" customHeight="1" x14ac:dyDescent="0.35"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</row>
    <row r="5" spans="2:19" ht="15" thickBot="1" x14ac:dyDescent="0.4"/>
    <row r="6" spans="2:19" ht="24.65" customHeight="1" thickBot="1" x14ac:dyDescent="0.55000000000000004">
      <c r="B6" s="127" t="s">
        <v>393</v>
      </c>
      <c r="C6" s="127"/>
      <c r="D6" s="127"/>
      <c r="E6" s="75"/>
      <c r="F6" s="75"/>
      <c r="G6" s="75"/>
      <c r="H6" s="75"/>
      <c r="I6" s="75"/>
      <c r="J6" s="75"/>
      <c r="K6" s="75"/>
      <c r="M6" s="128" t="s">
        <v>394</v>
      </c>
      <c r="N6" s="129"/>
      <c r="O6" s="76" t="s">
        <v>395</v>
      </c>
      <c r="P6" s="77"/>
      <c r="Q6" s="77"/>
      <c r="S6" s="60" t="s">
        <v>396</v>
      </c>
    </row>
    <row r="7" spans="2:19" ht="18.5" x14ac:dyDescent="0.45">
      <c r="B7" s="75"/>
      <c r="C7" s="75"/>
      <c r="D7" s="75"/>
      <c r="E7" s="75"/>
      <c r="F7" s="75" t="s">
        <v>395</v>
      </c>
      <c r="G7" s="78">
        <f>+S13</f>
        <v>1.96</v>
      </c>
      <c r="H7" s="75"/>
      <c r="I7" s="130" t="s">
        <v>397</v>
      </c>
      <c r="J7" s="131"/>
      <c r="K7" s="75"/>
      <c r="M7" s="79">
        <v>99.7</v>
      </c>
      <c r="N7" s="80" t="s">
        <v>389</v>
      </c>
      <c r="O7" s="81">
        <v>2.96</v>
      </c>
      <c r="P7" s="17"/>
      <c r="Q7" s="17"/>
      <c r="R7" s="82" t="s">
        <v>398</v>
      </c>
      <c r="S7" s="83">
        <v>14000</v>
      </c>
    </row>
    <row r="8" spans="2:19" ht="18.5" x14ac:dyDescent="0.35">
      <c r="B8" s="75"/>
      <c r="C8" s="75"/>
      <c r="D8" s="75"/>
      <c r="E8" s="75"/>
      <c r="F8" s="75" t="s">
        <v>399</v>
      </c>
      <c r="G8" s="78">
        <f>+S8</f>
        <v>111</v>
      </c>
      <c r="H8" s="75"/>
      <c r="I8" s="132">
        <f>IFERROR($G$7*SQRT($G$9/$G$10),"")</f>
        <v>9.3017483583744909</v>
      </c>
      <c r="J8" s="133"/>
      <c r="K8" s="75"/>
      <c r="M8" s="84">
        <v>99</v>
      </c>
      <c r="N8" s="85" t="s">
        <v>389</v>
      </c>
      <c r="O8" s="81">
        <v>2.58</v>
      </c>
      <c r="P8" s="17"/>
      <c r="Q8" s="17"/>
      <c r="R8" s="86" t="s">
        <v>400</v>
      </c>
      <c r="S8" s="83">
        <v>111</v>
      </c>
    </row>
    <row r="9" spans="2:19" ht="18.5" x14ac:dyDescent="0.45">
      <c r="B9" s="75"/>
      <c r="C9" s="75"/>
      <c r="D9" s="75"/>
      <c r="E9" s="75"/>
      <c r="F9" s="75" t="s">
        <v>401</v>
      </c>
      <c r="G9" s="78">
        <f>+$S$10*$S$11</f>
        <v>2500</v>
      </c>
      <c r="H9" s="75"/>
      <c r="I9" s="134"/>
      <c r="J9" s="135"/>
      <c r="K9" s="75"/>
      <c r="M9" s="84">
        <v>98</v>
      </c>
      <c r="N9" s="85" t="s">
        <v>389</v>
      </c>
      <c r="O9" s="81">
        <v>2.33</v>
      </c>
      <c r="P9" s="17"/>
      <c r="Q9" s="17"/>
      <c r="R9" s="82" t="s">
        <v>402</v>
      </c>
      <c r="S9" s="83">
        <v>95</v>
      </c>
    </row>
    <row r="10" spans="2:19" ht="18.5" x14ac:dyDescent="0.45">
      <c r="B10" s="75"/>
      <c r="C10" s="75"/>
      <c r="D10" s="75"/>
      <c r="E10" s="75"/>
      <c r="F10" s="75" t="s">
        <v>403</v>
      </c>
      <c r="G10" s="78">
        <f>+$S$8</f>
        <v>111</v>
      </c>
      <c r="H10" s="75"/>
      <c r="I10" s="136"/>
      <c r="J10" s="137"/>
      <c r="K10" s="75"/>
      <c r="M10" s="84">
        <v>97</v>
      </c>
      <c r="N10" s="85" t="s">
        <v>389</v>
      </c>
      <c r="O10" s="81">
        <v>2.17</v>
      </c>
      <c r="P10" s="17"/>
      <c r="Q10" s="17"/>
      <c r="R10" s="82" t="s">
        <v>404</v>
      </c>
      <c r="S10" s="83">
        <v>50</v>
      </c>
    </row>
    <row r="11" spans="2:19" ht="18.5" x14ac:dyDescent="0.45">
      <c r="B11" s="75"/>
      <c r="C11" s="75"/>
      <c r="D11" s="75"/>
      <c r="E11" s="75"/>
      <c r="F11" s="75"/>
      <c r="G11" s="75"/>
      <c r="H11" s="87"/>
      <c r="I11" s="87"/>
      <c r="J11" s="75"/>
      <c r="K11" s="75"/>
      <c r="M11" s="84">
        <v>96</v>
      </c>
      <c r="N11" s="85" t="s">
        <v>389</v>
      </c>
      <c r="O11" s="81">
        <v>2.0499999999999998</v>
      </c>
      <c r="P11" s="17"/>
      <c r="Q11" s="17"/>
      <c r="R11" s="82" t="s">
        <v>405</v>
      </c>
      <c r="S11" s="83">
        <v>50</v>
      </c>
    </row>
    <row r="12" spans="2:19" ht="18.5" x14ac:dyDescent="0.45">
      <c r="B12" s="75"/>
      <c r="C12" s="75"/>
      <c r="D12" s="75"/>
      <c r="E12" s="75"/>
      <c r="F12" s="75"/>
      <c r="G12" s="75"/>
      <c r="H12" s="75"/>
      <c r="I12" s="75"/>
      <c r="J12" s="75"/>
      <c r="K12" s="75"/>
      <c r="M12" s="84">
        <v>95</v>
      </c>
      <c r="N12" s="85" t="s">
        <v>389</v>
      </c>
      <c r="O12" s="81">
        <v>1.96</v>
      </c>
      <c r="P12" s="17"/>
      <c r="Q12" s="17"/>
      <c r="R12" s="82" t="s">
        <v>406</v>
      </c>
      <c r="S12" s="88"/>
    </row>
    <row r="13" spans="2:19" ht="18.5" x14ac:dyDescent="0.45">
      <c r="B13" s="75"/>
      <c r="C13" s="75"/>
      <c r="D13" s="75"/>
      <c r="E13" s="75"/>
      <c r="F13" s="75"/>
      <c r="G13" s="75"/>
      <c r="H13" s="75"/>
      <c r="I13" s="75"/>
      <c r="J13" s="75"/>
      <c r="K13" s="75"/>
      <c r="M13" s="84">
        <v>94</v>
      </c>
      <c r="N13" s="85" t="s">
        <v>389</v>
      </c>
      <c r="O13" s="81">
        <v>1.89</v>
      </c>
      <c r="P13" s="17"/>
      <c r="Q13" s="17"/>
      <c r="R13" s="82" t="s">
        <v>395</v>
      </c>
      <c r="S13" s="89">
        <f>+VLOOKUP($S$9,$M$7:$O$21,3,0)</f>
        <v>1.96</v>
      </c>
    </row>
    <row r="14" spans="2:19" ht="24.65" customHeight="1" x14ac:dyDescent="0.35">
      <c r="B14" s="75"/>
      <c r="C14" s="75"/>
      <c r="D14" s="75"/>
      <c r="E14" s="75"/>
      <c r="F14" s="75"/>
      <c r="G14" s="75"/>
      <c r="H14" s="75"/>
      <c r="I14" s="75"/>
      <c r="J14" s="75"/>
      <c r="K14" s="75"/>
      <c r="M14" s="84">
        <v>93</v>
      </c>
      <c r="N14" s="85" t="s">
        <v>389</v>
      </c>
      <c r="O14" s="81">
        <v>1.82</v>
      </c>
      <c r="P14" s="17"/>
      <c r="Q14" s="17"/>
    </row>
    <row r="15" spans="2:19" x14ac:dyDescent="0.35">
      <c r="M15" s="84">
        <v>92</v>
      </c>
      <c r="N15" s="85" t="s">
        <v>389</v>
      </c>
      <c r="O15" s="81">
        <v>1.76</v>
      </c>
      <c r="P15" s="17"/>
      <c r="Q15" s="17"/>
    </row>
    <row r="16" spans="2:19" ht="21" x14ac:dyDescent="0.5">
      <c r="B16" s="138" t="s">
        <v>407</v>
      </c>
      <c r="C16" s="138"/>
      <c r="D16" s="138"/>
      <c r="E16" s="90"/>
      <c r="F16" s="90"/>
      <c r="G16" s="90"/>
      <c r="H16" s="90"/>
      <c r="I16" s="90"/>
      <c r="J16" s="90"/>
      <c r="K16" s="90"/>
      <c r="M16" s="84">
        <v>91</v>
      </c>
      <c r="N16" s="85" t="s">
        <v>389</v>
      </c>
      <c r="O16" s="81">
        <v>1.7</v>
      </c>
      <c r="P16" s="17"/>
      <c r="Q16" s="17"/>
    </row>
    <row r="17" spans="2:19" x14ac:dyDescent="0.35">
      <c r="B17" s="90"/>
      <c r="C17" s="90"/>
      <c r="D17" s="90"/>
      <c r="E17" s="90"/>
      <c r="F17" s="90"/>
      <c r="G17" s="90"/>
      <c r="H17" s="90"/>
      <c r="I17" s="90"/>
      <c r="J17" s="90"/>
      <c r="K17" s="90"/>
      <c r="M17" s="84">
        <v>90</v>
      </c>
      <c r="N17" s="85" t="s">
        <v>389</v>
      </c>
      <c r="O17" s="81">
        <v>1.65</v>
      </c>
      <c r="P17" s="17"/>
      <c r="Q17" s="17"/>
    </row>
    <row r="18" spans="2:19" ht="18.5" x14ac:dyDescent="0.35">
      <c r="B18" s="90"/>
      <c r="C18" s="90"/>
      <c r="D18" s="90"/>
      <c r="E18" s="90"/>
      <c r="F18" s="90"/>
      <c r="G18" s="90" t="s">
        <v>408</v>
      </c>
      <c r="H18" s="91">
        <f>+$S$7-$S$8</f>
        <v>13889</v>
      </c>
      <c r="I18" s="118" t="s">
        <v>409</v>
      </c>
      <c r="J18" s="119"/>
      <c r="K18" s="90"/>
      <c r="M18" s="84">
        <v>80</v>
      </c>
      <c r="N18" s="85" t="s">
        <v>389</v>
      </c>
      <c r="O18" s="81">
        <v>1.28</v>
      </c>
      <c r="P18" s="17"/>
      <c r="Q18" s="17"/>
    </row>
    <row r="19" spans="2:19" ht="14.4" customHeight="1" x14ac:dyDescent="0.35">
      <c r="B19" s="90"/>
      <c r="C19" s="90"/>
      <c r="D19" s="90"/>
      <c r="E19" s="90"/>
      <c r="F19" s="90"/>
      <c r="G19" s="90" t="s">
        <v>410</v>
      </c>
      <c r="H19" s="91">
        <f>+$S$7-1</f>
        <v>13999</v>
      </c>
      <c r="I19" s="120">
        <f>IFERROR($H$21*(SQRT($H$18/$H$19))*(SQRT(($S$10*$S$11)/$H$20)),"")</f>
        <v>9.2651310913918241</v>
      </c>
      <c r="J19" s="121"/>
      <c r="K19" s="90"/>
      <c r="M19" s="84">
        <v>70</v>
      </c>
      <c r="N19" s="85" t="s">
        <v>389</v>
      </c>
      <c r="O19" s="81">
        <v>1.04</v>
      </c>
      <c r="P19" s="17"/>
      <c r="Q19" s="17"/>
    </row>
    <row r="20" spans="2:19" ht="14.4" customHeight="1" x14ac:dyDescent="0.35">
      <c r="B20" s="90"/>
      <c r="C20" s="90"/>
      <c r="D20" s="90"/>
      <c r="E20" s="90"/>
      <c r="F20" s="90"/>
      <c r="G20" s="90" t="s">
        <v>399</v>
      </c>
      <c r="H20" s="91">
        <f>+$S$8</f>
        <v>111</v>
      </c>
      <c r="I20" s="122"/>
      <c r="J20" s="123"/>
      <c r="K20" s="90"/>
      <c r="M20" s="84">
        <v>60</v>
      </c>
      <c r="N20" s="85" t="s">
        <v>389</v>
      </c>
      <c r="O20" s="81">
        <v>0.85</v>
      </c>
      <c r="P20" s="17"/>
      <c r="Q20" s="17"/>
    </row>
    <row r="21" spans="2:19" ht="15" customHeight="1" thickBot="1" x14ac:dyDescent="0.4">
      <c r="B21" s="90"/>
      <c r="C21" s="90"/>
      <c r="D21" s="90"/>
      <c r="E21" s="90"/>
      <c r="F21" s="90"/>
      <c r="G21" s="90" t="s">
        <v>395</v>
      </c>
      <c r="H21" s="91">
        <f>+S13</f>
        <v>1.96</v>
      </c>
      <c r="I21" s="122"/>
      <c r="J21" s="123"/>
      <c r="K21" s="90"/>
      <c r="M21" s="92">
        <v>50</v>
      </c>
      <c r="N21" s="93" t="s">
        <v>389</v>
      </c>
      <c r="O21" s="94">
        <v>0.68</v>
      </c>
      <c r="P21" s="17"/>
      <c r="Q21" s="17"/>
    </row>
    <row r="22" spans="2:19" ht="14.4" customHeight="1" x14ac:dyDescent="0.35">
      <c r="B22" s="90"/>
      <c r="C22" s="90"/>
      <c r="D22" s="90"/>
      <c r="E22" s="90"/>
      <c r="F22" s="90"/>
      <c r="G22" s="90"/>
      <c r="H22" s="95"/>
      <c r="I22" s="124"/>
      <c r="J22" s="125"/>
      <c r="K22" s="90"/>
    </row>
    <row r="23" spans="2:19" ht="18.5" x14ac:dyDescent="0.35">
      <c r="B23" s="90"/>
      <c r="C23" s="90"/>
      <c r="D23" s="90"/>
      <c r="E23" s="90"/>
      <c r="F23" s="90"/>
      <c r="G23" s="90"/>
      <c r="H23" s="95"/>
      <c r="I23" s="90"/>
      <c r="J23" s="90"/>
      <c r="K23" s="90"/>
    </row>
    <row r="24" spans="2:19" ht="14.4" customHeight="1" x14ac:dyDescent="0.35">
      <c r="B24" s="90"/>
      <c r="C24" s="90"/>
      <c r="D24" s="90"/>
      <c r="E24" s="90"/>
      <c r="F24" s="90"/>
      <c r="G24" s="90"/>
      <c r="H24" s="90"/>
      <c r="I24" s="90"/>
      <c r="J24" s="90"/>
      <c r="K24" s="90"/>
      <c r="M24" s="96"/>
      <c r="N24" s="96"/>
      <c r="O24" s="96"/>
      <c r="P24" s="96"/>
      <c r="Q24" s="96"/>
      <c r="R24" s="96"/>
      <c r="S24" s="96"/>
    </row>
    <row r="25" spans="2:19" x14ac:dyDescent="0.35">
      <c r="B25" s="90"/>
      <c r="C25" s="90"/>
      <c r="D25" s="90"/>
      <c r="E25" s="90"/>
      <c r="F25" s="90"/>
      <c r="G25" s="90"/>
      <c r="H25" s="90"/>
      <c r="I25" s="90"/>
      <c r="J25" s="90"/>
      <c r="K25" s="90"/>
      <c r="M25" s="96"/>
      <c r="N25" s="96"/>
      <c r="O25" s="96"/>
      <c r="P25" s="96"/>
      <c r="Q25" s="96"/>
      <c r="R25" s="96"/>
      <c r="S25" s="96"/>
    </row>
    <row r="34" spans="5:5" x14ac:dyDescent="0.35">
      <c r="E34" s="97"/>
    </row>
  </sheetData>
  <protectedRanges>
    <protectedRange algorithmName="SHA-512" hashValue="Rb7Zlwt6ZBFuykPOBTFBdiebKVhfpz5zDKBYYB5LzO5x5rWi/mq2wfQiswAu3U14IF/rSr07nK0C9+ZgwOa3gg==" saltValue="IQn851+DZ04MmCpmRera+A==" spinCount="100000" sqref="F6:R25 S12:S13" name="Rango2"/>
  </protectedRanges>
  <mergeCells count="8">
    <mergeCell ref="I18:J18"/>
    <mergeCell ref="I19:J22"/>
    <mergeCell ref="B2:S3"/>
    <mergeCell ref="B6:D6"/>
    <mergeCell ref="M6:N6"/>
    <mergeCell ref="I7:J7"/>
    <mergeCell ref="I8:J10"/>
    <mergeCell ref="B16:D16"/>
  </mergeCells>
  <dataValidations count="1">
    <dataValidation type="list" allowBlank="1" showInputMessage="1" showErrorMessage="1" sqref="S9" xr:uid="{6D11A7AF-0FC5-4CF7-9468-68C3812E64AC}">
      <formula1>$M$7:$M$21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E5E4-BF51-48D9-8773-5CBA405891D1}">
  <dimension ref="A1:S34"/>
  <sheetViews>
    <sheetView showGridLines="0" zoomScale="70" zoomScaleNormal="70" workbookViewId="0">
      <selection activeCell="S15" sqref="S15"/>
    </sheetView>
  </sheetViews>
  <sheetFormatPr baseColWidth="10" defaultColWidth="11.54296875" defaultRowHeight="14.5" x14ac:dyDescent="0.35"/>
  <cols>
    <col min="1" max="1" width="4.54296875" style="99" customWidth="1"/>
    <col min="2" max="8" width="11.54296875" style="99"/>
    <col min="9" max="9" width="17" style="99" customWidth="1"/>
    <col min="10" max="12" width="11.54296875" style="99"/>
    <col min="13" max="13" width="6.453125" style="99" customWidth="1"/>
    <col min="14" max="14" width="4.6328125" style="99" customWidth="1"/>
    <col min="15" max="16" width="7" style="99" customWidth="1"/>
    <col min="17" max="17" width="4" style="99" customWidth="1"/>
    <col min="18" max="18" width="15" style="99" customWidth="1"/>
    <col min="19" max="19" width="15.54296875" style="98" customWidth="1"/>
    <col min="20" max="16384" width="11.54296875" style="98"/>
  </cols>
  <sheetData>
    <row r="1" spans="1:19" x14ac:dyDescent="0.35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19" ht="14.4" customHeight="1" x14ac:dyDescent="0.35">
      <c r="A2" s="98"/>
      <c r="B2" s="145" t="s">
        <v>411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</row>
    <row r="3" spans="1:19" ht="14.4" customHeight="1" x14ac:dyDescent="0.35">
      <c r="A3" s="98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5" spans="1:19" ht="15" thickBot="1" x14ac:dyDescent="0.4"/>
    <row r="6" spans="1:19" ht="24.65" customHeight="1" thickBot="1" x14ac:dyDescent="0.55000000000000004">
      <c r="B6" s="146" t="s">
        <v>393</v>
      </c>
      <c r="C6" s="146"/>
      <c r="D6" s="146"/>
      <c r="E6" s="100"/>
      <c r="F6" s="100"/>
      <c r="G6" s="100"/>
      <c r="H6" s="100"/>
      <c r="I6" s="100"/>
      <c r="J6" s="100"/>
      <c r="K6" s="100"/>
      <c r="M6" s="147" t="s">
        <v>394</v>
      </c>
      <c r="N6" s="148"/>
      <c r="O6" s="101" t="s">
        <v>395</v>
      </c>
      <c r="P6" s="102"/>
      <c r="Q6" s="102"/>
      <c r="S6" s="103" t="s">
        <v>396</v>
      </c>
    </row>
    <row r="7" spans="1:19" ht="19" thickBot="1" x14ac:dyDescent="0.5">
      <c r="B7" s="100"/>
      <c r="C7" s="100"/>
      <c r="D7" s="100"/>
      <c r="E7" s="100"/>
      <c r="F7" s="100"/>
      <c r="G7" s="100"/>
      <c r="H7" s="100" t="s">
        <v>412</v>
      </c>
      <c r="I7" s="100"/>
      <c r="J7" s="100"/>
      <c r="K7" s="100"/>
      <c r="M7" s="104">
        <v>99.7</v>
      </c>
      <c r="N7" s="105" t="s">
        <v>389</v>
      </c>
      <c r="O7" s="106">
        <v>2.96</v>
      </c>
      <c r="P7" s="107"/>
      <c r="Q7" s="107"/>
      <c r="R7" s="108" t="s">
        <v>398</v>
      </c>
      <c r="S7" s="83">
        <v>14000</v>
      </c>
    </row>
    <row r="8" spans="1:19" ht="18.5" x14ac:dyDescent="0.45">
      <c r="B8" s="100"/>
      <c r="C8" s="100"/>
      <c r="D8" s="100"/>
      <c r="E8" s="100"/>
      <c r="F8" s="100"/>
      <c r="G8" s="100"/>
      <c r="H8" s="149" t="s">
        <v>413</v>
      </c>
      <c r="I8" s="150"/>
      <c r="J8" s="100"/>
      <c r="K8" s="100"/>
      <c r="M8" s="109">
        <v>99</v>
      </c>
      <c r="N8" s="110" t="s">
        <v>389</v>
      </c>
      <c r="O8" s="106">
        <v>2.58</v>
      </c>
      <c r="P8" s="107"/>
      <c r="Q8" s="107"/>
      <c r="R8" s="108" t="s">
        <v>402</v>
      </c>
      <c r="S8" s="83">
        <v>95</v>
      </c>
    </row>
    <row r="9" spans="1:19" ht="18.5" x14ac:dyDescent="0.45">
      <c r="B9" s="100"/>
      <c r="C9" s="100"/>
      <c r="D9" s="100"/>
      <c r="E9" s="100"/>
      <c r="F9" s="100"/>
      <c r="G9" s="100"/>
      <c r="H9" s="151"/>
      <c r="I9" s="152"/>
      <c r="J9" s="100"/>
      <c r="K9" s="100"/>
      <c r="M9" s="109">
        <v>98</v>
      </c>
      <c r="N9" s="110" t="s">
        <v>389</v>
      </c>
      <c r="O9" s="106">
        <v>2.33</v>
      </c>
      <c r="P9" s="107"/>
      <c r="Q9" s="107"/>
      <c r="R9" s="108" t="s">
        <v>404</v>
      </c>
      <c r="S9" s="83">
        <v>50</v>
      </c>
    </row>
    <row r="10" spans="1:19" ht="18.5" x14ac:dyDescent="0.45">
      <c r="B10" s="100"/>
      <c r="C10" s="100"/>
      <c r="D10" s="100"/>
      <c r="E10" s="100"/>
      <c r="F10" s="100"/>
      <c r="G10" s="100"/>
      <c r="H10" s="151"/>
      <c r="I10" s="152"/>
      <c r="J10" s="100"/>
      <c r="K10" s="100"/>
      <c r="M10" s="109">
        <v>97</v>
      </c>
      <c r="N10" s="110" t="s">
        <v>389</v>
      </c>
      <c r="O10" s="106">
        <v>2.17</v>
      </c>
      <c r="P10" s="107"/>
      <c r="Q10" s="107"/>
      <c r="R10" s="108" t="s">
        <v>405</v>
      </c>
      <c r="S10" s="88">
        <f>100-S9</f>
        <v>50</v>
      </c>
    </row>
    <row r="11" spans="1:19" ht="18.5" x14ac:dyDescent="0.45">
      <c r="B11" s="100"/>
      <c r="C11" s="100"/>
      <c r="D11" s="100"/>
      <c r="E11" s="100"/>
      <c r="F11" s="100"/>
      <c r="G11" s="100"/>
      <c r="H11" s="151"/>
      <c r="I11" s="152"/>
      <c r="J11" s="100"/>
      <c r="K11" s="100"/>
      <c r="M11" s="109">
        <v>96</v>
      </c>
      <c r="N11" s="110" t="s">
        <v>389</v>
      </c>
      <c r="O11" s="106">
        <v>2.0499999999999998</v>
      </c>
      <c r="P11" s="107"/>
      <c r="Q11" s="107"/>
      <c r="R11" s="108" t="s">
        <v>406</v>
      </c>
      <c r="S11" s="83">
        <v>5</v>
      </c>
    </row>
    <row r="12" spans="1:19" ht="19" thickBot="1" x14ac:dyDescent="0.5">
      <c r="B12" s="100"/>
      <c r="C12" s="100"/>
      <c r="D12" s="100"/>
      <c r="E12" s="100"/>
      <c r="F12" s="100"/>
      <c r="G12" s="100"/>
      <c r="H12" s="153" t="s">
        <v>414</v>
      </c>
      <c r="I12" s="154"/>
      <c r="J12" s="100"/>
      <c r="K12" s="100"/>
      <c r="M12" s="109">
        <v>95</v>
      </c>
      <c r="N12" s="110" t="s">
        <v>389</v>
      </c>
      <c r="O12" s="106">
        <v>1.96</v>
      </c>
      <c r="P12" s="107"/>
      <c r="Q12" s="107"/>
      <c r="R12" s="108" t="s">
        <v>395</v>
      </c>
      <c r="S12" s="89">
        <f>+VLOOKUP($S$8,$M$7:$O$21,3,0)</f>
        <v>1.96</v>
      </c>
    </row>
    <row r="13" spans="1:19" x14ac:dyDescent="0.35"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M13" s="109">
        <v>94</v>
      </c>
      <c r="N13" s="110" t="s">
        <v>389</v>
      </c>
      <c r="O13" s="106">
        <v>1.89</v>
      </c>
      <c r="P13" s="107"/>
      <c r="Q13" s="107"/>
    </row>
    <row r="14" spans="1:19" ht="24.65" customHeight="1" x14ac:dyDescent="0.35"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M14" s="109">
        <v>93</v>
      </c>
      <c r="N14" s="110" t="s">
        <v>389</v>
      </c>
      <c r="O14" s="106">
        <v>1.82</v>
      </c>
      <c r="P14" s="107"/>
      <c r="Q14" s="107"/>
    </row>
    <row r="15" spans="1:19" x14ac:dyDescent="0.35">
      <c r="M15" s="109">
        <v>92</v>
      </c>
      <c r="N15" s="110" t="s">
        <v>389</v>
      </c>
      <c r="O15" s="106">
        <v>1.76</v>
      </c>
      <c r="P15" s="107"/>
      <c r="Q15" s="107"/>
    </row>
    <row r="16" spans="1:19" ht="21" x14ac:dyDescent="0.5">
      <c r="B16" s="155" t="s">
        <v>407</v>
      </c>
      <c r="C16" s="155"/>
      <c r="D16" s="155"/>
      <c r="E16" s="111"/>
      <c r="F16" s="111"/>
      <c r="G16" s="111"/>
      <c r="H16" s="111"/>
      <c r="I16" s="111"/>
      <c r="J16" s="111"/>
      <c r="K16" s="111"/>
      <c r="M16" s="109">
        <v>91</v>
      </c>
      <c r="N16" s="110" t="s">
        <v>389</v>
      </c>
      <c r="O16" s="106">
        <v>1.7</v>
      </c>
      <c r="P16" s="107"/>
      <c r="Q16" s="107"/>
    </row>
    <row r="17" spans="2:19" x14ac:dyDescent="0.35"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M17" s="109">
        <v>90</v>
      </c>
      <c r="N17" s="110" t="s">
        <v>389</v>
      </c>
      <c r="O17" s="106">
        <v>1.65</v>
      </c>
      <c r="P17" s="107"/>
      <c r="Q17" s="107"/>
    </row>
    <row r="18" spans="2:19" ht="15" thickBot="1" x14ac:dyDescent="0.4">
      <c r="B18" s="111"/>
      <c r="C18" s="111"/>
      <c r="D18" s="111"/>
      <c r="E18" s="111"/>
      <c r="F18" s="111"/>
      <c r="G18" s="111"/>
      <c r="H18" s="111" t="s">
        <v>412</v>
      </c>
      <c r="I18" s="111"/>
      <c r="J18" s="111"/>
      <c r="K18" s="111"/>
      <c r="M18" s="109">
        <v>80</v>
      </c>
      <c r="N18" s="110" t="s">
        <v>389</v>
      </c>
      <c r="O18" s="106">
        <v>1.28</v>
      </c>
      <c r="P18" s="107"/>
      <c r="Q18" s="107"/>
    </row>
    <row r="19" spans="2:19" x14ac:dyDescent="0.35">
      <c r="B19" s="111"/>
      <c r="C19" s="111"/>
      <c r="D19" s="111"/>
      <c r="E19" s="111"/>
      <c r="F19" s="111"/>
      <c r="G19" s="111"/>
      <c r="H19" s="139">
        <v>374</v>
      </c>
      <c r="I19" s="140"/>
      <c r="J19" s="111"/>
      <c r="K19" s="111"/>
      <c r="M19" s="109">
        <v>70</v>
      </c>
      <c r="N19" s="110" t="s">
        <v>389</v>
      </c>
      <c r="O19" s="106">
        <v>1.04</v>
      </c>
      <c r="P19" s="107"/>
      <c r="Q19" s="107"/>
    </row>
    <row r="20" spans="2:19" x14ac:dyDescent="0.35">
      <c r="B20" s="111"/>
      <c r="C20" s="111"/>
      <c r="D20" s="111"/>
      <c r="E20" s="111"/>
      <c r="F20" s="111"/>
      <c r="G20" s="111"/>
      <c r="H20" s="141"/>
      <c r="I20" s="142"/>
      <c r="J20" s="111"/>
      <c r="K20" s="111"/>
      <c r="M20" s="109">
        <v>60</v>
      </c>
      <c r="N20" s="110" t="s">
        <v>389</v>
      </c>
      <c r="O20" s="106">
        <v>0.85</v>
      </c>
      <c r="P20" s="107"/>
      <c r="Q20" s="107"/>
    </row>
    <row r="21" spans="2:19" ht="15" thickBot="1" x14ac:dyDescent="0.4">
      <c r="B21" s="111"/>
      <c r="C21" s="111"/>
      <c r="D21" s="111"/>
      <c r="E21" s="111"/>
      <c r="F21" s="111"/>
      <c r="G21" s="111"/>
      <c r="H21" s="141"/>
      <c r="I21" s="142"/>
      <c r="J21" s="111"/>
      <c r="K21" s="111"/>
      <c r="M21" s="112">
        <v>50</v>
      </c>
      <c r="N21" s="113" t="s">
        <v>389</v>
      </c>
      <c r="O21" s="114">
        <v>0.68</v>
      </c>
      <c r="P21" s="107"/>
      <c r="Q21" s="107"/>
    </row>
    <row r="22" spans="2:19" x14ac:dyDescent="0.35">
      <c r="B22" s="111"/>
      <c r="C22" s="111"/>
      <c r="D22" s="111"/>
      <c r="E22" s="111"/>
      <c r="F22" s="111"/>
      <c r="G22" s="111"/>
      <c r="H22" s="141"/>
      <c r="I22" s="142"/>
      <c r="J22" s="111"/>
      <c r="K22" s="111"/>
    </row>
    <row r="23" spans="2:19" ht="15" thickBot="1" x14ac:dyDescent="0.4">
      <c r="B23" s="111"/>
      <c r="C23" s="111"/>
      <c r="D23" s="111"/>
      <c r="E23" s="111"/>
      <c r="F23" s="111"/>
      <c r="G23" s="111"/>
      <c r="H23" s="143" t="s">
        <v>414</v>
      </c>
      <c r="I23" s="144"/>
      <c r="J23" s="111"/>
      <c r="K23" s="111"/>
    </row>
    <row r="24" spans="2:19" ht="14.4" customHeight="1" x14ac:dyDescent="0.35"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M24" s="115" t="s">
        <v>415</v>
      </c>
      <c r="N24" s="115"/>
      <c r="O24" s="115"/>
      <c r="P24" s="115"/>
      <c r="Q24" s="115"/>
      <c r="R24" s="115"/>
      <c r="S24" s="116"/>
    </row>
    <row r="25" spans="2:19" x14ac:dyDescent="0.35"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M25" s="115" t="s">
        <v>416</v>
      </c>
      <c r="N25" s="115"/>
      <c r="O25" s="115"/>
      <c r="P25" s="115"/>
      <c r="Q25" s="115"/>
      <c r="R25" s="115"/>
      <c r="S25" s="116"/>
    </row>
    <row r="34" spans="5:5" x14ac:dyDescent="0.35">
      <c r="E34" s="117"/>
    </row>
  </sheetData>
  <protectedRanges>
    <protectedRange algorithmName="SHA-512" hashValue="dlKn8GlML9dnXGQLalZPpHa9QUCh9CKLUpQ+6SnB1AC8hx7WwzefiPXs6oql+h1aDWpuiCoZSu3dt1goxhZKHQ==" saltValue="JBSZ7wVgQsMGOoWPBESJHw==" spinCount="100000" sqref="A1:R1048576" name="Rango1"/>
  </protectedRanges>
  <mergeCells count="8">
    <mergeCell ref="H19:I22"/>
    <mergeCell ref="H23:I23"/>
    <mergeCell ref="B2:S3"/>
    <mergeCell ref="B6:D6"/>
    <mergeCell ref="M6:N6"/>
    <mergeCell ref="H8:I11"/>
    <mergeCell ref="H12:I12"/>
    <mergeCell ref="B16:D16"/>
  </mergeCells>
  <dataValidations count="1">
    <dataValidation type="list" allowBlank="1" showInputMessage="1" showErrorMessage="1" sqref="S8" xr:uid="{6348469B-EC28-467A-AB8B-0468A30A86EE}">
      <formula1>$M$7:$M$21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514A-B11F-43D0-B661-952F13782327}">
  <dimension ref="B1:AE118"/>
  <sheetViews>
    <sheetView zoomScale="55" zoomScaleNormal="55" workbookViewId="0">
      <selection activeCell="D29" sqref="D29"/>
    </sheetView>
  </sheetViews>
  <sheetFormatPr baseColWidth="10" defaultColWidth="11.453125" defaultRowHeight="14.5" x14ac:dyDescent="0.35"/>
  <cols>
    <col min="1" max="1" width="3.453125" customWidth="1"/>
    <col min="2" max="2" width="61.26953125" bestFit="1" customWidth="1"/>
    <col min="3" max="3" width="33" style="17" bestFit="1" customWidth="1"/>
    <col min="4" max="4" width="18.7265625" style="17" bestFit="1" customWidth="1"/>
    <col min="5" max="5" width="16.7265625" style="17" bestFit="1" customWidth="1"/>
    <col min="6" max="6" width="4.1796875" style="17" customWidth="1"/>
    <col min="7" max="7" width="52" style="17" bestFit="1" customWidth="1"/>
    <col min="8" max="8" width="33" style="17" bestFit="1" customWidth="1"/>
    <col min="9" max="9" width="18.7265625" style="17" bestFit="1" customWidth="1"/>
    <col min="10" max="10" width="16.7265625" style="17" bestFit="1" customWidth="1"/>
    <col min="11" max="11" width="5.453125" customWidth="1"/>
    <col min="12" max="12" width="52" bestFit="1" customWidth="1"/>
    <col min="13" max="13" width="33" bestFit="1" customWidth="1"/>
    <col min="14" max="14" width="18.7265625" bestFit="1" customWidth="1"/>
    <col min="15" max="15" width="16.7265625" bestFit="1" customWidth="1"/>
    <col min="16" max="16" width="5" customWidth="1"/>
    <col min="17" max="17" width="68.26953125" bestFit="1" customWidth="1"/>
    <col min="18" max="18" width="29.7265625" bestFit="1" customWidth="1"/>
    <col min="19" max="19" width="5.453125" bestFit="1" customWidth="1"/>
    <col min="20" max="20" width="6.7265625" bestFit="1" customWidth="1"/>
    <col min="21" max="21" width="25" bestFit="1" customWidth="1"/>
    <col min="22" max="22" width="7.453125" bestFit="1" customWidth="1"/>
    <col min="23" max="23" width="10.1796875" customWidth="1"/>
    <col min="24" max="24" width="11.7265625" bestFit="1" customWidth="1"/>
    <col min="28" max="28" width="28.54296875" bestFit="1" customWidth="1"/>
    <col min="29" max="29" width="30.7265625" bestFit="1" customWidth="1"/>
    <col min="30" max="31" width="16.26953125" bestFit="1" customWidth="1"/>
    <col min="32" max="32" width="19.7265625" bestFit="1" customWidth="1"/>
    <col min="33" max="33" width="18.1796875" bestFit="1" customWidth="1"/>
    <col min="34" max="34" width="19.1796875" bestFit="1" customWidth="1"/>
    <col min="35" max="35" width="24.453125" bestFit="1" customWidth="1"/>
    <col min="36" max="36" width="11.81640625" bestFit="1" customWidth="1"/>
  </cols>
  <sheetData>
    <row r="1" spans="2:31" ht="11.15" customHeight="1" x14ac:dyDescent="0.35"/>
    <row r="2" spans="2:31" ht="11.15" customHeight="1" x14ac:dyDescent="0.35">
      <c r="B2" s="158" t="s">
        <v>255</v>
      </c>
      <c r="C2" s="158"/>
      <c r="D2" s="158"/>
      <c r="E2" s="158"/>
      <c r="G2" s="158" t="s">
        <v>256</v>
      </c>
      <c r="H2" s="158"/>
      <c r="I2" s="158"/>
      <c r="J2" s="158"/>
      <c r="L2" s="158" t="s">
        <v>257</v>
      </c>
      <c r="M2" s="158"/>
      <c r="N2" s="158"/>
      <c r="O2" s="158"/>
    </row>
    <row r="3" spans="2:31" ht="11.15" customHeight="1" x14ac:dyDescent="0.35">
      <c r="B3" s="158"/>
      <c r="C3" s="158"/>
      <c r="D3" s="158"/>
      <c r="E3" s="158"/>
      <c r="G3" s="158"/>
      <c r="H3" s="158"/>
      <c r="I3" s="158"/>
      <c r="J3" s="158"/>
      <c r="L3" s="158"/>
      <c r="M3" s="158"/>
      <c r="N3" s="158"/>
      <c r="O3" s="158"/>
      <c r="AB3" s="158" t="s">
        <v>257</v>
      </c>
      <c r="AC3" s="158"/>
      <c r="AD3" s="158"/>
      <c r="AE3" s="158"/>
    </row>
    <row r="4" spans="2:31" x14ac:dyDescent="0.35">
      <c r="B4" s="7" t="s">
        <v>258</v>
      </c>
      <c r="C4" s="30" t="s">
        <v>259</v>
      </c>
      <c r="G4" s="30" t="s">
        <v>258</v>
      </c>
      <c r="H4" s="30" t="s">
        <v>259</v>
      </c>
      <c r="L4" s="7" t="s">
        <v>258</v>
      </c>
      <c r="M4" s="30" t="s">
        <v>259</v>
      </c>
      <c r="N4" s="17"/>
      <c r="O4" s="17"/>
      <c r="Q4" s="7" t="s">
        <v>382</v>
      </c>
      <c r="R4" s="7" t="s">
        <v>259</v>
      </c>
      <c r="S4" s="17"/>
      <c r="T4" s="17"/>
      <c r="U4" s="17"/>
      <c r="V4" s="17"/>
      <c r="AB4" s="158"/>
      <c r="AC4" s="158"/>
      <c r="AD4" s="158"/>
      <c r="AE4" s="158"/>
    </row>
    <row r="5" spans="2:31" ht="29" x14ac:dyDescent="0.35">
      <c r="B5" s="7" t="s">
        <v>260</v>
      </c>
      <c r="C5" s="17" t="s">
        <v>16</v>
      </c>
      <c r="D5" s="17" t="s">
        <v>27</v>
      </c>
      <c r="E5" s="17" t="s">
        <v>261</v>
      </c>
      <c r="G5" s="30" t="s">
        <v>260</v>
      </c>
      <c r="H5" s="17" t="s">
        <v>16</v>
      </c>
      <c r="I5" s="17" t="s">
        <v>27</v>
      </c>
      <c r="J5" s="17" t="s">
        <v>261</v>
      </c>
      <c r="L5" s="7" t="s">
        <v>260</v>
      </c>
      <c r="M5" s="17" t="s">
        <v>16</v>
      </c>
      <c r="N5" s="17" t="s">
        <v>27</v>
      </c>
      <c r="O5" s="17" t="s">
        <v>261</v>
      </c>
      <c r="Q5" s="7" t="s">
        <v>260</v>
      </c>
      <c r="R5" s="46" t="s">
        <v>39</v>
      </c>
      <c r="S5" s="46" t="s">
        <v>59</v>
      </c>
      <c r="T5" s="46" t="s">
        <v>47</v>
      </c>
      <c r="U5" s="46" t="s">
        <v>67</v>
      </c>
      <c r="V5" s="46" t="s">
        <v>261</v>
      </c>
      <c r="AB5" s="70" t="s">
        <v>260</v>
      </c>
      <c r="AC5" s="49" t="s">
        <v>388</v>
      </c>
      <c r="AD5" s="69" t="s">
        <v>389</v>
      </c>
    </row>
    <row r="6" spans="2:31" x14ac:dyDescent="0.35">
      <c r="B6" s="8" t="s">
        <v>17</v>
      </c>
      <c r="C6" s="17">
        <v>42</v>
      </c>
      <c r="D6" s="17">
        <v>2</v>
      </c>
      <c r="E6" s="17">
        <v>44</v>
      </c>
      <c r="G6" s="17" t="s">
        <v>17</v>
      </c>
      <c r="H6" s="17">
        <v>42</v>
      </c>
      <c r="I6" s="17">
        <v>2</v>
      </c>
      <c r="J6" s="17">
        <v>44</v>
      </c>
      <c r="L6" s="8" t="s">
        <v>53</v>
      </c>
      <c r="M6" s="17">
        <v>7</v>
      </c>
      <c r="N6" s="17">
        <v>1</v>
      </c>
      <c r="O6" s="17">
        <v>8</v>
      </c>
      <c r="Q6" s="8" t="s">
        <v>21</v>
      </c>
      <c r="R6" s="17">
        <v>5</v>
      </c>
      <c r="S6" s="17">
        <v>6</v>
      </c>
      <c r="T6" s="17">
        <v>23</v>
      </c>
      <c r="U6" s="17">
        <v>21</v>
      </c>
      <c r="V6" s="17">
        <v>55</v>
      </c>
      <c r="AB6" s="71" t="s">
        <v>46</v>
      </c>
      <c r="AC6" s="60">
        <v>50</v>
      </c>
      <c r="AD6" s="68">
        <f>+GETPIVOTDATA("9. ¿CUANTO PAGA POR EL SERVICIO INTERNET?",$AB$5,"9. ¿CUANTO PAGA POR EL SERVICIO INTERNET?","$50.001 EN ADELANTE")/GETPIVOTDATA("9. ¿CUANTO PAGA POR EL SERVICIO INTERNET?",$AB$5)</f>
        <v>0.45045045045045046</v>
      </c>
    </row>
    <row r="7" spans="2:31" x14ac:dyDescent="0.35">
      <c r="B7" s="29" t="s">
        <v>42</v>
      </c>
      <c r="C7" s="31">
        <v>58</v>
      </c>
      <c r="D7" s="31">
        <v>9</v>
      </c>
      <c r="E7" s="31">
        <v>67</v>
      </c>
      <c r="G7" s="17" t="s">
        <v>42</v>
      </c>
      <c r="H7" s="17">
        <v>58</v>
      </c>
      <c r="I7" s="17">
        <v>9</v>
      </c>
      <c r="J7" s="17">
        <v>67</v>
      </c>
      <c r="L7" s="8" t="s">
        <v>90</v>
      </c>
      <c r="M7" s="17">
        <v>7</v>
      </c>
      <c r="N7" s="17"/>
      <c r="O7" s="17">
        <v>7</v>
      </c>
      <c r="Q7" s="8" t="s">
        <v>143</v>
      </c>
      <c r="R7" s="17"/>
      <c r="S7" s="17"/>
      <c r="T7" s="17">
        <v>1</v>
      </c>
      <c r="U7" s="17"/>
      <c r="V7" s="17">
        <v>1</v>
      </c>
      <c r="AB7" s="71" t="s">
        <v>38</v>
      </c>
      <c r="AC7" s="60">
        <v>32</v>
      </c>
      <c r="AD7" s="68">
        <f>+GETPIVOTDATA("9. ¿CUANTO PAGA POR EL SERVICIO INTERNET?",$AB$5,"9. ¿CUANTO PAGA POR EL SERVICIO INTERNET?","$30.001 A $50.000")/GETPIVOTDATA("9. ¿CUANTO PAGA POR EL SERVICIO INTERNET?",$AB$5)</f>
        <v>0.28828828828828829</v>
      </c>
    </row>
    <row r="8" spans="2:31" x14ac:dyDescent="0.35">
      <c r="B8" s="28" t="s">
        <v>21</v>
      </c>
      <c r="C8" s="31">
        <v>33</v>
      </c>
      <c r="D8" s="31">
        <v>5</v>
      </c>
      <c r="E8" s="31">
        <v>38</v>
      </c>
      <c r="G8" s="31" t="s">
        <v>20</v>
      </c>
      <c r="H8" s="31">
        <v>48</v>
      </c>
      <c r="I8" s="31">
        <v>7</v>
      </c>
      <c r="J8" s="31">
        <v>55</v>
      </c>
      <c r="L8" s="8" t="s">
        <v>38</v>
      </c>
      <c r="M8" s="17">
        <v>29</v>
      </c>
      <c r="N8" s="17">
        <v>3</v>
      </c>
      <c r="O8" s="17">
        <v>32</v>
      </c>
      <c r="Q8" s="8" t="s">
        <v>101</v>
      </c>
      <c r="R8" s="17">
        <v>2</v>
      </c>
      <c r="S8" s="17"/>
      <c r="T8" s="17">
        <v>4</v>
      </c>
      <c r="U8" s="17">
        <v>2</v>
      </c>
      <c r="V8" s="17">
        <v>8</v>
      </c>
      <c r="AB8" s="71" t="s">
        <v>31</v>
      </c>
      <c r="AC8" s="60">
        <v>14</v>
      </c>
      <c r="AD8" s="68">
        <f>+GETPIVOTDATA("9. ¿CUANTO PAGA POR EL SERVICIO INTERNET?",$AB$5,"9. ¿CUANTO PAGA POR EL SERVICIO INTERNET?","NO REALIZO NINGÚN PAGO")/GETPIVOTDATA("9. ¿CUANTO PAGA POR EL SERVICIO INTERNET?",$AB$5)</f>
        <v>0.12612612612612611</v>
      </c>
    </row>
    <row r="9" spans="2:31" x14ac:dyDescent="0.35">
      <c r="B9" s="10" t="s">
        <v>20</v>
      </c>
      <c r="C9" s="17">
        <v>29</v>
      </c>
      <c r="D9" s="17">
        <v>4</v>
      </c>
      <c r="E9" s="17">
        <v>33</v>
      </c>
      <c r="G9" s="17" t="s">
        <v>50</v>
      </c>
      <c r="H9" s="17">
        <v>9</v>
      </c>
      <c r="I9" s="17">
        <v>2</v>
      </c>
      <c r="J9" s="17">
        <v>11</v>
      </c>
      <c r="L9" s="8" t="s">
        <v>46</v>
      </c>
      <c r="M9" s="17">
        <v>44</v>
      </c>
      <c r="N9" s="17">
        <v>6</v>
      </c>
      <c r="O9" s="17">
        <v>50</v>
      </c>
      <c r="Q9" s="8" t="s">
        <v>60</v>
      </c>
      <c r="R9" s="17">
        <v>8</v>
      </c>
      <c r="S9" s="17">
        <v>2</v>
      </c>
      <c r="T9" s="17">
        <v>6</v>
      </c>
      <c r="U9" s="17"/>
      <c r="V9" s="17">
        <v>16</v>
      </c>
      <c r="AB9" s="71" t="s">
        <v>53</v>
      </c>
      <c r="AC9" s="60">
        <v>8</v>
      </c>
      <c r="AD9" s="68">
        <f>+GETPIVOTDATA("9. ¿CUANTO PAGA POR EL SERVICIO INTERNET?",$AB$5,"9. ¿CUANTO PAGA POR EL SERVICIO INTERNET?","$1.000 A $20.000")/GETPIVOTDATA("9. ¿CUANTO PAGA POR EL SERVICIO INTERNET?",$AB$5)</f>
        <v>7.2072072072072071E-2</v>
      </c>
    </row>
    <row r="10" spans="2:31" x14ac:dyDescent="0.35">
      <c r="B10" s="11" t="s">
        <v>39</v>
      </c>
      <c r="C10" s="17">
        <v>3</v>
      </c>
      <c r="D10" s="17">
        <v>1</v>
      </c>
      <c r="E10" s="17">
        <v>4</v>
      </c>
      <c r="G10" s="17" t="s">
        <v>116</v>
      </c>
      <c r="H10" s="17">
        <v>1</v>
      </c>
      <c r="J10" s="17">
        <v>1</v>
      </c>
      <c r="L10" s="8" t="s">
        <v>31</v>
      </c>
      <c r="M10" s="17">
        <v>13</v>
      </c>
      <c r="N10" s="17">
        <v>1</v>
      </c>
      <c r="O10" s="17">
        <v>14</v>
      </c>
      <c r="Q10" s="8" t="s">
        <v>73</v>
      </c>
      <c r="R10" s="17">
        <v>1</v>
      </c>
      <c r="S10" s="17">
        <v>2</v>
      </c>
      <c r="T10" s="17">
        <v>4</v>
      </c>
      <c r="U10" s="17">
        <v>3</v>
      </c>
      <c r="V10" s="17">
        <v>10</v>
      </c>
      <c r="AB10" s="71" t="s">
        <v>90</v>
      </c>
      <c r="AC10" s="60">
        <v>7</v>
      </c>
      <c r="AD10" s="68">
        <f>+GETPIVOTDATA("9. ¿CUANTO PAGA POR EL SERVICIO INTERNET?",$AB$5,"9. ¿CUANTO PAGA POR EL SERVICIO INTERNET?","$20.001 A $30.000")/GETPIVOTDATA("9. ¿CUANTO PAGA POR EL SERVICIO INTERNET?",$AB$5)</f>
        <v>6.3063063063063057E-2</v>
      </c>
    </row>
    <row r="11" spans="2:31" x14ac:dyDescent="0.35">
      <c r="B11" s="11" t="s">
        <v>59</v>
      </c>
      <c r="C11" s="17">
        <v>4</v>
      </c>
      <c r="D11" s="17">
        <v>1</v>
      </c>
      <c r="E11" s="17">
        <v>5</v>
      </c>
      <c r="G11" s="17" t="s">
        <v>261</v>
      </c>
      <c r="H11" s="17">
        <v>100</v>
      </c>
      <c r="I11" s="17">
        <v>11</v>
      </c>
      <c r="J11" s="17">
        <v>111</v>
      </c>
      <c r="L11" s="8" t="s">
        <v>261</v>
      </c>
      <c r="M11" s="17">
        <v>100</v>
      </c>
      <c r="N11" s="17">
        <v>11</v>
      </c>
      <c r="O11" s="17">
        <v>111</v>
      </c>
      <c r="Q11" s="8" t="s">
        <v>201</v>
      </c>
      <c r="R11" s="17"/>
      <c r="S11" s="17"/>
      <c r="T11" s="17"/>
      <c r="U11" s="17">
        <v>1</v>
      </c>
      <c r="V11" s="17">
        <v>1</v>
      </c>
      <c r="AB11" s="71" t="s">
        <v>261</v>
      </c>
      <c r="AC11" s="60">
        <v>111</v>
      </c>
      <c r="AD11" s="68">
        <f>SUM(AD6:AD10)</f>
        <v>1</v>
      </c>
    </row>
    <row r="12" spans="2:31" x14ac:dyDescent="0.35">
      <c r="B12" s="11" t="s">
        <v>30</v>
      </c>
      <c r="C12" s="17">
        <v>1</v>
      </c>
      <c r="E12" s="17">
        <v>1</v>
      </c>
      <c r="Q12" s="8" t="s">
        <v>146</v>
      </c>
      <c r="R12" s="17"/>
      <c r="S12" s="17"/>
      <c r="T12" s="17"/>
      <c r="U12" s="17">
        <v>2</v>
      </c>
      <c r="V12" s="17">
        <v>2</v>
      </c>
      <c r="AD12" s="68"/>
    </row>
    <row r="13" spans="2:31" x14ac:dyDescent="0.35">
      <c r="B13" s="11" t="s">
        <v>47</v>
      </c>
      <c r="C13" s="17">
        <v>14</v>
      </c>
      <c r="D13" s="17">
        <v>1</v>
      </c>
      <c r="E13" s="17">
        <v>15</v>
      </c>
      <c r="Q13" s="8" t="s">
        <v>261</v>
      </c>
      <c r="R13" s="17">
        <v>16</v>
      </c>
      <c r="S13" s="17">
        <v>10</v>
      </c>
      <c r="T13" s="17">
        <v>38</v>
      </c>
      <c r="U13" s="17">
        <v>29</v>
      </c>
      <c r="V13" s="17">
        <v>93</v>
      </c>
      <c r="AD13" s="68"/>
    </row>
    <row r="14" spans="2:31" x14ac:dyDescent="0.35">
      <c r="B14" s="11" t="s">
        <v>67</v>
      </c>
      <c r="C14" s="17">
        <v>7</v>
      </c>
      <c r="D14" s="17">
        <v>1</v>
      </c>
      <c r="E14" s="17">
        <v>8</v>
      </c>
      <c r="G14" s="158" t="s">
        <v>262</v>
      </c>
      <c r="H14" s="158"/>
      <c r="I14" s="158"/>
      <c r="J14" s="158"/>
    </row>
    <row r="15" spans="2:31" ht="19.5" customHeight="1" x14ac:dyDescent="0.35">
      <c r="B15" s="10" t="s">
        <v>50</v>
      </c>
      <c r="C15" s="17">
        <v>4</v>
      </c>
      <c r="D15" s="17">
        <v>1</v>
      </c>
      <c r="E15" s="17">
        <v>5</v>
      </c>
      <c r="G15" s="158"/>
      <c r="H15" s="158"/>
      <c r="I15" s="158"/>
      <c r="J15" s="158"/>
      <c r="Q15" s="156" t="s">
        <v>383</v>
      </c>
      <c r="R15" s="156"/>
      <c r="S15" s="156"/>
      <c r="T15" s="156"/>
      <c r="U15" s="156"/>
      <c r="V15" s="156"/>
    </row>
    <row r="16" spans="2:31" ht="29" x14ac:dyDescent="0.35">
      <c r="B16" s="9" t="s">
        <v>143</v>
      </c>
      <c r="C16" s="17">
        <v>1</v>
      </c>
      <c r="E16" s="17">
        <v>1</v>
      </c>
      <c r="G16" s="30" t="s">
        <v>258</v>
      </c>
      <c r="H16" s="30" t="s">
        <v>259</v>
      </c>
      <c r="Q16" s="48" t="s">
        <v>260</v>
      </c>
      <c r="R16" s="49" t="s">
        <v>39</v>
      </c>
      <c r="S16" s="49" t="s">
        <v>59</v>
      </c>
      <c r="T16" s="49" t="s">
        <v>47</v>
      </c>
      <c r="U16" s="49" t="s">
        <v>67</v>
      </c>
      <c r="V16" s="49" t="s">
        <v>261</v>
      </c>
    </row>
    <row r="17" spans="2:23" x14ac:dyDescent="0.35">
      <c r="B17" s="9" t="s">
        <v>101</v>
      </c>
      <c r="C17" s="17">
        <v>4</v>
      </c>
      <c r="E17" s="17">
        <v>4</v>
      </c>
      <c r="G17" s="30" t="s">
        <v>260</v>
      </c>
      <c r="H17" s="17" t="s">
        <v>16</v>
      </c>
      <c r="I17" s="17" t="s">
        <v>27</v>
      </c>
      <c r="J17" s="17" t="s">
        <v>261</v>
      </c>
      <c r="Q17" s="51" t="s">
        <v>21</v>
      </c>
      <c r="R17" s="52">
        <v>5</v>
      </c>
      <c r="S17" s="52">
        <v>6</v>
      </c>
      <c r="T17" s="52">
        <v>23</v>
      </c>
      <c r="U17" s="52">
        <v>21</v>
      </c>
      <c r="V17" s="53">
        <v>55</v>
      </c>
      <c r="W17" s="35">
        <f>V17/$V$24</f>
        <v>0.59139784946236562</v>
      </c>
    </row>
    <row r="18" spans="2:23" x14ac:dyDescent="0.35">
      <c r="B18" s="9" t="s">
        <v>60</v>
      </c>
      <c r="C18" s="17">
        <v>12</v>
      </c>
      <c r="D18" s="17">
        <v>4</v>
      </c>
      <c r="E18" s="17">
        <v>16</v>
      </c>
      <c r="G18" s="17" t="s">
        <v>17</v>
      </c>
      <c r="H18" s="17">
        <v>42</v>
      </c>
      <c r="I18" s="17">
        <v>2</v>
      </c>
      <c r="J18" s="17">
        <v>44</v>
      </c>
      <c r="Q18" s="54" t="s">
        <v>143</v>
      </c>
      <c r="R18" s="44"/>
      <c r="S18" s="44"/>
      <c r="T18" s="44">
        <v>1</v>
      </c>
      <c r="U18" s="44"/>
      <c r="V18" s="55">
        <v>1</v>
      </c>
      <c r="W18" s="35">
        <f t="shared" ref="W18:W24" si="0">V18/$V$24</f>
        <v>1.0752688172043012E-2</v>
      </c>
    </row>
    <row r="19" spans="2:23" x14ac:dyDescent="0.35">
      <c r="B19" s="9" t="s">
        <v>73</v>
      </c>
      <c r="C19" s="17">
        <v>8</v>
      </c>
      <c r="E19" s="17">
        <v>8</v>
      </c>
      <c r="G19" s="17" t="s">
        <v>42</v>
      </c>
      <c r="H19" s="17">
        <v>58</v>
      </c>
      <c r="I19" s="17">
        <v>9</v>
      </c>
      <c r="J19" s="17">
        <v>67</v>
      </c>
      <c r="Q19" s="54" t="s">
        <v>101</v>
      </c>
      <c r="R19" s="44">
        <v>2</v>
      </c>
      <c r="S19" s="44"/>
      <c r="T19" s="44">
        <v>4</v>
      </c>
      <c r="U19" s="44">
        <v>2</v>
      </c>
      <c r="V19" s="55">
        <v>8</v>
      </c>
      <c r="W19" s="35">
        <f t="shared" si="0"/>
        <v>8.6021505376344093E-2</v>
      </c>
    </row>
    <row r="20" spans="2:23" x14ac:dyDescent="0.35">
      <c r="B20" s="8" t="s">
        <v>261</v>
      </c>
      <c r="C20" s="17">
        <v>100</v>
      </c>
      <c r="D20" s="17">
        <v>11</v>
      </c>
      <c r="E20" s="17">
        <v>111</v>
      </c>
      <c r="G20" s="17" t="s">
        <v>39</v>
      </c>
      <c r="H20" s="17">
        <v>11</v>
      </c>
      <c r="I20" s="17">
        <v>2</v>
      </c>
      <c r="J20" s="17">
        <v>13</v>
      </c>
      <c r="Q20" s="54" t="s">
        <v>60</v>
      </c>
      <c r="R20" s="44">
        <v>8</v>
      </c>
      <c r="S20" s="44">
        <v>2</v>
      </c>
      <c r="T20" s="44">
        <v>6</v>
      </c>
      <c r="U20" s="44"/>
      <c r="V20" s="55">
        <v>16</v>
      </c>
      <c r="W20" s="35">
        <f t="shared" si="0"/>
        <v>0.17204301075268819</v>
      </c>
    </row>
    <row r="21" spans="2:23" x14ac:dyDescent="0.35">
      <c r="C21"/>
      <c r="D21"/>
      <c r="E21"/>
      <c r="G21" s="17" t="s">
        <v>59</v>
      </c>
      <c r="H21" s="17">
        <v>8</v>
      </c>
      <c r="I21" s="17">
        <v>2</v>
      </c>
      <c r="J21" s="17">
        <v>10</v>
      </c>
      <c r="Q21" s="54" t="s">
        <v>73</v>
      </c>
      <c r="R21" s="44">
        <v>1</v>
      </c>
      <c r="S21" s="44">
        <v>2</v>
      </c>
      <c r="T21" s="44">
        <v>4</v>
      </c>
      <c r="U21" s="44">
        <v>3</v>
      </c>
      <c r="V21" s="55">
        <v>10</v>
      </c>
      <c r="W21" s="35">
        <f t="shared" si="0"/>
        <v>0.10752688172043011</v>
      </c>
    </row>
    <row r="22" spans="2:23" x14ac:dyDescent="0.35">
      <c r="C22"/>
      <c r="D22"/>
      <c r="E22"/>
      <c r="G22" s="17" t="s">
        <v>30</v>
      </c>
      <c r="H22" s="17">
        <v>1</v>
      </c>
      <c r="J22" s="17">
        <v>1</v>
      </c>
      <c r="Q22" s="54" t="s">
        <v>201</v>
      </c>
      <c r="R22" s="44"/>
      <c r="S22" s="44"/>
      <c r="T22" s="44"/>
      <c r="U22" s="44">
        <v>1</v>
      </c>
      <c r="V22" s="55">
        <v>1</v>
      </c>
      <c r="W22" s="35">
        <f t="shared" si="0"/>
        <v>1.0752688172043012E-2</v>
      </c>
    </row>
    <row r="23" spans="2:23" x14ac:dyDescent="0.35">
      <c r="C23"/>
      <c r="D23"/>
      <c r="E23"/>
      <c r="G23" s="31" t="s">
        <v>47</v>
      </c>
      <c r="H23" s="31">
        <v>29</v>
      </c>
      <c r="I23" s="31">
        <v>4</v>
      </c>
      <c r="J23" s="31">
        <v>33</v>
      </c>
      <c r="Q23" s="54" t="s">
        <v>146</v>
      </c>
      <c r="R23" s="44"/>
      <c r="S23" s="44"/>
      <c r="T23" s="44"/>
      <c r="U23" s="44">
        <v>2</v>
      </c>
      <c r="V23" s="55">
        <v>2</v>
      </c>
      <c r="W23" s="35">
        <f t="shared" si="0"/>
        <v>2.1505376344086023E-2</v>
      </c>
    </row>
    <row r="24" spans="2:23" x14ac:dyDescent="0.35">
      <c r="C24"/>
      <c r="D24"/>
      <c r="E24"/>
      <c r="G24" s="17" t="s">
        <v>67</v>
      </c>
      <c r="H24" s="17">
        <v>9</v>
      </c>
      <c r="I24" s="17">
        <v>1</v>
      </c>
      <c r="J24" s="17">
        <v>10</v>
      </c>
      <c r="Q24" s="56" t="s">
        <v>261</v>
      </c>
      <c r="R24" s="57">
        <v>16</v>
      </c>
      <c r="S24" s="57">
        <v>10</v>
      </c>
      <c r="T24" s="57">
        <v>38</v>
      </c>
      <c r="U24" s="57">
        <v>29</v>
      </c>
      <c r="V24" s="58">
        <v>93</v>
      </c>
      <c r="W24" s="35">
        <f t="shared" si="0"/>
        <v>1</v>
      </c>
    </row>
    <row r="25" spans="2:23" x14ac:dyDescent="0.35">
      <c r="C25"/>
      <c r="D25"/>
      <c r="E25"/>
      <c r="G25" s="17" t="s">
        <v>261</v>
      </c>
      <c r="H25" s="17">
        <v>100</v>
      </c>
      <c r="I25" s="17">
        <v>11</v>
      </c>
      <c r="J25" s="17">
        <v>111</v>
      </c>
      <c r="R25" s="35">
        <f>R24/$V$24</f>
        <v>0.17204301075268819</v>
      </c>
      <c r="S25" s="35">
        <f t="shared" ref="S25:U25" si="1">S24/$V$24</f>
        <v>0.10752688172043011</v>
      </c>
      <c r="T25" s="35">
        <f t="shared" si="1"/>
        <v>0.40860215053763443</v>
      </c>
      <c r="U25" s="35">
        <f t="shared" si="1"/>
        <v>0.31182795698924731</v>
      </c>
      <c r="V25" s="50">
        <v>1</v>
      </c>
    </row>
    <row r="26" spans="2:23" x14ac:dyDescent="0.35">
      <c r="C26"/>
      <c r="D26"/>
      <c r="E26"/>
    </row>
    <row r="27" spans="2:23" x14ac:dyDescent="0.35">
      <c r="C27"/>
      <c r="D27"/>
      <c r="E27"/>
      <c r="Q27" s="157" t="s">
        <v>383</v>
      </c>
      <c r="R27" s="157"/>
    </row>
    <row r="28" spans="2:23" x14ac:dyDescent="0.35">
      <c r="C28"/>
      <c r="D28"/>
      <c r="E28"/>
      <c r="Q28" s="64" t="s">
        <v>380</v>
      </c>
      <c r="R28" s="64" t="s">
        <v>384</v>
      </c>
    </row>
    <row r="29" spans="2:23" x14ac:dyDescent="0.35">
      <c r="C29"/>
      <c r="D29"/>
      <c r="E29"/>
      <c r="Q29" s="48" t="str">
        <f>Q17</f>
        <v>CLARO</v>
      </c>
      <c r="R29" s="61">
        <f>W17</f>
        <v>0.59139784946236562</v>
      </c>
    </row>
    <row r="30" spans="2:23" x14ac:dyDescent="0.35">
      <c r="C30"/>
      <c r="D30"/>
      <c r="E30"/>
      <c r="Q30" s="48" t="str">
        <f t="shared" ref="Q30:Q35" si="2">Q18</f>
        <v>ETB</v>
      </c>
      <c r="R30" s="61">
        <f t="shared" ref="R30:R35" si="3">W18</f>
        <v>1.0752688172043012E-2</v>
      </c>
    </row>
    <row r="31" spans="2:23" x14ac:dyDescent="0.35">
      <c r="C31"/>
      <c r="D31"/>
      <c r="E31"/>
      <c r="Q31" s="48" t="str">
        <f t="shared" si="2"/>
        <v>MOVISTAR</v>
      </c>
      <c r="R31" s="61">
        <f t="shared" si="3"/>
        <v>8.6021505376344093E-2</v>
      </c>
    </row>
    <row r="32" spans="2:23" x14ac:dyDescent="0.35">
      <c r="C32"/>
      <c r="D32"/>
      <c r="E32"/>
      <c r="Q32" s="48" t="str">
        <f t="shared" si="2"/>
        <v>OTRO</v>
      </c>
      <c r="R32" s="61">
        <f t="shared" si="3"/>
        <v>0.17204301075268819</v>
      </c>
    </row>
    <row r="33" spans="3:18" x14ac:dyDescent="0.35">
      <c r="C33"/>
      <c r="D33"/>
      <c r="E33"/>
      <c r="Q33" s="48" t="str">
        <f t="shared" si="2"/>
        <v>TIGO</v>
      </c>
      <c r="R33" s="61">
        <f t="shared" si="3"/>
        <v>0.10752688172043011</v>
      </c>
    </row>
    <row r="34" spans="3:18" x14ac:dyDescent="0.35">
      <c r="C34"/>
      <c r="D34"/>
      <c r="E34"/>
      <c r="Q34" s="48" t="str">
        <f t="shared" si="2"/>
        <v>VIRGIN</v>
      </c>
      <c r="R34" s="61">
        <f t="shared" si="3"/>
        <v>1.0752688172043012E-2</v>
      </c>
    </row>
    <row r="35" spans="3:18" x14ac:dyDescent="0.35">
      <c r="C35"/>
      <c r="D35"/>
      <c r="E35"/>
      <c r="Q35" s="48" t="str">
        <f t="shared" si="2"/>
        <v>WOM</v>
      </c>
      <c r="R35" s="61">
        <f t="shared" si="3"/>
        <v>2.1505376344086023E-2</v>
      </c>
    </row>
    <row r="36" spans="3:18" x14ac:dyDescent="0.35">
      <c r="C36"/>
      <c r="D36"/>
      <c r="E36"/>
      <c r="Q36" s="34"/>
      <c r="R36" s="59">
        <f>SUM(R29:R35)</f>
        <v>1.0000000000000002</v>
      </c>
    </row>
    <row r="37" spans="3:18" x14ac:dyDescent="0.35">
      <c r="C37"/>
      <c r="D37"/>
      <c r="E37"/>
    </row>
    <row r="38" spans="3:18" x14ac:dyDescent="0.35">
      <c r="C38"/>
      <c r="D38"/>
      <c r="E38"/>
      <c r="Q38" s="157" t="s">
        <v>385</v>
      </c>
      <c r="R38" s="157"/>
    </row>
    <row r="39" spans="3:18" x14ac:dyDescent="0.35">
      <c r="C39"/>
      <c r="D39"/>
      <c r="E39"/>
      <c r="Q39" s="64" t="s">
        <v>386</v>
      </c>
      <c r="R39" s="64" t="s">
        <v>384</v>
      </c>
    </row>
    <row r="40" spans="3:18" x14ac:dyDescent="0.35">
      <c r="C40"/>
      <c r="D40"/>
      <c r="E40"/>
      <c r="Q40" s="60" t="str">
        <f>R16</f>
        <v>ANTENAS SATELITAL</v>
      </c>
      <c r="R40" s="63">
        <f>R25</f>
        <v>0.17204301075268819</v>
      </c>
    </row>
    <row r="41" spans="3:18" x14ac:dyDescent="0.35">
      <c r="C41"/>
      <c r="D41"/>
      <c r="E41"/>
      <c r="Q41" s="60" t="str">
        <f>S16</f>
        <v>CABLE</v>
      </c>
      <c r="R41" s="63">
        <f>S25</f>
        <v>0.10752688172043011</v>
      </c>
    </row>
    <row r="42" spans="3:18" x14ac:dyDescent="0.35">
      <c r="C42"/>
      <c r="D42"/>
      <c r="E42"/>
      <c r="Q42" s="60" t="str">
        <f>T16</f>
        <v>ZONA WIFI</v>
      </c>
      <c r="R42" s="63">
        <f>T25</f>
        <v>0.40860215053763443</v>
      </c>
    </row>
    <row r="43" spans="3:18" x14ac:dyDescent="0.35">
      <c r="C43"/>
      <c r="D43"/>
      <c r="E43"/>
      <c r="Q43" s="60" t="str">
        <f>U16</f>
        <v>ZONA WIFI COMPARTIDA DESDE UN CELULAR</v>
      </c>
      <c r="R43" s="63">
        <f>U25</f>
        <v>0.31182795698924731</v>
      </c>
    </row>
    <row r="44" spans="3:18" x14ac:dyDescent="0.35">
      <c r="C44"/>
      <c r="D44"/>
      <c r="E44"/>
      <c r="R44" s="62">
        <f>SUM(R40:R43)</f>
        <v>1</v>
      </c>
    </row>
    <row r="45" spans="3:18" x14ac:dyDescent="0.35">
      <c r="C45"/>
      <c r="D45"/>
      <c r="E45"/>
    </row>
    <row r="46" spans="3:18" x14ac:dyDescent="0.35">
      <c r="C46"/>
      <c r="D46"/>
      <c r="E46"/>
    </row>
    <row r="47" spans="3:18" x14ac:dyDescent="0.35">
      <c r="C47"/>
      <c r="D47"/>
      <c r="E47"/>
    </row>
    <row r="48" spans="3:18" x14ac:dyDescent="0.35">
      <c r="C48"/>
      <c r="D48"/>
      <c r="E48"/>
    </row>
    <row r="49" spans="3:5" x14ac:dyDescent="0.35">
      <c r="C49"/>
      <c r="D49"/>
      <c r="E49"/>
    </row>
    <row r="50" spans="3:5" x14ac:dyDescent="0.35">
      <c r="C50"/>
      <c r="D50"/>
      <c r="E50"/>
    </row>
    <row r="51" spans="3:5" x14ac:dyDescent="0.35">
      <c r="C51"/>
      <c r="D51"/>
      <c r="E51"/>
    </row>
    <row r="52" spans="3:5" x14ac:dyDescent="0.35">
      <c r="C52"/>
      <c r="D52"/>
      <c r="E52"/>
    </row>
    <row r="53" spans="3:5" x14ac:dyDescent="0.35">
      <c r="C53"/>
      <c r="D53"/>
      <c r="E53"/>
    </row>
    <row r="54" spans="3:5" x14ac:dyDescent="0.35">
      <c r="C54"/>
      <c r="D54"/>
      <c r="E54"/>
    </row>
    <row r="55" spans="3:5" x14ac:dyDescent="0.35">
      <c r="C55"/>
      <c r="D55"/>
      <c r="E55"/>
    </row>
    <row r="56" spans="3:5" x14ac:dyDescent="0.35">
      <c r="C56"/>
      <c r="D56"/>
      <c r="E56"/>
    </row>
    <row r="57" spans="3:5" x14ac:dyDescent="0.35">
      <c r="C57"/>
      <c r="D57"/>
      <c r="E57"/>
    </row>
    <row r="58" spans="3:5" x14ac:dyDescent="0.35">
      <c r="C58"/>
      <c r="D58"/>
      <c r="E58"/>
    </row>
    <row r="59" spans="3:5" x14ac:dyDescent="0.35">
      <c r="C59"/>
      <c r="D59"/>
      <c r="E59"/>
    </row>
    <row r="60" spans="3:5" x14ac:dyDescent="0.35">
      <c r="C60"/>
      <c r="D60"/>
      <c r="E60"/>
    </row>
    <row r="61" spans="3:5" x14ac:dyDescent="0.35">
      <c r="C61"/>
      <c r="D61"/>
      <c r="E61"/>
    </row>
    <row r="62" spans="3:5" x14ac:dyDescent="0.35">
      <c r="C62"/>
      <c r="D62"/>
      <c r="E62"/>
    </row>
    <row r="63" spans="3:5" x14ac:dyDescent="0.35">
      <c r="C63"/>
      <c r="D63"/>
      <c r="E63"/>
    </row>
    <row r="64" spans="3:5" x14ac:dyDescent="0.35">
      <c r="C64"/>
      <c r="D64"/>
      <c r="E64"/>
    </row>
    <row r="65" spans="3:5" x14ac:dyDescent="0.35">
      <c r="C65"/>
      <c r="D65"/>
      <c r="E65"/>
    </row>
    <row r="66" spans="3:5" x14ac:dyDescent="0.35">
      <c r="C66"/>
      <c r="D66"/>
      <c r="E66"/>
    </row>
    <row r="67" spans="3:5" x14ac:dyDescent="0.35">
      <c r="C67"/>
      <c r="D67"/>
      <c r="E67"/>
    </row>
    <row r="68" spans="3:5" x14ac:dyDescent="0.35">
      <c r="C68"/>
      <c r="D68"/>
      <c r="E68"/>
    </row>
    <row r="69" spans="3:5" x14ac:dyDescent="0.35">
      <c r="C69"/>
      <c r="D69"/>
      <c r="E69"/>
    </row>
    <row r="70" spans="3:5" x14ac:dyDescent="0.35">
      <c r="C70"/>
      <c r="D70"/>
      <c r="E70"/>
    </row>
    <row r="71" spans="3:5" x14ac:dyDescent="0.35">
      <c r="C71"/>
      <c r="D71"/>
      <c r="E71"/>
    </row>
    <row r="72" spans="3:5" x14ac:dyDescent="0.35">
      <c r="C72"/>
      <c r="D72"/>
      <c r="E72"/>
    </row>
    <row r="73" spans="3:5" x14ac:dyDescent="0.35">
      <c r="C73"/>
      <c r="D73"/>
      <c r="E73"/>
    </row>
    <row r="74" spans="3:5" x14ac:dyDescent="0.35">
      <c r="C74"/>
      <c r="D74"/>
      <c r="E74"/>
    </row>
    <row r="75" spans="3:5" x14ac:dyDescent="0.35">
      <c r="C75"/>
      <c r="D75"/>
      <c r="E75"/>
    </row>
    <row r="76" spans="3:5" x14ac:dyDescent="0.35">
      <c r="C76"/>
      <c r="D76"/>
      <c r="E76"/>
    </row>
    <row r="77" spans="3:5" x14ac:dyDescent="0.35">
      <c r="C77"/>
      <c r="D77"/>
      <c r="E77"/>
    </row>
    <row r="78" spans="3:5" x14ac:dyDescent="0.35">
      <c r="C78"/>
      <c r="D78"/>
      <c r="E78"/>
    </row>
    <row r="79" spans="3:5" x14ac:dyDescent="0.35">
      <c r="C79"/>
      <c r="D79"/>
      <c r="E79"/>
    </row>
    <row r="80" spans="3:5" x14ac:dyDescent="0.35">
      <c r="C80"/>
      <c r="D80"/>
      <c r="E80"/>
    </row>
    <row r="81" spans="3:5" x14ac:dyDescent="0.35">
      <c r="C81"/>
      <c r="D81"/>
      <c r="E81"/>
    </row>
    <row r="82" spans="3:5" x14ac:dyDescent="0.35">
      <c r="C82"/>
      <c r="D82"/>
      <c r="E82"/>
    </row>
    <row r="83" spans="3:5" x14ac:dyDescent="0.35">
      <c r="C83"/>
      <c r="D83"/>
      <c r="E83"/>
    </row>
    <row r="84" spans="3:5" x14ac:dyDescent="0.35">
      <c r="C84"/>
      <c r="D84"/>
      <c r="E84"/>
    </row>
    <row r="85" spans="3:5" x14ac:dyDescent="0.35">
      <c r="C85"/>
      <c r="D85"/>
      <c r="E85"/>
    </row>
    <row r="86" spans="3:5" x14ac:dyDescent="0.35">
      <c r="C86"/>
      <c r="D86"/>
      <c r="E86"/>
    </row>
    <row r="87" spans="3:5" x14ac:dyDescent="0.35">
      <c r="C87"/>
      <c r="D87"/>
      <c r="E87"/>
    </row>
    <row r="88" spans="3:5" x14ac:dyDescent="0.35">
      <c r="C88"/>
      <c r="D88"/>
      <c r="E88"/>
    </row>
    <row r="89" spans="3:5" x14ac:dyDescent="0.35">
      <c r="C89"/>
      <c r="D89"/>
      <c r="E89"/>
    </row>
    <row r="90" spans="3:5" x14ac:dyDescent="0.35">
      <c r="C90"/>
      <c r="D90"/>
      <c r="E90"/>
    </row>
    <row r="91" spans="3:5" x14ac:dyDescent="0.35">
      <c r="C91"/>
      <c r="D91"/>
      <c r="E91"/>
    </row>
    <row r="92" spans="3:5" x14ac:dyDescent="0.35">
      <c r="C92"/>
      <c r="D92"/>
      <c r="E92"/>
    </row>
    <row r="93" spans="3:5" x14ac:dyDescent="0.35">
      <c r="C93"/>
      <c r="D93"/>
      <c r="E93"/>
    </row>
    <row r="94" spans="3:5" x14ac:dyDescent="0.35">
      <c r="C94"/>
      <c r="D94"/>
      <c r="E94"/>
    </row>
    <row r="95" spans="3:5" x14ac:dyDescent="0.35">
      <c r="C95"/>
      <c r="D95"/>
      <c r="E95"/>
    </row>
    <row r="96" spans="3:5" x14ac:dyDescent="0.35">
      <c r="C96"/>
      <c r="D96"/>
      <c r="E96"/>
    </row>
    <row r="97" spans="3:5" x14ac:dyDescent="0.35">
      <c r="C97"/>
      <c r="D97"/>
      <c r="E97"/>
    </row>
    <row r="98" spans="3:5" x14ac:dyDescent="0.35">
      <c r="C98"/>
      <c r="D98"/>
      <c r="E98"/>
    </row>
    <row r="99" spans="3:5" x14ac:dyDescent="0.35">
      <c r="C99"/>
      <c r="D99"/>
      <c r="E99"/>
    </row>
    <row r="100" spans="3:5" x14ac:dyDescent="0.35">
      <c r="C100"/>
      <c r="D100"/>
      <c r="E100"/>
    </row>
    <row r="101" spans="3:5" x14ac:dyDescent="0.35">
      <c r="C101"/>
      <c r="D101"/>
      <c r="E101"/>
    </row>
    <row r="102" spans="3:5" x14ac:dyDescent="0.35">
      <c r="C102"/>
      <c r="D102"/>
      <c r="E102"/>
    </row>
    <row r="103" spans="3:5" x14ac:dyDescent="0.35">
      <c r="C103"/>
      <c r="D103"/>
      <c r="E103"/>
    </row>
    <row r="104" spans="3:5" x14ac:dyDescent="0.35">
      <c r="C104"/>
      <c r="D104"/>
      <c r="E104"/>
    </row>
    <row r="105" spans="3:5" x14ac:dyDescent="0.35">
      <c r="C105"/>
      <c r="D105"/>
      <c r="E105"/>
    </row>
    <row r="106" spans="3:5" x14ac:dyDescent="0.35">
      <c r="C106"/>
      <c r="D106"/>
      <c r="E106"/>
    </row>
    <row r="107" spans="3:5" x14ac:dyDescent="0.35">
      <c r="C107"/>
      <c r="D107"/>
      <c r="E107"/>
    </row>
    <row r="108" spans="3:5" x14ac:dyDescent="0.35">
      <c r="C108"/>
      <c r="D108"/>
      <c r="E108"/>
    </row>
    <row r="109" spans="3:5" x14ac:dyDescent="0.35">
      <c r="C109"/>
      <c r="D109"/>
      <c r="E109"/>
    </row>
    <row r="110" spans="3:5" x14ac:dyDescent="0.35">
      <c r="C110"/>
      <c r="D110"/>
      <c r="E110"/>
    </row>
    <row r="111" spans="3:5" x14ac:dyDescent="0.35">
      <c r="C111"/>
      <c r="D111"/>
      <c r="E111"/>
    </row>
    <row r="112" spans="3:5" x14ac:dyDescent="0.35">
      <c r="C112"/>
      <c r="D112"/>
      <c r="E112"/>
    </row>
    <row r="113" spans="3:5" x14ac:dyDescent="0.35">
      <c r="C113"/>
      <c r="D113"/>
      <c r="E113"/>
    </row>
    <row r="114" spans="3:5" x14ac:dyDescent="0.35">
      <c r="C114"/>
      <c r="D114"/>
      <c r="E114"/>
    </row>
    <row r="115" spans="3:5" x14ac:dyDescent="0.35">
      <c r="C115"/>
      <c r="D115"/>
      <c r="E115"/>
    </row>
    <row r="116" spans="3:5" x14ac:dyDescent="0.35">
      <c r="C116"/>
      <c r="D116"/>
      <c r="E116"/>
    </row>
    <row r="117" spans="3:5" x14ac:dyDescent="0.35">
      <c r="C117"/>
      <c r="D117"/>
      <c r="E117"/>
    </row>
    <row r="118" spans="3:5" x14ac:dyDescent="0.35">
      <c r="C118"/>
      <c r="D118"/>
      <c r="E118"/>
    </row>
  </sheetData>
  <mergeCells count="8">
    <mergeCell ref="Q15:V15"/>
    <mergeCell ref="Q27:R27"/>
    <mergeCell ref="Q38:R38"/>
    <mergeCell ref="AB3:AE4"/>
    <mergeCell ref="B2:E3"/>
    <mergeCell ref="G2:J3"/>
    <mergeCell ref="G14:J15"/>
    <mergeCell ref="L2:O3"/>
  </mergeCells>
  <pageMargins left="0.7" right="0.7" top="0.75" bottom="0.75" header="0.3" footer="0.3"/>
  <drawing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9C0A-7256-400E-81C8-5372FC0F3C1F}">
  <dimension ref="B2:I25"/>
  <sheetViews>
    <sheetView zoomScale="70" zoomScaleNormal="70" workbookViewId="0">
      <selection activeCell="I20" sqref="I20"/>
    </sheetView>
  </sheetViews>
  <sheetFormatPr baseColWidth="10" defaultColWidth="11.453125" defaultRowHeight="14.5" x14ac:dyDescent="0.35"/>
  <cols>
    <col min="2" max="2" width="53.453125" bestFit="1" customWidth="1"/>
    <col min="3" max="3" width="3.81640625" bestFit="1" customWidth="1"/>
    <col min="4" max="4" width="9.26953125" customWidth="1"/>
    <col min="5" max="5" width="5.7265625" customWidth="1"/>
    <col min="6" max="6" width="9.7265625" customWidth="1"/>
    <col min="8" max="8" width="3.7265625" customWidth="1"/>
  </cols>
  <sheetData>
    <row r="2" spans="2:9" x14ac:dyDescent="0.35">
      <c r="B2" s="159" t="s">
        <v>3</v>
      </c>
      <c r="C2" s="159"/>
      <c r="D2" s="159"/>
      <c r="I2" s="18" t="s">
        <v>263</v>
      </c>
    </row>
    <row r="3" spans="2:9" x14ac:dyDescent="0.35">
      <c r="B3" s="6" t="s">
        <v>16</v>
      </c>
      <c r="C3">
        <v>100</v>
      </c>
      <c r="D3" s="14">
        <f>C3/111</f>
        <v>0.90090090090090091</v>
      </c>
      <c r="H3" t="s">
        <v>264</v>
      </c>
      <c r="I3" t="s">
        <v>265</v>
      </c>
    </row>
    <row r="4" spans="2:9" x14ac:dyDescent="0.35">
      <c r="B4" s="6" t="s">
        <v>27</v>
      </c>
      <c r="C4">
        <v>11</v>
      </c>
      <c r="D4" s="14">
        <f>C4/111</f>
        <v>9.90990990990991E-2</v>
      </c>
      <c r="H4" t="s">
        <v>266</v>
      </c>
      <c r="I4" t="s">
        <v>267</v>
      </c>
    </row>
    <row r="5" spans="2:9" x14ac:dyDescent="0.35">
      <c r="H5" t="s">
        <v>266</v>
      </c>
      <c r="I5" t="s">
        <v>268</v>
      </c>
    </row>
    <row r="6" spans="2:9" x14ac:dyDescent="0.35">
      <c r="H6" t="s">
        <v>264</v>
      </c>
      <c r="I6" t="s">
        <v>269</v>
      </c>
    </row>
    <row r="7" spans="2:9" x14ac:dyDescent="0.35">
      <c r="B7" s="18" t="s">
        <v>4</v>
      </c>
      <c r="C7" s="160" t="s">
        <v>270</v>
      </c>
      <c r="D7" s="161"/>
      <c r="E7" s="160" t="s">
        <v>271</v>
      </c>
      <c r="F7" s="161"/>
    </row>
    <row r="8" spans="2:9" x14ac:dyDescent="0.35">
      <c r="B8" s="19" t="s">
        <v>17</v>
      </c>
      <c r="C8" s="20">
        <v>42</v>
      </c>
      <c r="D8" s="21">
        <f>C8/100</f>
        <v>0.42</v>
      </c>
      <c r="E8" s="20">
        <v>2</v>
      </c>
      <c r="F8" s="21">
        <f>E8/11</f>
        <v>0.18181818181818182</v>
      </c>
    </row>
    <row r="9" spans="2:9" x14ac:dyDescent="0.35">
      <c r="B9" s="19" t="s">
        <v>42</v>
      </c>
      <c r="C9" s="22">
        <v>58</v>
      </c>
      <c r="D9" s="23">
        <f>C9/100</f>
        <v>0.57999999999999996</v>
      </c>
      <c r="E9" s="22">
        <v>9</v>
      </c>
      <c r="F9" s="23">
        <f>E9/11</f>
        <v>0.81818181818181823</v>
      </c>
    </row>
    <row r="12" spans="2:9" x14ac:dyDescent="0.35">
      <c r="B12" s="159" t="s">
        <v>10</v>
      </c>
      <c r="C12" s="159"/>
      <c r="D12" s="159"/>
    </row>
    <row r="13" spans="2:9" x14ac:dyDescent="0.35">
      <c r="B13" s="12" t="s">
        <v>39</v>
      </c>
      <c r="C13" s="15">
        <v>11</v>
      </c>
      <c r="D13" s="16">
        <f>C13/58</f>
        <v>0.18965517241379309</v>
      </c>
    </row>
    <row r="14" spans="2:9" x14ac:dyDescent="0.35">
      <c r="B14" s="12" t="s">
        <v>59</v>
      </c>
      <c r="C14" s="15">
        <v>8</v>
      </c>
      <c r="D14" s="16">
        <f t="shared" ref="D14:D17" si="0">C14/58</f>
        <v>0.13793103448275862</v>
      </c>
    </row>
    <row r="15" spans="2:9" x14ac:dyDescent="0.35">
      <c r="B15" s="12" t="s">
        <v>30</v>
      </c>
      <c r="C15" s="15">
        <v>1</v>
      </c>
      <c r="D15" s="16">
        <f t="shared" si="0"/>
        <v>1.7241379310344827E-2</v>
      </c>
    </row>
    <row r="16" spans="2:9" x14ac:dyDescent="0.35">
      <c r="B16" s="24" t="s">
        <v>47</v>
      </c>
      <c r="C16" s="27">
        <v>29</v>
      </c>
      <c r="D16" s="26">
        <f t="shared" si="0"/>
        <v>0.5</v>
      </c>
    </row>
    <row r="17" spans="2:4" x14ac:dyDescent="0.35">
      <c r="B17" s="12" t="s">
        <v>67</v>
      </c>
      <c r="C17" s="15">
        <v>9</v>
      </c>
      <c r="D17" s="16">
        <f t="shared" si="0"/>
        <v>0.15517241379310345</v>
      </c>
    </row>
    <row r="20" spans="2:4" x14ac:dyDescent="0.35">
      <c r="B20" s="159" t="s">
        <v>11</v>
      </c>
      <c r="C20" s="159"/>
      <c r="D20" s="159"/>
    </row>
    <row r="21" spans="2:4" x14ac:dyDescent="0.35">
      <c r="B21" s="24" t="s">
        <v>21</v>
      </c>
      <c r="C21" s="25">
        <v>33</v>
      </c>
      <c r="D21" s="26">
        <f>C21/58</f>
        <v>0.56896551724137934</v>
      </c>
    </row>
    <row r="22" spans="2:4" x14ac:dyDescent="0.35">
      <c r="B22" s="12" t="s">
        <v>143</v>
      </c>
      <c r="C22" s="13">
        <v>1</v>
      </c>
      <c r="D22" s="16">
        <f>C22/58</f>
        <v>1.7241379310344827E-2</v>
      </c>
    </row>
    <row r="23" spans="2:4" x14ac:dyDescent="0.35">
      <c r="B23" s="12" t="s">
        <v>101</v>
      </c>
      <c r="C23" s="13">
        <v>4</v>
      </c>
      <c r="D23" s="16">
        <f>C23/58</f>
        <v>6.8965517241379309E-2</v>
      </c>
    </row>
    <row r="24" spans="2:4" x14ac:dyDescent="0.35">
      <c r="B24" s="12" t="s">
        <v>60</v>
      </c>
      <c r="C24" s="13">
        <v>12</v>
      </c>
      <c r="D24" s="16">
        <f>C24/58</f>
        <v>0.20689655172413793</v>
      </c>
    </row>
    <row r="25" spans="2:4" x14ac:dyDescent="0.35">
      <c r="B25" s="12" t="s">
        <v>73</v>
      </c>
      <c r="C25" s="13">
        <v>8</v>
      </c>
      <c r="D25" s="16">
        <f>C25/58</f>
        <v>0.13793103448275862</v>
      </c>
    </row>
  </sheetData>
  <mergeCells count="5">
    <mergeCell ref="B12:D12"/>
    <mergeCell ref="B20:D20"/>
    <mergeCell ref="B2:D2"/>
    <mergeCell ref="C7:D7"/>
    <mergeCell ref="E7:F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4D3908240A63498CC22D09B9CEB2AD" ma:contentTypeVersion="2" ma:contentTypeDescription="Crear nuevo documento." ma:contentTypeScope="" ma:versionID="ec4bac1604793b8028ad393bbcff60fa">
  <xsd:schema xmlns:xsd="http://www.w3.org/2001/XMLSchema" xmlns:xs="http://www.w3.org/2001/XMLSchema" xmlns:p="http://schemas.microsoft.com/office/2006/metadata/properties" xmlns:ns2="f27dd64b-d80c-4f35-a44b-7ca22e4fc39e" targetNamespace="http://schemas.microsoft.com/office/2006/metadata/properties" ma:root="true" ma:fieldsID="f48c309e19209cee103b2210c8e4d609" ns2:_="">
    <xsd:import namespace="f27dd64b-d80c-4f35-a44b-7ca22e4fc3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dd64b-d80c-4f35-a44b-7ca22e4fc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656952-912E-426A-94E0-EB2F37943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dd64b-d80c-4f35-a44b-7ca22e4fc3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F2A742-90DE-4698-A7C5-93FCA09111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03F79E-CB9F-4304-A698-B74A336C5D77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f27dd64b-d80c-4f35-a44b-7ca22e4fc39e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Preguntas</vt:lpstr>
      <vt:lpstr>Tabla</vt:lpstr>
      <vt:lpstr>Detalle Encuestas LA_VEGA</vt:lpstr>
      <vt:lpstr>Error muestral</vt:lpstr>
      <vt:lpstr>Tamaño muestra</vt:lpstr>
      <vt:lpstr>Resumen</vt:lpstr>
      <vt:lpstr>Conclusiones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IMEVI</dc:creator>
  <cp:keywords/>
  <dc:description/>
  <cp:lastModifiedBy>XIMENA DIAZ</cp:lastModifiedBy>
  <cp:revision/>
  <cp:lastPrinted>2022-11-17T02:41:55Z</cp:lastPrinted>
  <dcterms:created xsi:type="dcterms:W3CDTF">2022-10-26T02:06:37Z</dcterms:created>
  <dcterms:modified xsi:type="dcterms:W3CDTF">2023-01-27T03:10:59Z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0x0101002F4D3908240A63498CC22D09B9CEB2AD</vt:lpwstr>
  </property>
</Properties>
</file>