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9975" tabRatio="882"/>
  </bookViews>
  <sheets>
    <sheet name="Inicio" sheetId="2" r:id="rId1"/>
    <sheet name="Porcentajes" sheetId="3" r:id="rId2"/>
    <sheet name="Método de trabajo" sheetId="4" r:id="rId3"/>
    <sheet name="Entorno" sheetId="6" r:id="rId4"/>
    <sheet name="Liderazgo" sheetId="7" r:id="rId5"/>
    <sheet name="Talento humano" sheetId="5" r:id="rId6"/>
    <sheet name="Consolidado de datos" sheetId="11" r:id="rId7"/>
    <sheet name="Consolidado de datos (2)" sheetId="12" r:id="rId8"/>
    <sheet name="Reporte de resultados" sheetId="13" r:id="rId9"/>
    <sheet name="Plan de mejoramiento" sheetId="10" r:id="rId10"/>
    <sheet name="Hoja1" sheetId="14" state="hidden" r:id="rId11"/>
  </sheets>
  <definedNames>
    <definedName name="Variables">'Plan de mejoramiento'!$A$2:$A$6</definedName>
  </definedNames>
  <calcPr calcId="145621"/>
</workbook>
</file>

<file path=xl/calcChain.xml><?xml version="1.0" encoding="utf-8"?>
<calcChain xmlns="http://schemas.openxmlformats.org/spreadsheetml/2006/main">
  <c r="G8" i="12" l="1"/>
  <c r="J8" i="12"/>
  <c r="M8" i="12"/>
  <c r="F8" i="12"/>
  <c r="J9" i="12"/>
  <c r="G29" i="10" l="1"/>
  <c r="G28" i="10"/>
  <c r="G27" i="10"/>
  <c r="G26" i="10"/>
  <c r="G25" i="10"/>
  <c r="G24" i="10"/>
  <c r="G23" i="10"/>
  <c r="G22" i="10"/>
  <c r="G21" i="10"/>
  <c r="G20" i="10"/>
  <c r="E34" i="13" l="1"/>
  <c r="I29" i="12"/>
  <c r="F29" i="12"/>
  <c r="E29" i="11"/>
  <c r="AC29" i="12"/>
  <c r="E31" i="13" l="1"/>
  <c r="E32" i="13"/>
  <c r="E33" i="13"/>
  <c r="E30" i="13"/>
  <c r="E29" i="13"/>
  <c r="E28" i="13"/>
  <c r="E27" i="13"/>
  <c r="E26" i="13"/>
  <c r="D13" i="13"/>
  <c r="D12" i="13"/>
  <c r="D11" i="13"/>
  <c r="D10" i="13"/>
  <c r="F62" i="13" l="1"/>
  <c r="I28" i="12"/>
  <c r="F61" i="13" s="1"/>
  <c r="I27" i="12"/>
  <c r="F60" i="13" s="1"/>
  <c r="F27" i="12"/>
  <c r="C27" i="12"/>
  <c r="I26" i="12"/>
  <c r="F59" i="13" s="1"/>
  <c r="I25" i="12"/>
  <c r="F58" i="13" s="1"/>
  <c r="F25" i="12"/>
  <c r="I24" i="12"/>
  <c r="F57" i="13" s="1"/>
  <c r="F24" i="12"/>
  <c r="I23" i="12"/>
  <c r="F56" i="13" s="1"/>
  <c r="F23" i="12"/>
  <c r="C23" i="12"/>
  <c r="I22" i="12"/>
  <c r="F55" i="13" s="1"/>
  <c r="I21" i="12"/>
  <c r="F54" i="13" s="1"/>
  <c r="I20" i="12"/>
  <c r="F53" i="13" s="1"/>
  <c r="F20" i="12"/>
  <c r="C20" i="12"/>
  <c r="I19" i="12"/>
  <c r="F52" i="13" s="1"/>
  <c r="I18" i="12"/>
  <c r="F51" i="13" s="1"/>
  <c r="I17" i="12"/>
  <c r="F50" i="13" s="1"/>
  <c r="F17" i="12"/>
  <c r="I16" i="12"/>
  <c r="F49" i="13" s="1"/>
  <c r="I15" i="12"/>
  <c r="F48" i="13" s="1"/>
  <c r="I14" i="12"/>
  <c r="F47" i="13" s="1"/>
  <c r="I13" i="12"/>
  <c r="F46" i="13" s="1"/>
  <c r="I12" i="12"/>
  <c r="F45" i="13" s="1"/>
  <c r="I11" i="12"/>
  <c r="F44" i="13" s="1"/>
  <c r="F11" i="12"/>
  <c r="I10" i="12"/>
  <c r="F43" i="13" s="1"/>
  <c r="I9" i="12"/>
  <c r="F42" i="13" s="1"/>
  <c r="I8" i="12"/>
  <c r="F41" i="13" s="1"/>
  <c r="C8" i="12"/>
  <c r="AJ13" i="7"/>
  <c r="I29" i="11" s="1"/>
  <c r="F29" i="10" s="1"/>
  <c r="AI13" i="7"/>
  <c r="H29" i="11" s="1"/>
  <c r="E29" i="10" s="1"/>
  <c r="AJ12" i="7"/>
  <c r="AI12" i="7"/>
  <c r="AJ11" i="7"/>
  <c r="I28" i="11" s="1"/>
  <c r="F28" i="10" s="1"/>
  <c r="AI11" i="7"/>
  <c r="H28" i="11" s="1"/>
  <c r="E28" i="10" s="1"/>
  <c r="AJ9" i="7"/>
  <c r="I27" i="11" s="1"/>
  <c r="F27" i="10" s="1"/>
  <c r="AI9" i="7"/>
  <c r="H27" i="11" s="1"/>
  <c r="E27" i="10" s="1"/>
  <c r="AJ13" i="6"/>
  <c r="I26" i="11" s="1"/>
  <c r="F26" i="10" s="1"/>
  <c r="AI13" i="6"/>
  <c r="H26" i="11" s="1"/>
  <c r="E26" i="10" s="1"/>
  <c r="AJ12" i="6"/>
  <c r="I25" i="11" s="1"/>
  <c r="F25" i="10" s="1"/>
  <c r="AI12" i="6"/>
  <c r="H25" i="11" s="1"/>
  <c r="E25" i="10" s="1"/>
  <c r="AJ11" i="6"/>
  <c r="I24" i="11" s="1"/>
  <c r="F24" i="10" s="1"/>
  <c r="AI11" i="6"/>
  <c r="H24" i="11" s="1"/>
  <c r="E24" i="10" s="1"/>
  <c r="AJ9" i="6"/>
  <c r="I23" i="11" s="1"/>
  <c r="F23" i="10" s="1"/>
  <c r="AI9" i="6"/>
  <c r="H23" i="11" s="1"/>
  <c r="E23" i="10" s="1"/>
  <c r="AM12" i="5"/>
  <c r="I22" i="11" s="1"/>
  <c r="F22" i="10" s="1"/>
  <c r="AL12" i="5"/>
  <c r="H22" i="11" s="1"/>
  <c r="E22" i="10" s="1"/>
  <c r="AM11" i="5"/>
  <c r="I21" i="11" s="1"/>
  <c r="F21" i="10" s="1"/>
  <c r="AL11" i="5"/>
  <c r="H21" i="11" s="1"/>
  <c r="E21" i="10" s="1"/>
  <c r="AM9" i="5"/>
  <c r="I20" i="11" s="1"/>
  <c r="F20" i="10" s="1"/>
  <c r="AL9" i="5"/>
  <c r="H20" i="11" s="1"/>
  <c r="AO9" i="4"/>
  <c r="H8" i="11" s="1"/>
  <c r="E8" i="10" s="1"/>
  <c r="G8" i="10" s="1"/>
  <c r="AP21" i="4"/>
  <c r="I19" i="11" s="1"/>
  <c r="F19" i="10" s="1"/>
  <c r="AO21" i="4"/>
  <c r="H19" i="11" s="1"/>
  <c r="E19" i="10" s="1"/>
  <c r="G19" i="10" s="1"/>
  <c r="AP20" i="4"/>
  <c r="I18" i="11" s="1"/>
  <c r="F18" i="10" s="1"/>
  <c r="AO20" i="4"/>
  <c r="H18" i="11" s="1"/>
  <c r="E18" i="10" s="1"/>
  <c r="G18" i="10" s="1"/>
  <c r="AP19" i="4"/>
  <c r="I17" i="11" s="1"/>
  <c r="F17" i="10" s="1"/>
  <c r="AO19" i="4"/>
  <c r="H17" i="11" s="1"/>
  <c r="E17" i="10" s="1"/>
  <c r="G17" i="10" s="1"/>
  <c r="AP18" i="4"/>
  <c r="I16" i="11" s="1"/>
  <c r="F16" i="10" s="1"/>
  <c r="AO18" i="4"/>
  <c r="H16" i="11" s="1"/>
  <c r="E16" i="10" s="1"/>
  <c r="G16" i="10" s="1"/>
  <c r="AP17" i="4"/>
  <c r="I15" i="11" s="1"/>
  <c r="F15" i="10" s="1"/>
  <c r="AO17" i="4"/>
  <c r="H15" i="11" s="1"/>
  <c r="E15" i="10" s="1"/>
  <c r="G15" i="10" s="1"/>
  <c r="AP16" i="4"/>
  <c r="I14" i="11" s="1"/>
  <c r="F14" i="10" s="1"/>
  <c r="AO16" i="4"/>
  <c r="H14" i="11" s="1"/>
  <c r="E14" i="10" s="1"/>
  <c r="G14" i="10" s="1"/>
  <c r="AP15" i="4"/>
  <c r="I13" i="11" s="1"/>
  <c r="F13" i="10" s="1"/>
  <c r="AO15" i="4"/>
  <c r="H13" i="11" s="1"/>
  <c r="E13" i="10" s="1"/>
  <c r="G13" i="10" s="1"/>
  <c r="AP14" i="4"/>
  <c r="I12" i="11" s="1"/>
  <c r="F12" i="10" s="1"/>
  <c r="AO14" i="4"/>
  <c r="H12" i="11" s="1"/>
  <c r="E12" i="10" s="1"/>
  <c r="G12" i="10" s="1"/>
  <c r="AP13" i="4"/>
  <c r="I11" i="11" s="1"/>
  <c r="F11" i="10" s="1"/>
  <c r="AO13" i="4"/>
  <c r="H11" i="11" s="1"/>
  <c r="E11" i="10" s="1"/>
  <c r="G11" i="10" s="1"/>
  <c r="AP12" i="4"/>
  <c r="I10" i="11" s="1"/>
  <c r="F10" i="10" s="1"/>
  <c r="AO12" i="4"/>
  <c r="H10" i="11" s="1"/>
  <c r="E10" i="10" s="1"/>
  <c r="G10" i="10" s="1"/>
  <c r="AO11" i="4"/>
  <c r="H9" i="11" s="1"/>
  <c r="E9" i="10" s="1"/>
  <c r="G9" i="10" s="1"/>
  <c r="AP11" i="4"/>
  <c r="I9" i="11" s="1"/>
  <c r="F9" i="10" s="1"/>
  <c r="AP9" i="4"/>
  <c r="L8" i="12" s="1"/>
  <c r="G9" i="11"/>
  <c r="G10" i="11"/>
  <c r="G11" i="11"/>
  <c r="G12" i="11"/>
  <c r="G13" i="11"/>
  <c r="G14" i="11"/>
  <c r="G15" i="11"/>
  <c r="G16" i="11"/>
  <c r="G17" i="11"/>
  <c r="G18" i="11"/>
  <c r="G19" i="11"/>
  <c r="G20" i="11"/>
  <c r="G21" i="11"/>
  <c r="G22" i="11"/>
  <c r="G23" i="11"/>
  <c r="G24" i="11"/>
  <c r="G25" i="11"/>
  <c r="G26" i="11"/>
  <c r="G27" i="11"/>
  <c r="G28" i="11"/>
  <c r="G29" i="11"/>
  <c r="G8" i="11"/>
  <c r="E27" i="11"/>
  <c r="E25" i="11"/>
  <c r="E24" i="11"/>
  <c r="E23" i="11"/>
  <c r="E20" i="11"/>
  <c r="E17" i="11"/>
  <c r="E11" i="11"/>
  <c r="E8" i="11"/>
  <c r="C27" i="11"/>
  <c r="C23" i="11"/>
  <c r="C20" i="11"/>
  <c r="C8" i="11"/>
  <c r="E20" i="10" l="1"/>
  <c r="G41" i="13"/>
  <c r="AC8" i="12"/>
  <c r="F30" i="12"/>
  <c r="K11" i="12"/>
  <c r="K8" i="12"/>
  <c r="L23" i="12"/>
  <c r="H30" i="11"/>
  <c r="K23" i="12"/>
  <c r="L24" i="12"/>
  <c r="J24" i="12" s="1"/>
  <c r="K24" i="12"/>
  <c r="L9" i="12"/>
  <c r="K9" i="12"/>
  <c r="L29" i="12"/>
  <c r="J29" i="12" s="1"/>
  <c r="K29" i="12"/>
  <c r="L28" i="12"/>
  <c r="K28" i="12"/>
  <c r="L27" i="12"/>
  <c r="J27" i="12" s="1"/>
  <c r="K27" i="12"/>
  <c r="L26" i="12"/>
  <c r="K26" i="12"/>
  <c r="L25" i="12"/>
  <c r="J25" i="12" s="1"/>
  <c r="K25" i="12"/>
  <c r="L22" i="12"/>
  <c r="K22" i="12"/>
  <c r="L21" i="12"/>
  <c r="J21" i="12" s="1"/>
  <c r="K21" i="12"/>
  <c r="L20" i="12"/>
  <c r="J20" i="12" s="1"/>
  <c r="K20" i="12"/>
  <c r="L19" i="12"/>
  <c r="J19" i="12" s="1"/>
  <c r="K19" i="12"/>
  <c r="L18" i="12"/>
  <c r="J18" i="12" s="1"/>
  <c r="K18" i="12"/>
  <c r="L17" i="12"/>
  <c r="K17" i="12"/>
  <c r="L16" i="12"/>
  <c r="J16" i="12" s="1"/>
  <c r="K16" i="12"/>
  <c r="L15" i="12"/>
  <c r="J15" i="12" s="1"/>
  <c r="K15" i="12"/>
  <c r="L14" i="12"/>
  <c r="J14" i="12" s="1"/>
  <c r="K14" i="12"/>
  <c r="L13" i="12"/>
  <c r="J13" i="12" s="1"/>
  <c r="K13" i="12"/>
  <c r="L12" i="12"/>
  <c r="J12" i="12" s="1"/>
  <c r="K12" i="12"/>
  <c r="L11" i="12"/>
  <c r="L10" i="12"/>
  <c r="J10" i="12" s="1"/>
  <c r="K10" i="12"/>
  <c r="I8" i="11"/>
  <c r="C30" i="12"/>
  <c r="I30" i="12"/>
  <c r="G30" i="11"/>
  <c r="E30" i="11"/>
  <c r="C30" i="11"/>
  <c r="B9" i="4"/>
  <c r="F53" i="4"/>
  <c r="F49" i="4"/>
  <c r="F45" i="4"/>
  <c r="F41" i="4"/>
  <c r="F37" i="4"/>
  <c r="F33" i="4"/>
  <c r="F29" i="4"/>
  <c r="F25" i="4"/>
  <c r="F21" i="4"/>
  <c r="F17" i="4"/>
  <c r="F13" i="4"/>
  <c r="F9" i="4"/>
  <c r="F17" i="7"/>
  <c r="F13" i="7"/>
  <c r="F9" i="7"/>
  <c r="D17" i="7"/>
  <c r="D9" i="7"/>
  <c r="B9" i="7"/>
  <c r="F21" i="6"/>
  <c r="F17" i="6"/>
  <c r="F13" i="6"/>
  <c r="F9" i="6"/>
  <c r="D9" i="6"/>
  <c r="D9" i="4"/>
  <c r="D17" i="6"/>
  <c r="D13" i="6"/>
  <c r="B9" i="6"/>
  <c r="F17" i="5"/>
  <c r="F13" i="5"/>
  <c r="F9" i="5"/>
  <c r="D9" i="5"/>
  <c r="B9" i="5"/>
  <c r="M29" i="12" l="1"/>
  <c r="G29" i="12" s="1"/>
  <c r="G45" i="13"/>
  <c r="AC12" i="12"/>
  <c r="AC13" i="12"/>
  <c r="G46" i="13"/>
  <c r="G47" i="13"/>
  <c r="AC14" i="12"/>
  <c r="AC15" i="12"/>
  <c r="G48" i="13"/>
  <c r="G49" i="13"/>
  <c r="AC16" i="12"/>
  <c r="G51" i="13"/>
  <c r="AC18" i="12"/>
  <c r="AC19" i="12"/>
  <c r="G52" i="13"/>
  <c r="G53" i="13"/>
  <c r="AC20" i="12"/>
  <c r="AC21" i="12"/>
  <c r="G54" i="13"/>
  <c r="AC25" i="12"/>
  <c r="G58" i="13"/>
  <c r="AC27" i="12"/>
  <c r="G60" i="13"/>
  <c r="AC9" i="12"/>
  <c r="G42" i="13"/>
  <c r="G57" i="13"/>
  <c r="AC24" i="12"/>
  <c r="I30" i="11"/>
  <c r="F8" i="10"/>
  <c r="G43" i="13"/>
  <c r="AC10" i="12"/>
  <c r="J17" i="12"/>
  <c r="M17" i="12"/>
  <c r="G17" i="12" s="1"/>
  <c r="AB10" i="12" s="1"/>
  <c r="F28" i="13" s="1"/>
  <c r="J11" i="12"/>
  <c r="M11" i="12"/>
  <c r="G11" i="12" s="1"/>
  <c r="AB9" i="12" s="1"/>
  <c r="F27" i="13" s="1"/>
  <c r="AB8" i="12"/>
  <c r="F26" i="13" s="1"/>
  <c r="J22" i="12"/>
  <c r="M20" i="12"/>
  <c r="J23" i="12"/>
  <c r="M23" i="12"/>
  <c r="G23" i="12" s="1"/>
  <c r="AB12" i="12" s="1"/>
  <c r="F30" i="13" s="1"/>
  <c r="L30" i="12"/>
  <c r="J26" i="12"/>
  <c r="M25" i="12"/>
  <c r="J28" i="12"/>
  <c r="M27" i="12"/>
  <c r="G27" i="12" s="1"/>
  <c r="M24" i="12"/>
  <c r="G24" i="12" s="1"/>
  <c r="AB13" i="12" s="1"/>
  <c r="F31" i="13" s="1"/>
  <c r="K30" i="12"/>
  <c r="D45" i="4"/>
  <c r="D21" i="4"/>
  <c r="E30" i="3"/>
  <c r="G30" i="3"/>
  <c r="C30" i="3"/>
  <c r="AB15" i="12" l="1"/>
  <c r="F33" i="13" s="1"/>
  <c r="AC23" i="12"/>
  <c r="G56" i="13"/>
  <c r="G55" i="13"/>
  <c r="AC22" i="12"/>
  <c r="AC11" i="12"/>
  <c r="G44" i="13"/>
  <c r="AC17" i="12"/>
  <c r="G50" i="13"/>
  <c r="G62" i="13"/>
  <c r="G61" i="13"/>
  <c r="AC28" i="12"/>
  <c r="G59" i="13"/>
  <c r="AC26" i="12"/>
  <c r="J30" i="12"/>
  <c r="M30" i="12"/>
  <c r="N8" i="12"/>
  <c r="D8" i="12" s="1"/>
  <c r="N20" i="12"/>
  <c r="D20" i="12" s="1"/>
  <c r="AA9" i="12" s="1"/>
  <c r="E11" i="13" s="1"/>
  <c r="G20" i="12"/>
  <c r="AB11" i="12" s="1"/>
  <c r="F29" i="13" s="1"/>
  <c r="G25" i="12"/>
  <c r="AB14" i="12" s="1"/>
  <c r="F32" i="13" s="1"/>
  <c r="N23" i="12"/>
  <c r="D23" i="12" s="1"/>
  <c r="AA10" i="12" s="1"/>
  <c r="E12" i="13" s="1"/>
  <c r="N27" i="12"/>
  <c r="D27" i="12" s="1"/>
  <c r="AB16" i="12"/>
  <c r="F34" i="13" s="1"/>
  <c r="AA11" i="12" l="1"/>
  <c r="E13" i="13" s="1"/>
  <c r="N30" i="12"/>
  <c r="G30" i="12"/>
  <c r="D30" i="12" l="1"/>
  <c r="AA8" i="12"/>
  <c r="E10" i="13" s="1"/>
</calcChain>
</file>

<file path=xl/sharedStrings.xml><?xml version="1.0" encoding="utf-8"?>
<sst xmlns="http://schemas.openxmlformats.org/spreadsheetml/2006/main" count="1006" uniqueCount="607">
  <si>
    <t>Componente</t>
  </si>
  <si>
    <t xml:space="preserve">Variables </t>
  </si>
  <si>
    <t>Subvarible</t>
  </si>
  <si>
    <t>Método de trabajo</t>
  </si>
  <si>
    <t>Costos de procesos</t>
  </si>
  <si>
    <t>Cargas de trabajo</t>
  </si>
  <si>
    <t>Mejoramiento de procesos</t>
  </si>
  <si>
    <t>Responsables</t>
  </si>
  <si>
    <t>Tercerización</t>
  </si>
  <si>
    <t>Aseguramiento de procesos</t>
  </si>
  <si>
    <t>Diseño</t>
  </si>
  <si>
    <t>Implementación</t>
  </si>
  <si>
    <t>Talento humano</t>
  </si>
  <si>
    <t>Competencias laborales</t>
  </si>
  <si>
    <t>Selección</t>
  </si>
  <si>
    <t>Formación</t>
  </si>
  <si>
    <t>Remuneración</t>
  </si>
  <si>
    <t>Clima Laboral</t>
  </si>
  <si>
    <t>Diagnostico clima laboral</t>
  </si>
  <si>
    <t>Distribución en planta</t>
  </si>
  <si>
    <t>Tipo de distribución</t>
  </si>
  <si>
    <t>Seguridad industrial y salud ocupacional</t>
  </si>
  <si>
    <t>Panorama de riesgos</t>
  </si>
  <si>
    <t>Controles de seguridad</t>
  </si>
  <si>
    <t>Liderazgo</t>
  </si>
  <si>
    <t>Empoderamiento</t>
  </si>
  <si>
    <t>Estructura organizacional</t>
  </si>
  <si>
    <t>Toma de decisiones</t>
  </si>
  <si>
    <t>Coaching</t>
  </si>
  <si>
    <t>Resultados</t>
  </si>
  <si>
    <t>La organización requiere estudios de tiempos con instrumentos de medición de presición tanto en sus procesos administrativos como en los misionales</t>
  </si>
  <si>
    <t xml:space="preserve">No tiene ningún tipo de estudio  tiempos </t>
  </si>
  <si>
    <t>TOTAL PUNTOS VARIABLE</t>
  </si>
  <si>
    <t>Estudio de Tiempos y movimientos</t>
  </si>
  <si>
    <t>Programa de mejora continua</t>
  </si>
  <si>
    <t>Diseño de controles para aseguramiento de procesos</t>
  </si>
  <si>
    <t>Implementación de herramientas tecnológicas</t>
  </si>
  <si>
    <t>%</t>
  </si>
  <si>
    <t>Dentro de la organización no se evidencia que haya definida una persona o grupo prinicpal que tome las decisiones tanto de nivel gerencial, administrativo como operativo.</t>
  </si>
  <si>
    <t>No se tienen establecidos controles definidos de acuerdo a los riesgos que se puedan identificar dentro de la organización con relación al tema de seguridad y salud ocupacional.</t>
  </si>
  <si>
    <t>Certificación de sistemas de gestión</t>
  </si>
  <si>
    <t>Dentro de la organización no se tiene implementado un plan y/o programa enfocado en la mejora continua de los procesos de la organización.</t>
  </si>
  <si>
    <t>La organización no tiene destinados recursos e infrastructura los cuales esten directamente enfocados en la busqueda, desarrollo e implementación de herramientas tecnológicas encaminas al control mejoramiento de los procesos desarrollados dentro de la organización.</t>
  </si>
  <si>
    <t>Medición y análisis de resultados</t>
  </si>
  <si>
    <t>Nombre de la empresa:</t>
  </si>
  <si>
    <t>La organización tiene definidas metodologías específicas para el costeo de los nuevos procesos como los actuales, logrando de esta manera  el cumplimiento del presupuesto de la organización y una rentabilidad adicional a la esperada.</t>
  </si>
  <si>
    <t>La organización tiene definidas metodologías específicas para el costeo de los nuevos procesos como los actuales, logrando de esta manera  el cumplimiento del presupuesto de la organización.</t>
  </si>
  <si>
    <t>No se han desarrollado estudios dentro de la organización y en los diferentes cargos, acerca de las funciones y responsabilidades que tiene cada uno de los trabajadores dentro de la organización y en la actualidad no tiene dentro de sus objetivos definir las cargas laborales.</t>
  </si>
  <si>
    <t>Por medio del desarrollo e implementación de estudios técnicos de distribución de cargas laborales, de tienen definidas las funciones y cargas laborales para cada uno de los cargos que hay dentro de la organización, tanto en el área operativa como administrativa. La organización realiza este tipo de estudios una vez al año.</t>
  </si>
  <si>
    <t>Por medio del desarrollo e implementación de estudios técnicos de distribución de cargas laborales, de tienen definidas las funciones y cargas laborales para cada uno de los cargos que hay dentro de la organización, tanto en el área operativa como administrativa. La organización destina recursos para este tipo de estudios por lo menos una vez en cada semestre del año.</t>
  </si>
  <si>
    <t>Dentro de laorganización se tiene planeada la implementación de un plan y/o programa de mejoramiento continuo pero hasta el momento no se han destinado los recursos necesarios.</t>
  </si>
  <si>
    <t>Dentro de la organización se tiene implementado un plan y/o programa de mejoramiento continuo ero no se desarrollan en la totalidad de las áreas de la organización.</t>
  </si>
  <si>
    <t>Dentro de la organización se tiene implementado un plan y/o programa de mejoramiento continuo el cual se encuentra implementado en la totalidad de áreas de la organización y por medio del cual se identifican las posibles mejoras en los procesos pero no se logra su implementación total por falta de recursos.</t>
  </si>
  <si>
    <t>La organización dentro de sus procesos operativos y misionales no tiene definidos controles que ayuden a la medición y análisis de la información resultante de los procesos.</t>
  </si>
  <si>
    <t>La organización tiene implementado controles especificos para cada uno de los procesos que se llevan a cabo dentro de la organización, los cuales son cuantificables por medio de indicadores de gestión o cualquier otro medio de mediciión y con base en los resultados obtenidos, se identifican mejoras dentro de los procesos de la organización pero no siempre son implementadas.</t>
  </si>
  <si>
    <t>La organización tiene implementado controles especificos para cada uno de los procesos que se llevan a cabo dentro de la organización, los cuales son cuantificables por medio de indicadores de gestión o cualquier otro medio de mediciión y con base en los resultados obtenidos, se identifican mejoras dentro de los procesos de la organización pero no son implementadas.</t>
  </si>
  <si>
    <t>MODELO DE PRODUCTIVIDAD LABORAL</t>
  </si>
  <si>
    <t>INFORMACIÓN GENERAL</t>
  </si>
  <si>
    <t>Logo de la empresa</t>
  </si>
  <si>
    <t>Responsable(s)</t>
  </si>
  <si>
    <t>Nombres y apellidos</t>
  </si>
  <si>
    <t>Cargo</t>
  </si>
  <si>
    <t>Observaciones:</t>
  </si>
  <si>
    <t>1.</t>
  </si>
  <si>
    <t>2.</t>
  </si>
  <si>
    <t>3.</t>
  </si>
  <si>
    <t>4.</t>
  </si>
  <si>
    <t>Lugar y fecha:</t>
  </si>
  <si>
    <t>Porcentaje</t>
  </si>
  <si>
    <t>Diseño de proceso y estandarización de procedimientos</t>
  </si>
  <si>
    <t>VARIABLES</t>
  </si>
  <si>
    <t>SUBVARIABLES</t>
  </si>
  <si>
    <t>COMPONENTE</t>
  </si>
  <si>
    <t>Entorno Laboral</t>
  </si>
  <si>
    <t>TOTAL</t>
  </si>
  <si>
    <t xml:space="preserve">COMPONENTE: </t>
  </si>
  <si>
    <t xml:space="preserve">     MODELO DE PRODUCTIVIDAD LABORAL</t>
  </si>
  <si>
    <t xml:space="preserve">            MÉTODO DE TRABAJO</t>
  </si>
  <si>
    <t xml:space="preserve">      MEDICIÓN DE COMPONENTES, VARIABLES Y SUBVARIABLES</t>
  </si>
  <si>
    <t xml:space="preserve">                                                                                                                              Haga clic en el botón</t>
  </si>
  <si>
    <t>TALENTO HUMANO</t>
  </si>
  <si>
    <t>ENTORNO LABORAL</t>
  </si>
  <si>
    <t>LIDERAZGO</t>
  </si>
  <si>
    <t>La organización cuenta con un método de selección de personal el cual es generico para los diferentes cargos que hay dentro de la organización, el cual no permite evaluar especificamente las competencias y habilidades del personal contratado o a contratar dentro de la organización</t>
  </si>
  <si>
    <t>La organización no tiene definido un manual de funciones o una herramienta que permita validar las competencias de formación académica y experiencia especificas para cada uno de los cargos que hay dentro de la organización</t>
  </si>
  <si>
    <t>La organización tiene definido un método de selección pero se puede evidenciar que las personas contratadas no cumplen los requisitos del cargo</t>
  </si>
  <si>
    <t>La organización no tiene establecido o definido un rango salarial a partir de un estudio técnico de cargas laborales, competencias y responsabilidades para cada uno de los cargos de la organización evaluando la formación acedémica, experiencia y/o responsabilidad</t>
  </si>
  <si>
    <t>Valor del Nivel de 1 a 5</t>
  </si>
  <si>
    <t xml:space="preserve">Valor del Sibnivel de 0,25 a 5 </t>
  </si>
  <si>
    <t>A continuación diligencie los siguientes campos y de clic en el botón INICIAR:</t>
  </si>
  <si>
    <t xml:space="preserve">     MEDICIÓN DE COMPONENTES, VARIABLES Y SUBVARIABLES</t>
  </si>
  <si>
    <t>La organización tiene claramente definido algún tipo medición o mecanismo por medio del cual puede establecer el nivel del clima laboral dentro de la organización y con base a  los resultados obtenidos se realiza un análisis de esta información con el fin de desarrollar e implementar planes de mejora del clima laboral. Los resultados de la medición demuestran que más de un 90% de los trabajadores se encuentran conforme con el clima laboral de la organización.</t>
  </si>
  <si>
    <t>De acuerdo a los resultados obtenidos de la medición del clima laboral dentro de la organización, se puede evidenciar que del 80% a 82% de los trabajdores están conforme con el clima laboral de la organización</t>
  </si>
  <si>
    <t>De acuerdo a los resultados obtenidos de la medición del clima laboral dentro de la organización, se puede evidenciar que del 83% al 85% de los trabajdores están conforme con el clima laboral de la organización</t>
  </si>
  <si>
    <t>De acuerdo a los resultados obtenidos de la medición del clima laboral dentro de la organización, se puede evidenciar que del 86% al 88% de los trabajdores están conforme con el clima laboral de la organización</t>
  </si>
  <si>
    <t>De acuerdo a los resultados obtenidos de la medición del clima laboral dentro de la organización, se puede evidenciar que el 89% de los trabajdores están conforme con el clima laboral de la organización</t>
  </si>
  <si>
    <t>De acuerdo a los resultados obtenidos de la medición del clima laboral dentro de la organización, se puede evidenciar que del 90% a 92% de los trabajdores están conforme con el clima laboral de la organización</t>
  </si>
  <si>
    <t>De acuerdo a los resultados obtenidos de la medición del clima laboral dentro de la organización, se puede evidenciar que del 93% al 95% de los trabajdores están conforme con el clima laboral de la organización</t>
  </si>
  <si>
    <t>De acuerdo a los resultados obtenidos de la medición del clima laboral dentro de la organización, se puede evidenciar que del 96% al 98% de los trabajdores están conforme con el clima laboral de la organización</t>
  </si>
  <si>
    <t>De acuerdo a los resultados obtenidos de la medición del clima laboral dentro de la organización, se puede evidenciar que del 99% al 100% de los trabajdores están conforme con el clima laboral de la organización</t>
  </si>
  <si>
    <t>La distribución actual de los puestos de trabajo dentro de la organización, está realizada de forma empírica sin ningún estudió técnico previo de los procesos que se llevan a cabo con el fin de lograr una optimización de los procesos.</t>
  </si>
  <si>
    <t>CONSOLIDADO DE PORCENTAJES, NIVELES Y SUBNIVELES ASIGNADOS A LOS COMPONENTES, VARIABLES Y SUBVARIABLES DEL MODELO DE PRODUCTIVIDAD LABORAL</t>
  </si>
  <si>
    <t>ASIGNACIÓN DE NIVELES Y SUBNIVELES</t>
  </si>
  <si>
    <t>VALOR DEL NIVEL ASIGNADO</t>
  </si>
  <si>
    <t>VALOR DEL SUBNIVEL ASIGNADO</t>
  </si>
  <si>
    <t>No se tiene definida la estructura organizacional</t>
  </si>
  <si>
    <t>No se tiene definido un rango salarial de acuerdo a las competencias, funciones, responsabilidades, experiencia y/o formación</t>
  </si>
  <si>
    <t>La organización no tiene definida una escala salarial pero se desea implementar</t>
  </si>
  <si>
    <t>La organización no tiene establecida una escala salarial pero ya se tiene definido un cronograma de trabajo para su implementación</t>
  </si>
  <si>
    <t>La organización no tiene establecida una escala salarial pero ya se han desarrollado actividades definidas en un cronograma para su implementación</t>
  </si>
  <si>
    <t>La organización tiene definido un método de selección pero se puede evidenciar que las personas contratadas cumplen en un 50% con los requisitos mínimos de las competencias requeridas para el cargo</t>
  </si>
  <si>
    <t>La organización tiene definido un método de selección pero se puede evidenciar que las personas contratadas cumplen en un 60% con los requisitos mínimos de las competencias requeridas para el cargo</t>
  </si>
  <si>
    <t>La organización tiene definido un método de selección pero se puede evidenciar que las personas contratadas cumplen en un 70% con los requisitos mínimos de las competencias requeridas para el cargo</t>
  </si>
  <si>
    <t>El 100% de los cargos de la organización recibe en la actualidad el salario establecido para el cargo que desempeña dentro de la organización</t>
  </si>
  <si>
    <t>Entre un 90% y un 92% de los empleados de la organización reciben el salario establecido para el cargo que desempeñan dentro de la organización</t>
  </si>
  <si>
    <t>La organización tiene definido claramente una escala salarial de acuerdo a un estudio técnico en el cual se pudo evidenciar la experiencia, formación y responsabilidad de cada uno de los cargos, teniendo en cuenta grado de competencias laborales de cada perfil de cargo y al nivel de responsabilidades que adquiere el trabajador. Entre el 90% y 100% de los empleados recibe el salario correspondiente al cargo que desempeñan</t>
  </si>
  <si>
    <t>Entre un 80% y un 82% de los empleados de la organización reciben el salario establecido para el cargo que desempeñan dentro de la organización</t>
  </si>
  <si>
    <t>Entre un 93% y un 95% de los empleados de la organización reciben el salario establecido para el cargo que desempeñan dentro de la organización</t>
  </si>
  <si>
    <t>Entre un 83% y un 85% de los empleados de la organización reciben el salario establecido para el cargo que desempeñan dentro de la organización</t>
  </si>
  <si>
    <t>Entre un 86% y un 87% de los empleados de la organización reciben el salario establecido para el cargo que desempeñan dentro de la organización</t>
  </si>
  <si>
    <t>Entre un 88% y un 89% de los empleados de la organización reciben el salario establecido para el cargo que desempeñan dentro de la organización</t>
  </si>
  <si>
    <t>Entre un 96% y un 99% de los empleados de la organización reciben el salario establecido para el cargo que desempeñan dentro de la organización</t>
  </si>
  <si>
    <t>Entre un 70% y un 72% de los empleados de la organización reciben el salario establecido para el cargo que desempeñan dentro de la organización</t>
  </si>
  <si>
    <t>Entre un 73% y un 75% de los empleados de la organización reciben el salario establecido para el cargo que desempeñan dentro de la organización</t>
  </si>
  <si>
    <t>Entre un 76% y un 77% de los empleados de la organización reciben el salario establecido para el cargo que desempeñan dentro de la organización</t>
  </si>
  <si>
    <t>Entre un 78% y un 79% de los empleados de la organización reciben el salario establecido para el cargo que desempeñan dentro de la organización</t>
  </si>
  <si>
    <t>Entre un 67% y un 69% de los empleados de la organización reciben el salario establecido para el cargo que desempeñan dentro de la organización</t>
  </si>
  <si>
    <t>Entre un 64% y un 66% de los empleados de la organización reciben el salario establecido para el cargo que desempeñan dentro de la organización</t>
  </si>
  <si>
    <t>Entre un 60% y un 63% de los empleados de la organización reciben el salario establecido para el cargo que desempeñan dentro de la organización</t>
  </si>
  <si>
    <t>Menos del 60% de los empleados de la organización reciben el salario establecido para el cargo que desempeñan dentro de la organización</t>
  </si>
  <si>
    <t>Entre un 71% a 73% de los empleados de la organización cumple con los requisitos de formación académica estipulados para el cargo que desempeñan</t>
  </si>
  <si>
    <t>Entre un 74% a 76% de los empleados de la organización cumple con los requisitos de formación académica estipulados para el cargo que desempeñan</t>
  </si>
  <si>
    <t>Entre un 77% a 79% de los empleados de la organización cumple con los requisitos de formación académica estipulados para el cargo que desempeñan</t>
  </si>
  <si>
    <t>El 80% de los empleados de la organización cumple con los requisitos de formación académica estipulados para el cargo que desempeñan</t>
  </si>
  <si>
    <t>Entre un 81% a 83% de los empleados de la organización cumple con los requisitos de formación académica estipulados para el cargo que desempeñan</t>
  </si>
  <si>
    <t>Entre un 84% a 86% de los empleados de la organización cumple con los requisitos de formación académica estipulados para el cargo que desempeñan</t>
  </si>
  <si>
    <t>Entre un 87% a 89% de los empleados de la organización cumple con los requisitos de formación académica estipulados para el cargo que desempeñan</t>
  </si>
  <si>
    <t>El 90% de los empleados de la organización cumple con los requisitos de formación académica estipulados para el cargo que desempeñan</t>
  </si>
  <si>
    <t>Entre un 91% a 93% de los empleados de la organización cumple con los requisitos de formación académica estipulados para el cargo que desempeñan</t>
  </si>
  <si>
    <t>Entre un 94% a 96% de los empleados de la organización cumple con los requisitos de formación académica estipulados para el cargo que desempeñan</t>
  </si>
  <si>
    <t>Entre un 97% a 99% de los empleados de la organización cumple con los requisitos de formación académica estipulados para el cargo que desempeñan</t>
  </si>
  <si>
    <t>El 100% de los empleados de la organización cumple con los requisitos de formación académica estipulados para el cargo que desempeñan</t>
  </si>
  <si>
    <t>La organización no tiene definido un panorama de los riesgos latentes dentro de la organización</t>
  </si>
  <si>
    <t>No se tiene definidos los controles de seguridad en las áreas de la organización</t>
  </si>
  <si>
    <t>Porcentaje Asignado</t>
  </si>
  <si>
    <t>Porcentaje Obtenido</t>
  </si>
  <si>
    <t>TOTAL PUNTOS COMPONENTE</t>
  </si>
  <si>
    <t>GENREACIÓN DE REPORTES DE LOS RESULTADOS OBTENIDOS</t>
  </si>
  <si>
    <t>1. RESULTADOS GENERALES DEL MODELO DE PRODUCTIVIDAD LABORAL POR COMPONENTES</t>
  </si>
  <si>
    <t>2. RESULTADOS OBTENIDOS DEL MODELO DE PRODUCTIVIDAD LABORAL POR VARIABLES</t>
  </si>
  <si>
    <t>3. RESULTADOS DEL MODELO DE PRODUCTIVIDAD LABORAL POR LAS VARIABLES Y SUBVARIABLES</t>
  </si>
  <si>
    <t>Dentro de la organización se tiene definida una distribución de los puestos de trabajo tanto en el área administrativa como operativa la cual permite que los trabajadores desarrollen sus funciones de forma adecuada y con los elementos requeridos, logrando de esta forma garantizar la continuidad de los procesos y un adecuado entorno laboral para el desarrollo de las funciones que tienen a cargo los trabajadores. Sin embargo entre un 81% y 90% de los puestos de trabajo de la organizaación tienen un distribución de acuerdo a un estudio técnico.</t>
  </si>
  <si>
    <t>Dentro de la organización se tiene definida una distribución de los puestos de trabajo tanto en el área administrativa como operativa la cual permite que los trabajadores desarrollen sus funciones de forma adecuada y con los elementos requeridos, logrando de esta forma garantizar la continuidad de los procesos y un adecuado entorno laboral para el desarrollo de las funciones que tienen a cargo los trabajadores. Sin embargo entre un 91% y 100% de los puestos de trabajo de la organizaación tienen un distribución de acuerdo a un estudio técnico.</t>
  </si>
  <si>
    <t>Se encuentra claramente definido un plan de seguridad por medio del cual se puedan identificar los diferentes riesgos dentro de la organización con sus respectivos planes de accion y responsables. Se tienen establecidos controles de seguridad para el 81 a 90% de los riesgos identificados dentro de la organización.</t>
  </si>
  <si>
    <t>Se encuentra claramente definido un plan de seguridad por medio del cual se puedan identificar los diferentes riesgos dentro de la organización con sus respectivos planes de accion y responsables. Se tienen establecidos controles de seguridad para el 91 a 100% de los riesgos identificados dentro de la organización, adicional a esto organización se encuentra certificada en el Sistema de Gestión de Seguridad y Salud Ocupacional (SySO).</t>
  </si>
  <si>
    <t>Se encuentra claramente definido un plan de seguridad por medio del cual se puedan identificar los diferentes riesgos dentro de la organización con sus respectivos planes de accion y responsables. Se tienen establecidos controles de seguridad para el 71 a 80% de los riesgos identificados dentro de la organización.</t>
  </si>
  <si>
    <t>Se encuentra claramente definido un plan de seguridad por medio del cual se puedan identificar los diferentes riesgos dentro de la organización con sus respectivos planes de accion y responsables. Se tienen establecidos controles de seguridad para menos del 70% de los riesgos identificados dentro de la organización.</t>
  </si>
  <si>
    <t>Dentro de la organización se tiene definidos controles de seguridad entre el 99 y 100% de los riesgos identificados dentro de la organización y adicional a esto, la organización se encuentra certificada en SySO.</t>
  </si>
  <si>
    <t>Dentro de la organización se tiene definidos controles de seguridad entre el 91% y 93% de los riesgos identificados dentro de la organización y adicional a esto, la organización se encuentra certificada en SySO.</t>
  </si>
  <si>
    <t>Dentro de la organización se tiene definidos controles de seguridad entre el 94% y 96% de los riesgos identificados dentro de la organización y adicional a esto, la organización se encuentra certificada en SySO.</t>
  </si>
  <si>
    <t>Dentro de la organización se tiene definidos controles de seguridad entre el 97% y 98% de los riesgos identificados dentro de la organización y adicional a esto, la organización se encuentra certificada en SySO.</t>
  </si>
  <si>
    <t>Dentro de la organización se tiene definidos controles de seguridad entre el 81% y 83% de los riesgos identificados dentro de la organización.</t>
  </si>
  <si>
    <t>Dentro de la organización se tiene definidos controles de seguridad entre el 84% y 86% de los riesgos identificados dentro de la organización.</t>
  </si>
  <si>
    <t>Dentro de la organización se tiene definidos controles de seguridad entre el 87% y 88% de los riesgos identificados dentro de la organización.</t>
  </si>
  <si>
    <t>Dentro de la organización se tiene definidos controles de seguridad entre el 89% y 90% de los riesgos identificados dentro de la organización.</t>
  </si>
  <si>
    <t>Dentro de la organización se tiene definidos controles de seguridad entre el 79% y 80% de los riesgos identificados dentro de la organización.</t>
  </si>
  <si>
    <t>Dentro de la organización se tiene definidos controles de seguridad entre el 77% y 78% de los riesgos identificados dentro de la organización.</t>
  </si>
  <si>
    <t>Dentro de la organización se tiene definidos controles de seguridad entre el 74% y 76% de los riesgos identificados dentro de la organización.</t>
  </si>
  <si>
    <t>Dentro de la organización se tiene definidos controles de seguridad entre el 71% y 73% de los riesgos identificados dentro de la organización.</t>
  </si>
  <si>
    <t>Dentro de la organización se tiene definidos controles de seguridad entre el 68% y 70% de los riesgos identificados dentro de la organización.</t>
  </si>
  <si>
    <t>Dentro de la organización se tiene definidos controles de seguridad entre el 64% y 67% de los riesgos identificados dentro de la organización.</t>
  </si>
  <si>
    <t>Dentro de la organización se tiene definidos controles de seguridad entre el 61% y 63% de los riesgos identificados dentro de la organización.</t>
  </si>
  <si>
    <t>Dentro de la organización se tiene definidos controles de seguridad para menos del 60% de los riesgos identificados dentro de la organización.</t>
  </si>
  <si>
    <t>A continuación se presenta el plan de mejoramiento de acuerdo al análisis de los resultados obtenidos en la implementación del modelo de productividad laboral dentro de la organización. En la fila de PLAN DE ACCIÓN, se evidencias las actividades a desarrollar. este es el último módulo del Modelo de Productividad Laboral.</t>
  </si>
  <si>
    <t>La organzación no tiene definido un mecanismo por medio del cual pueda medir los resultados de la organización, sin embargo ya tiene establecido un cronograma para el desarrollo e implementación del mecanismo de medición</t>
  </si>
  <si>
    <t>Se tienen definidas herramientas o mecanismos claramente identificables los cuales permiten tener un contros sobre las diferentes áreas de la organización los cuales permiten identificar el cumplimiento de los objetivos estratégicos y misionales de la organización. De igual forma con base a estos resultados se realizan análisis y se implementan mejoras dentro de los procesos de las diferentes áreas de la organización. Entre el 81% y 90% de las áreas de la organización cumplen con los indicadores de gestión establecidos.</t>
  </si>
  <si>
    <t>Se tienen definidas herramientas o mecanismos claramente identificables los cuales permiten tener un contros sobre las diferentes áreas de la organización los cuales permiten identificar el cumplimiento de los objetivos estratégicos y misionales de la organización. De igual forma con base a estos resultados se realizan análisis y se implementan mejoras dentro de los procesos de las diferentes áreas de la organización. Entre el 91% y 100% de las áreas de la organización cumplen con los indicadores de gestión establecidos.</t>
  </si>
  <si>
    <t>Se tienen definidas herramientas o mecanismos claramente identificables los cuales permiten tener un contros sobre las diferentes áreas de la organización los cuales permiten identificar el cumplimiento de los objetivos estratégicos y misionales de la organización. De igual forma con base a estos resultados se realizan análisis y se implementan mejoras dentro de los procesos de las diferentes áreas de la organización. Entre el 70% y 80% de las áreas de la organización cumplen con los indicadores de gestión establecidos.</t>
  </si>
  <si>
    <t>Entre un 67% y 69% de las áreas de la organización cumple con los indicadores de gestión establecidos para el área</t>
  </si>
  <si>
    <t>Menos del 60% de las áreas de la organización cumple con los indicadores de gestión establecidos para el área</t>
  </si>
  <si>
    <t>Entre un 60% y 63% de las áreas de la organización cumple con los indicadores de gestión establecidos para el área</t>
  </si>
  <si>
    <t>Entre un 64% y 66% de las áreas de la organización cumple con los indicadores de gestión establecidos para el área</t>
  </si>
  <si>
    <t>Entre un 70% y 73% de las áreas de la organización cumple con los indicadores de gestión establecidos para el área</t>
  </si>
  <si>
    <t>Entre un 74% y 76% de las áreas de la organización cumple con los indicadores de gestión establecidos para el área</t>
  </si>
  <si>
    <t>Entre un 79% y 80% de las áreas de la organización cumple con los indicadores de gestión establecidos para el área</t>
  </si>
  <si>
    <t>Entre un 77% y 78% de las áreas de la organización cumple con los indicadores de gestión establecidos para el área</t>
  </si>
  <si>
    <t>Entre un 80% y 83% de las áreas de la organización cumple con los indicadores de gestión establecidos para el área</t>
  </si>
  <si>
    <t>Entre un 84% y 86% de las áreas de la organización cumple con los indicadores de gestión establecidos para el área</t>
  </si>
  <si>
    <t>Entre un 87% y 88% de las áreas de la organización cumple con los indicadores de gestión establecidos para el área</t>
  </si>
  <si>
    <t>Entre un 89% y 90% de las áreas de la organización cumple con los indicadores de gestión establecidos para el área</t>
  </si>
  <si>
    <t>Entre un 99% y 100% de las áreas de la organización cumple con los indicadores de gestión establecidos para el área</t>
  </si>
  <si>
    <t>Entre un 97% y 98% de las áreas de la organización cumple con los indicadores de gestión establecidos para el área</t>
  </si>
  <si>
    <t>Entre un 94% y 96% de las áreas de la organización cumple con los indicadores de gestión establecidos para el área</t>
  </si>
  <si>
    <t>Entre un 90% y 93% de las áreas de la organización cumple con los indicadores de gestión establecidos para el área</t>
  </si>
  <si>
    <t>La organización no tiene definida la estructura organizaciónal ni un orden gerarquico de los cargos, sin embargo la empresa desea realizar la estructuración</t>
  </si>
  <si>
    <t xml:space="preserve">La organización no tiene definida una estructura organización ni un orden gerarquico de los cargos, pero ya se tiene establecido un cronograma para el desarrollo e implementación </t>
  </si>
  <si>
    <t>La organización no tiene definida una estructura organización ni un orden gerarquico de los cargos, pero ya ha desarrollado actividades de un cronograma preestablecido</t>
  </si>
  <si>
    <t>La organización no tiene definida una estructura para la toma de decisiones dentro de la organización</t>
  </si>
  <si>
    <t>La organización no tiene definida una estructura para la toma de desiciones, sin embargo desea establecerla e implementarla</t>
  </si>
  <si>
    <t>La organización no tiene definida una estructura para la toma de decisiones, sin embargo ya tiene definido un cronograma para definir a quien esta cargo la toma de desiciones</t>
  </si>
  <si>
    <t>La organización no tiene definida una estructura para la toma de decisiones, sin embargo ya ha desarrollado actividades definidas en un cronograma para establecer quien toma las desiciones</t>
  </si>
  <si>
    <t>ACCIONES A TOMAR</t>
  </si>
  <si>
    <t>Entre un 99% y 100% de los cargos dentro de la organización estan contemplados dentro de la estructura organizacional y tienen claramente definidas sus funciones</t>
  </si>
  <si>
    <t>Entre un 91% y 93% de los cargos dentro de la organización estan contemplados dentro de la estructura organizacional y tienen claramente definidas sus funciones</t>
  </si>
  <si>
    <t>Entre un 94% y 96% de los cargos dentro de la organización estan contemplados dentro de la estructura organizacional y tienen claramente definidas sus funciones</t>
  </si>
  <si>
    <t>Entre un 97% y 98% de los cargos dentro de la organización estan contemplados dentro de la estructura organizacional y tienen claramente definidas sus funciones</t>
  </si>
  <si>
    <t>Entre un 81% y 83% de los cargos dentro de la organización estan contemplados dentro de la estructura organizacional y tienen claramente definidas sus funciones</t>
  </si>
  <si>
    <t>Entre un 84% y 86% de los cargos dentro de la organización estan contemplados dentro de la estructura organizacional y tienen claramente definidas sus funciones</t>
  </si>
  <si>
    <t>Entre un 87% y 88% de los cargos dentro de la organización estan contemplados dentro de la estructura organizacional y tienen claramente definidas sus funciones</t>
  </si>
  <si>
    <t>Entre un 89% y 90% de los cargos dentro de la organización estan contemplados dentro de la estructura organizacional y tienen claramente definidas sus funciones</t>
  </si>
  <si>
    <t>Entre un 71% y 73% de los cargos dentro de la organización estan contemplados dentro de la estructura organizacional y tienen claramente definidas sus funciones</t>
  </si>
  <si>
    <t>Entre un 74% y 76% de los cargos dentro de la organización estan contemplados dentro de la estructura organizacional y tienen claramente definidas sus funciones</t>
  </si>
  <si>
    <t>Entre un 77% y 78% de los cargos dentro de la organización estan contemplados dentro de la estructura organizacional y tienen claramente definidas sus funciones</t>
  </si>
  <si>
    <t>Entre un 89% y 80% de los cargos dentro de la organización estan contemplados dentro de la estructura organizacional y tienen claramente definidas sus funciones</t>
  </si>
  <si>
    <t>Entre un 69% y 70% de los cargos dentro de la organización estan contemplados dentro de la estructura organizacional y tienen claramente definidas sus funciones</t>
  </si>
  <si>
    <t>Entre un 67% y 68% de los cargos dentro de la organización estan contemplados dentro de la estructura organizacional y tienen claramente definidas sus funciones</t>
  </si>
  <si>
    <t>Entre un 64% y 66% de los cargos dentro de la organización estan contemplados dentro de la estructura organizacional y tienen claramente definidas sus funciones</t>
  </si>
  <si>
    <t>Menos del 63% de los cargos dentro de la organización estan contemplados dentro de la estructura organizacional y tienen claramente definidas sus funciones</t>
  </si>
  <si>
    <t>La organización no tiene implementado un método de selección de personal especifico para los diferentes tipos de cargos, por lo cual se puede evidenciar en algunos casos el personal no cumple con los requisitos ni competencias requeridas para el cargo al que fueron contratados</t>
  </si>
  <si>
    <t>No se tienen definidos los cargos dentro de la organización, la estructura organizaciónal ni el orden gerarquico de los cargos trayendo como consecuencia que no se puedan identificar claramente los directores y/o líderes de cada área para la toma de decisiones</t>
  </si>
  <si>
    <t>La organización se encuentra certificada en sistemas de gestión, sin embargo desea realizar la implementación y certificación de un sistema de gestión que este de acuerdo al objetivo del negocio</t>
  </si>
  <si>
    <t>La organización no se encuentra certificada en sistemas de gestión, sin embargo ya tiene definido un cronograma para su implementación y certificación.</t>
  </si>
  <si>
    <t>La organización no se encuentra certificada en sistemas de gestión, si embargo ya ha desarrollado actividades establecidas en un cronograma para la implementación y certificación de un sistema de gestión.</t>
  </si>
  <si>
    <t>En la actualidad la organización cuenta con certificados por la implementación de Sistemas de gestión y ha sido recertificada por el cumplimineto y mejora del sistema. Dentro de sus objetivos principales esta el seguir siendo certificada y lograr algún tipo de certificación adicional que vaya de acuerdo al objetivo del negocio de la organización.</t>
  </si>
  <si>
    <t>La organización se encuentra certificada en todos los sistemas de gestión aplicables a los procesos que se desarrollan dentro de la organización y de evidencia una mejora dentro de los procesos entre un 99% y 100%</t>
  </si>
  <si>
    <t>La organización se encuentra certificada en todos los sistemas de gestión aplicables a los procesos que se desarrollan dentro de la organización y de evidencia una mejora dentro de los procesos entre un 91% y 93%</t>
  </si>
  <si>
    <t>La organización se encuentra certificada en todos los sistemas de gestión aplicables a los procesos que se desarrollan dentro de la organización y de evidencia una mejora dentro de los procesos entre un 94% y 96%</t>
  </si>
  <si>
    <t>La organización se encuentra certificada en todos los sistemas de gestión aplicables a los procesos que se desarrollan dentro de la organización y de evidencia una mejora dentro de los procesos entre un 97% y 98%</t>
  </si>
  <si>
    <t>La organización se encuentra certificada en sistemas de gestión acorde a los procesos que se llevan a cabo dentro de la organización, sin embargo solamente entre el un 60% y 70 % se evidencia una mejora en los procesos.</t>
  </si>
  <si>
    <t>La organización ha realizado estudios de tiempos y movimientos con instrumentos de medición por lo menos en el 80% de los procesos que se llevan a cabo dentro de la organización.</t>
  </si>
  <si>
    <t>La organización ha realizado estudios de tiempos y movimientos con instrumentos de medición entre el 81% y 87% de los procesos que se llevan a cabo dentro de la organización.</t>
  </si>
  <si>
    <t>La organización ha realizado estudios de tiempos y movimientos con instrumentos de medición entre el 88% y 95% de los procesos que se llevan a cabo dentro de la organización.</t>
  </si>
  <si>
    <t>La organización ha realizado estudios de tiempos y movimientos con instrumentos de medición entre el 95% y 100% de los procesos que se llevan a cabo dentro de la organización.</t>
  </si>
  <si>
    <t>La organización no ha definido controles sobre los costos de los procesos</t>
  </si>
  <si>
    <t>La organización no tiene definidos controles de los costos de los procesos pero los desa implementar</t>
  </si>
  <si>
    <t>La organización no tiene definidos controles de los costos de los procesos pera ya tiene definido un cronograma para la implementación</t>
  </si>
  <si>
    <t>La organización no tine definido controles de los costos de los procesos de la organización, sin embargo ya ha desarrollado actividades para su implementación.</t>
  </si>
  <si>
    <t>La organización tiene definidos claramente mecanismo de costeo para el 99% y 100% de los procesos de la organización logrando la optimización de costos.</t>
  </si>
  <si>
    <t>La organización tiene definidos claramente mecanismo de costeo para el 91% y 93% de los procesos de la organización logrando la optimización de costos.</t>
  </si>
  <si>
    <t>La organización tiene definidos claramente mecanismo de costeo para el 94% y 96% de los procesos de la organización logrando la optimización de costos.</t>
  </si>
  <si>
    <t>La organización tiene definidos claramente mecanismo de costeo para el 97% y 98% de los procesos de la organización logrando la optimización de costos.</t>
  </si>
  <si>
    <t>La organización tiene definidos claramente mecanismo de costeo para el 81% y 83% de los procesos de la organización logrando la optimización de costos.</t>
  </si>
  <si>
    <t>La organización tiene definidos claramente mecanismo de costeo para el 84% y 86% de los procesos de la organización logrando la optimización de costos.</t>
  </si>
  <si>
    <t>La organización tiene definidos claramente mecanismo de costeo para el 87% y 88% de los procesos de la organización logrando la optimización de costos.</t>
  </si>
  <si>
    <t>La organización tiene definidos claramente mecanismo de costeo para el 89% y 90% de los procesos de la organización logrando la optimización de costos.</t>
  </si>
  <si>
    <t>La organización tiene definidos claramente mecanismo de costeo para el 71% y 73% de los procesos de la organización logrando la optimización de costos.</t>
  </si>
  <si>
    <t>La organización tiene definidos claramente mecanismo de costeo para el 74% y 76% de los procesos de la organización logrando la optimización de costos.</t>
  </si>
  <si>
    <t>La organización tiene definidos claramente mecanismo de costeo para el 77% y 78% de los procesos de la organización logrando la optimización de costos.</t>
  </si>
  <si>
    <t>La organización tiene definidos claramente mecanismo de costeo para el 79% y 80% de los procesos de la organización logrando la optimización de costos.</t>
  </si>
  <si>
    <t>La organización tiene definidos claramente mecanismo de costeo por lo menos para el 60% de los procesos de la organización logrando la optimización de costos.</t>
  </si>
  <si>
    <t>La organización tiene definidos claramente mecanismo de costeo para el 61% y 64% de los procesos de la organización logrando la optimización de costos.</t>
  </si>
  <si>
    <t>La organización tiene definidos claramente mecanismo de costeo para el 65% y 68% de los procesos de la organización logrando la optimización de costos.</t>
  </si>
  <si>
    <t>La organización tiene definidos claramente mecanismo de costeo para el 69% y 70% de los procesos de la organización logrando la optimización de costos.</t>
  </si>
  <si>
    <t>La organización no tiene definidas las cargas de los trabajadores pero dese realizar un estudio detallado</t>
  </si>
  <si>
    <t>La organización no tiene definidas las cargas de trabajos para los diferentes cargos de la organización</t>
  </si>
  <si>
    <t>La organización no tiene definidas las cargas laborales pera ya tiene definido un cronograma para la implementación de este estudio</t>
  </si>
  <si>
    <t>La organización no ha desarrollado un estudio de tiempos pero ya ha ejecutado actividades contempladas en un cronograma para la ejecución del estudio</t>
  </si>
  <si>
    <t>-</t>
  </si>
  <si>
    <t>La organización no tiene destinados recursos e infraestructura para desarrollo de herramientas tecnogicas, sin embargo estaría dispuesta a poner recursos</t>
  </si>
  <si>
    <t>La organización no tiene definidos los recursos para el desarrollo e implementación de herramientas tecnologicas, sin embargo ya se tiene definido un cronograma para el inicio de actividades.</t>
  </si>
  <si>
    <t>La organización no tiene definidos los recursos para el desarrollo e implementación de herramientas tecnologicas, sin embargo ya se han desarrollado actividades definidas en un cronograma.</t>
  </si>
  <si>
    <t>La organización por medio del desarrollo e implementación de herramientas tecnologicas ha logrado la optimización y automatización de los procesos, entre un 96% y 100% de los procesos.</t>
  </si>
  <si>
    <t>La organización por medio del desarrollo e implementación de herramientas tecnologicas ha logrado la optimización y automatización de los procesos, entre un 91% y 95% de los procesos.</t>
  </si>
  <si>
    <t>La organización por medio del desarrollo e implementación de herramientas tecnologicas ha logrado la optimización y automatización de los procesos, entre un 86% y 90% de los procesos.</t>
  </si>
  <si>
    <t>La organización por medio del desarrollo e implementación de herramientas tecnologicas ha logrado la optimización y automatización de los procesos, entre un 81% y 85% de los procesos.</t>
  </si>
  <si>
    <t>La organización por medio del desarrollo e implementación de herramientas tecnologicas ha logrado la optimización y automatización de los procesos, entre un 76% y 80% de los procesos.</t>
  </si>
  <si>
    <t>La organización por medio del desarrollo e implementación de herramientas tecnologicas ha logrado la optimización y automatización de los procesos, entre un 71% y 75% de los procesos.</t>
  </si>
  <si>
    <t>La organización por medio del desarrollo e implementación de herramientas tecnologicas ha logrado la optimización y automatización de los procesos, entre un 66% y 70% de los procesos.</t>
  </si>
  <si>
    <t>La organización por medio del desarrollo e implementación de herramientas tecnologicas ha logrado la optimización y automatización de los procesos, entre un 61% y 65% de los procesos.</t>
  </si>
  <si>
    <t>La organización por medio del desarrollo e implementación de herramientas tecnologicas ha logrado la optimización y automatización de los procesos, entre un 56% y 60% de los procesos.</t>
  </si>
  <si>
    <t>La organización por medio del desarrollo e implementación de herramientas tecnologicas ha logrado la optimización y automatización de los procesos, entre un 51% y 55% de los procesos.</t>
  </si>
  <si>
    <t>La organización por medio del desarrollo e implementación de herramientas tecnologicas ha logrado la optimización y automatización de los procesos, entre un 46% y 50% de los procesos.</t>
  </si>
  <si>
    <t>La organización por medio del desarrollo e implementación de herramientas tecnologicas ha logrado la optimización y automatización de los procesos, entre un 41% y 45% de los procesos.</t>
  </si>
  <si>
    <t>La organización por medio del desarrollo e implementación de herramientas tecnologicas ha logrado la optimización y automatización de los procesos, entre un 36% y 40% de los procesos.</t>
  </si>
  <si>
    <t>La organización por medio del desarrollo e implementación de herramientas tecnologicas ha logrado la optimización y automatización de los procesos, entre un 31% y 35% de los procesos.</t>
  </si>
  <si>
    <t>La organización por medio del desarrollo e implementación de herramientas tecnologicas ha logrado la optimización y automatización de los procesos, entre un 26% y 30% de los procesos.</t>
  </si>
  <si>
    <t>La organización por medio del desarrollo e implementación de herramientas tecnologicas ha logrado la optimización y automatización de los procesos, menor o igual al 25% de los procesos.</t>
  </si>
  <si>
    <t>La organización se encuentra certificada en sistemas de gestión acorde a los procesos que se llevan a cabo dentro de la organización, sin embargo solamente entre el un 40% y 59 % se evidencia una mejora en los procesos.</t>
  </si>
  <si>
    <t>La organización se encuentra certificada en sistemas de gestión acorde a los procesos que se llevan a cabo dentro de la organización, sin embargo menos del 39% se evidencia una mejora en los procesos.</t>
  </si>
  <si>
    <t xml:space="preserve">La organizació  se encuentra certificada en sistemas de gestión de acuerdo a los procesos que se llevan a cabo, sin embargo entre un 69% y 70 % de los procesos se evidencia una mejora. </t>
  </si>
  <si>
    <t xml:space="preserve">La organizació  se encuentra certificada en sistemas de gestión de acuerdo a los procesos que se llevan a cabo, sin embargo entre un 66% y 68 % de los procesos se evidencia una mejora. </t>
  </si>
  <si>
    <t xml:space="preserve">La organizació  se encuentra certificada en sistemas de gestión de acuerdo a los procesos que se llevan a cabo, sin embargo entre un 63% y 65% de los procesos se evidencia una mejora. </t>
  </si>
  <si>
    <t xml:space="preserve">La organizació  se encuentra certificada en sistemas de gestión de acuerdo a los procesos que se llevan a cabo, sin embargo entre un 69% y 62% de los procesos se evidencia una mejora. </t>
  </si>
  <si>
    <t xml:space="preserve">La organizació  se encuentra certificada en sistemas de gestión de acuerdo a los procesos que se llevan a cabo, sin embargo entre un 40% y 44% de los procesos se evidencia una mejora. </t>
  </si>
  <si>
    <t xml:space="preserve">La organizació  se encuentra certificada en sistemas de gestión de acuerdo a los procesos que se llevan a cabo, sin embargo entre un 45% y 49% de los procesos se evidencia una mejora. </t>
  </si>
  <si>
    <t xml:space="preserve">La organizació  se encuentra certificada en sistemas de gestión de acuerdo a los procesos que se llevan a cabo, sin embargo entre un 50% y 54% de los procesos se evidencia una mejora. </t>
  </si>
  <si>
    <t xml:space="preserve">La organizació  se encuentra certificada en sistemas de gestión de acuerdo a los procesos que se llevan a cabo, sin embargo entre un 55% y 59 % de los procesos se evidencia una mejora. </t>
  </si>
  <si>
    <t xml:space="preserve">La organizació  se encuentra certificada en sistemas de gestión de acuerdo a los procesos que se llevan a cabo, sin embargo entre un 37% y 39 % de los procesos se evidencia una mejora. </t>
  </si>
  <si>
    <t xml:space="preserve">La organizació  se encuentra certificada en sistemas de gestión de acuerdo a los procesos que se llevan a cabo, sin embargo entre un 33% y 36% de los procesos se evidencia una mejora. </t>
  </si>
  <si>
    <t xml:space="preserve">La organizació  se encuentra certificada en sistemas de gestión de acuerdo a los procesos que se llevan a cabo, sin embargo entre un 31% y 33% de los procesos se evidencia una mejora. </t>
  </si>
  <si>
    <t xml:space="preserve">La organizació  se encuentra certificada en sistemas de gestión de acuerdo a los procesos que se llevan a cabo, sin embargo menos del 39% de los procesos se evidencia una mejora. </t>
  </si>
  <si>
    <t>DIRETOR H.S.E.Q</t>
  </si>
  <si>
    <t>TUBOSMETALES CUERNU LTDA</t>
  </si>
  <si>
    <t>BOGOTÁ DC. 30 DE ABRIL DE 2012</t>
  </si>
  <si>
    <t xml:space="preserve">La organización requiere estudios de tiempos y movimientos utilizando metodologías diferentes a instrumentos de medición exactos, sin embargo no se requiere precisión tanto en los procesos misionales como los administrativos, se puede trabajar con datos aproximados </t>
  </si>
  <si>
    <t>La organización requiere estudios de tiempos y movimientos utilizando metodologías diferentes a instrumentos de medición exactos, sin embargo se requiere precisión en los procesos misionales, en los administrativos se puede trabajar con datos aproximados</t>
  </si>
  <si>
    <t>La organización requiere estudios de tiempos con utilización de metodología diferentes a instrumentos de medición, sin embargo es necesario precisión de inicio y fin para determinar  exactitud de duración</t>
  </si>
  <si>
    <t>La organización requiere estudios de tiempos con instrumentos de medición en los procesos misionales, los procedimientos administrativos pueden utilizar otra metodología, sin embargo es necesario conocer con precisión la duración de las actividades</t>
  </si>
  <si>
    <t>Se tienen estudios técnicos con datos aproximados solo para los procesos administrativos, en los misionales hay estudios de tiempos pero no fue resultado de un análisis técnico</t>
  </si>
  <si>
    <t>Se tienen estudios técnicos con datos aproximados solo para los procesos misionales, en los administrativos hay estudios de tiempos pero no fue resultado de un análisis técnico</t>
  </si>
  <si>
    <t>Se tiene estudios técnicos de tiempos con datos aproximados para procesos misionales y administrativos</t>
  </si>
  <si>
    <t>La organización a realizado estudios de tiempo por medio de metodologías diferentes a instrumentos de medición por lo menos en el 70% de los procesos de la organización</t>
  </si>
  <si>
    <t>La organización a realizado estudios de tiempo por medio de metodologías diferentes a instrumentos de medición entre el 71% y 80% de los procesos de la organización</t>
  </si>
  <si>
    <t>La organización a realizado estudios de tiempo por medio de metodologías diferentes a instrumentos de medición entre el 81% y 90% de los procesos de la organización</t>
  </si>
  <si>
    <t>La organización a realizado estudios de tiempo por medio de metodologías diferentes a instrumentos de medición entre el 91% y 100% de los procesos de la organización</t>
  </si>
  <si>
    <t>La organización a desarrollado estudios de tiempos con metodologías diferentes a instrumentos de medición requiriendo precisión en el tiempo  de inicio y fin. Se a desarrollado esta metodología por los menos en el 70% de los procesos.</t>
  </si>
  <si>
    <t>La organización a desarrollado estudios de tiempos con metodologías diferentes a instrumentos de medición requiriendo precisión en el tiempo  de inicio y fin. Se a desarrollado esta metodología entre el 71% y 80% de los procesos.</t>
  </si>
  <si>
    <t>La organización a desarrollado estudios de tiempos con metodologías diferentes a instrumentos de medición requiriendo precisión en el tiempo  de inicio y fin. Se a desarrollado esta metodología entre el 81% y 90% de los procesos.</t>
  </si>
  <si>
    <t>La organización a desarrollado estudios de tiempos con metodologías diferentes a instrumentos de medición requiriendo precisión en el tiempo  de inicio y fin. Se a desarrollado esta metodología entre el 91% y 100% de los procesos.</t>
  </si>
  <si>
    <t>La organización tiene definidos estudios de tiempos con instrumentos de medición por lo menos en el 70%de los procesos misionales, para los procesos administrativos ha utilizado otra metodología para el estudio de tiempos.</t>
  </si>
  <si>
    <t>La organización tiene definidos estudios de tiempos con instrumentos de medición entre el 71% y 80% de los procesos misionales, para los procesos administrativos ha utilizado otra metodología para el estudio de tiempos.</t>
  </si>
  <si>
    <t>La organización tiene definidos estudios de tiempos con instrumentos de medición entre el 81% y 90% de los procesos misionales, para los procesos administrativos ha utilizado otra metodología para el estudio de tiempos.</t>
  </si>
  <si>
    <t>La organización tiene definidos estudios de tiempos con instrumentos de medición entre el 91% y 100% de los procesos misionales, para los procesos administrativos ha utilizado otra metodología para el estudio de tiempos.</t>
  </si>
  <si>
    <t>La organización por medio del desarrollo de estudios técnicos de distribución de cargas laborales, tiene definidas las funciones de cada uno de los trabajadores. El estudio lo ha desarrollado una única vez.</t>
  </si>
  <si>
    <t>La organización no tiene definidos las personas o grupos de trabajo responsables del mejoramiento de los procesos y actividades que se llevan a cabo dentro de la organización</t>
  </si>
  <si>
    <t>La organización nunca a contemplado tercerizar algunos de los procesos de la organización los cuales no son del core del negocio</t>
  </si>
  <si>
    <t>La organización nunca a contemplado tercerizar algunos de los procesos de la organización los cuales no son del core del negocio, pero esta dispuesta a realizarlo</t>
  </si>
  <si>
    <t>La organización nunca a contemplado tercerizar algunos de los procesos de la organización los cuales no son del core del negocio, pero ya tiene definido un cronograma  para la evaluación de tercerizar algunos de los procesos</t>
  </si>
  <si>
    <t>La organización nunca a contemplado tercerizar algunos de los procesos de la organización los cuales no son del core del negocio, pero ya tiene definido un cronograma y a ejecutado actividades e este para evaluar la opción de tercerizar procesos que no son del core del negocio de la empresa</t>
  </si>
  <si>
    <t>La organización tiene tercerizados procesos dentro de la organización, logrando reducir los tiempos de desarrollo de las actividades y tareas en menos del 0,5% y de igual forma en los recursos y gastos</t>
  </si>
  <si>
    <t>La organización tiene tercerizados procesos dentro de la organización, logrando reducir los tiempos de desarrollo de las actividades y tareas en entre un 0,6% y 1% y de igual forma en los recursos y gastos</t>
  </si>
  <si>
    <t>La organización tiene tercerizados procesos dentro de la organización, logrando reducir los tiempos de desarrollo de las actividades y tareas en entre un 1,1% y 3% y de igual forma en los recursos y gastos</t>
  </si>
  <si>
    <t>La organización tiene tercerizados procesos dentro de la organización, logrando reducir los tiempos de desarrollo de las actividades y tareas en entre un 3,1% y 5% y de igual forma en los recursos y gastos</t>
  </si>
  <si>
    <t>La organización tiene tercerizados procesos dentro de la organización, logrando reducir los tiempos de desarrollo de las actividades y tareas en entre un 5% y 7% y de igual forma en los recursos y gastos</t>
  </si>
  <si>
    <t>La organización tiene tercerizados procesos dentro de la organización, logrando reducir los tiempos de desarrollo de las actividades y tareas en entre un 7% y 9% y de igual forma en los recursos y gastos</t>
  </si>
  <si>
    <t>La organización tiene tercerizados procesos dentro de la organización, logrando reducir los tiempos de desarrollo de las actividades y tareas en entre un 10% y 15% y de igual forma en los recursos y gastos</t>
  </si>
  <si>
    <t>La organización tiene tercerizados procesos dentro de la organización, logrando reducir los tiempos de desarrollo de las actividades y tareas en entre un 16% y 19% y de igual forma en los recursos y gastos</t>
  </si>
  <si>
    <t>La organización tiene tercerizados procesos dentro de la organización, logrando reducir los tiempos de desarrollo de las actividades y tareas en entre un 20% y 22% y de igual forma en los recursos y gastos</t>
  </si>
  <si>
    <t>La organización tiene tercerizados procesos dentro de la organización, logrando reducir los tiempos de desarrollo de las actividades y tareas en entre un 23% y 26% y de igual forma en los recursos y gastos</t>
  </si>
  <si>
    <t>La organización tiene tercerizados procesos dentro de la organización, logrando reducir los tiempos de desarrollo de las actividades y tareas en entre un 27% y 29% y de igual forma en los recursos y gastos</t>
  </si>
  <si>
    <t>La organización tiene tercerizados procesos dentro de la organización, logrando reducir los tiempos de desarrollo de las actividades y tareas en entre un 30% y 34% y de igual forma en los recursos y gastos</t>
  </si>
  <si>
    <t>La organización tiene tercerizados procesos dentro de la organización, logrando reducir los tiempos de desarrollo de las actividades y tareas en entre un 35% y 39% y de igual forma en los recursos y gastos</t>
  </si>
  <si>
    <t>La organización tiene tercerizados procesos dentro de la organización, logrando reducir los tiempos de desarrollo de las actividades y tareas en entre un 40% y 44% y de igual forma en los recursos y gastos</t>
  </si>
  <si>
    <t>La organización tiene tercerizados procesos dentro de la organización, logrando reducir los tiempos de desarrollo de las actividades y tareas en entre un 45% y 49% y de igual forma en los recursos y gastos</t>
  </si>
  <si>
    <t>La organización tiene tercerizados procesos dentro de la organización, logrando reducir los tiempos de desarrollo de las actividades y tareas en más de un 50% y de igual forma en los recursos y gastos</t>
  </si>
  <si>
    <t>Dentro de la organización no se tienen métodos o herramientas de medición de los procesos que se llevan a cabo , por lo cual no se puede realizar algún tipo de análisis de información cuantificable que ayude al mejoramiento de los procesos que se llevan a cabo dentro de la organización.</t>
  </si>
  <si>
    <t>La organización tiene implementadas herramientas técnicas para medición de los procesos y actividades y con base a los resultados obtenidos de estos procesos ha ejecutado acciones de mojora</t>
  </si>
  <si>
    <t>La organización tiene implementadas herramientas con bases técnicas y/o tecnologicas por medio de las cuales puede medir algunos de los procesos que se llevan a cabo dentro de la organización, sin embargo no siempre se analizan los resultados obtenidos de medición para tomar acciones de mejoramiento en los procesos que se llevan a cabo dentro de la organización</t>
  </si>
  <si>
    <t>La organización tiene implementadas herramientas con bases técnicas y/o tecnologicas por medio de las cuales puede medir algunos de los procesos que se llevan a cabo dentro de la organización, por medio de la cual se realiza el analisis de los resultados obtenidos y tomando desiciones para la toma de acciones de mejora pero que no siempre son implementadas en los procesos de la organización</t>
  </si>
  <si>
    <t>La organización no tiene implementados medios de medición y análisis de información resultados de los procesos que se llevan a cabo dentro de la organización, sin embargo tiene programado destinar recursos para tal fin</t>
  </si>
  <si>
    <t>La organización no tiene implementados medios de medición y análisis de información resultados de los procesos que se llevan a cabo dentro de la organización, sin embargo tiene actividades en un cronograma y recursos destinados para este fin pero que no se han llevado a cabo</t>
  </si>
  <si>
    <t>La organización no tiene implementados medios de medición y análisis de información resultados de los procesos que se llevan a cabo dentro de la organización, sin embargo ya ha ejecutado actividades de un cronograma y ha utilizado recursos destinados para este fin</t>
  </si>
  <si>
    <t>La organización tiene implementada una herramienta con bases técnicas y tecnologícas para la medición de los procesos y de acuerdo a los resultados a logrado mejoras en por lo menos el 9% de las actividades y tareas que se ejecutan dentro de la organización</t>
  </si>
  <si>
    <t>La organización tiene implementada una herramienta con bases técnicas y tecnologícas para la medición de los procesos y de acuerdo a los resultados a logrado mejoras entre el 10% y 13% de las actividades y tareas que se ejecutan dentro de la organización</t>
  </si>
  <si>
    <t>La organización tiene implementada una herramienta con bases técnicas y tecnologícas para la medición de los procesos y de acuerdo a los resultados a logrado mejoras entre el 14% y 17% de las actividades y tareas que se ejecutan dentro de la organización</t>
  </si>
  <si>
    <t>La organización tiene implementada una herramienta con bases técnicas y tecnologícas para la medición de los procesos y de acuerdo a los resultados a logrado mejoras entre el 18% y 20% de las actividades y tareas que se ejecutan dentro de la organización</t>
  </si>
  <si>
    <t>La organización tiene implementada una herramienta con bases técnicas y tecnologícas para la medición de los procesos y de acuerdo a los resultados a logrado mejoras entre el 21% y 23% de las actividades y tareas que se ejecutan dentro de la organización</t>
  </si>
  <si>
    <t>La organización tiene implementada una herramienta con bases técnicas y tecnologícas para la medición de los procesos y de acuerdo a los resultados a logrado mejoras entre el 24% y 26% de las actividades y tareas que se ejecutan dentro de la organización</t>
  </si>
  <si>
    <t>La organización tiene implementada una herramienta con bases técnicas y tecnologícas para la medición de los procesos y de acuerdo a los resultados a logrado mejoras entre el 27% y 28% de las actividades y tareas que se ejecutan dentro de la organización</t>
  </si>
  <si>
    <t>La organización tiene implementada una herramienta con bases técnicas y tecnologícas para la medición de los procesos y de acuerdo a los resultados a logrado mejoras entre el 29% y 30% de las actividades y tareas que se ejecutan dentro de la organización</t>
  </si>
  <si>
    <t>La organización tiene implementada una herramienta con bases técnicas y tecnologícas para la medición de los procesos y de acuerdo a los resultados a logrado mejoras entre el 31% y 33% de las actividades y tareas que se ejecutan dentro de la organización</t>
  </si>
  <si>
    <t>La organización tiene implementada una herramienta con bases técnicas y tecnologícas para la medición de los procesos y de acuerdo a los resultados a logrado mejoras entre el 34% y 36% de las actividades y tareas que se ejecutan dentro de la organización</t>
  </si>
  <si>
    <t>La organización tiene implementada una herramienta con bases técnicas y tecnologícas para la medición de los procesos y de acuerdo a los resultados a logrado mejoras entre el 37% y 38% de las actividades y tareas que se ejecutan dentro de la organización</t>
  </si>
  <si>
    <t>La organización tiene implementada una herramienta con bases técnicas y tecnologícas para la medición de los procesos y de acuerdo a los resultados a logrado mejoras entre el 39% y 40% de las actividades y tareas que se ejecutan dentro de la organización</t>
  </si>
  <si>
    <t>La organización tiene implementada una herramienta con bases técnicas y tecnologícas para la medición de los procesos y de acuerdo a los resultados a logrado mejoras entre el 41% y 43% de las actividades y tareas que se ejecutan dentro de la organización</t>
  </si>
  <si>
    <t>La organización tiene implementada una herramienta con bases técnicas y tecnologícas para la medición de los procesos y de acuerdo a los resultados a logrado mejoras entre el 44% y 46% de las actividades y tareas que se ejecutan dentro de la organización</t>
  </si>
  <si>
    <t>La organización tiene implementada una herramienta con bases técnicas y tecnologícas para la medición de los procesos y de acuerdo a los resultados a logrado mejoras entre el 47% y 49% de las actividades y tareas que se ejecutan dentro de la organización</t>
  </si>
  <si>
    <t>La organización tiene implementada una herramienta con bases técnicas y tecnologícas para la medición de los procesos y de acuerdo a los resultados a logrado mejoras en más del 50% de las actividades y tareas que se ejecutan dentro de la organización</t>
  </si>
  <si>
    <t>La organización tiene destinados recursos especificos en cada una de las áreas o tiene un área especifica la cual está enfocada en el diseño de procesos y procedimiento los cuales son implementados y ejecutados por los trabajadores de la organización, logrando de esta forma la estandarización dentre un 61 a 70 % de los procesos y procedimientos que se llevan a cabo dentro de la organización</t>
  </si>
  <si>
    <t>La organización tiene destinados recursos especificos en cada una de las áreas o tiene un área especifica la cual está enfocada en el diseño de procesos y procedimiento los cuales son implementados y ejecutados por los trabajadores de la organización, logrando de esta forma la estandarización dentre un 71 a 80 % de los procesos y procedimientos que se llevan a cabo dentro de la organización</t>
  </si>
  <si>
    <t>La organización tiene destinados recursos especificos en cada una de las áreas o tiene un área especifica la cual está enfocada en el diseño de procesos y procedimiento los cuales son implementados y ejecutados por los trabajadores de la organización, logrando de esta forma la estandarización dentre un 81 a 90 % de los procesos y procedimientos que se llevan a cabo dentro de la organización</t>
  </si>
  <si>
    <t>La organización tiene destinados recursos especificos en cada una de las áreas o tiene un área especifica la cual está enfocada en el diseño de procesos y procedimiento los cuales son implementados y ejecutados por los trabajadores de la organización, logrando de esta forma la estandarización de los procesos y procedimientos que se llevan a cabo dentro de la organización</t>
  </si>
  <si>
    <t>La organización a diseñado e implementado procesos y procedimiento en menos del 60% de las actividades y tareas que se llevan a cabo dentro de la organización</t>
  </si>
  <si>
    <t>La organización a diseñado e implementado procesos y procedimiento entre un 61% y 64% de las actividades y tareas que se llevan a cabo dentro de la organización</t>
  </si>
  <si>
    <t>La organización a diseñado e implementado procesos y procedimiento entre un 65% y 67% de las actividades y tareas que se llevan a cabo dentro de la organización</t>
  </si>
  <si>
    <t>La organización a diseñado e implementado procesos y procedimiento entre un 68% y 70% de las actividades y tareas que se llevan a cabo dentro de la organización</t>
  </si>
  <si>
    <t>La organización a diseñado e implementado procesos y procedimiento entre un 71% y 73% de las actividades y tareas que se llevan a cabo dentro de la organización</t>
  </si>
  <si>
    <t>La organización a diseñado e implementado procesos y procedimiento entre un 74% y 76% de las actividades y tareas que se llevan a cabo dentro de la organización</t>
  </si>
  <si>
    <t>La organización a diseñado e implementado procesos y procedimiento entre un 77% y 78% de las actividades y tareas que se llevan a cabo dentro de la organización</t>
  </si>
  <si>
    <t>La organización a diseñado e implementado procesos y procedimiento entre un 79% y 80% de las actividades y tareas que se llevan a cabo dentro de la organización</t>
  </si>
  <si>
    <t>La organización a diseñado e implementado procesos y procedimiento entre un 81% y 83% de las actividades y tareas que se llevan a cabo dentro de la organización</t>
  </si>
  <si>
    <t>La organización a diseñado e implementado procesos y procedimiento entre un 84% y 86% de las actividades y tareas que se llevan a cabo dentro de la organización</t>
  </si>
  <si>
    <t>La organización a diseñado e implementado procesos y procedimiento entre un 87% y 88% de las actividades y tareas que se llevan a cabo dentro de la organización</t>
  </si>
  <si>
    <t>La organización a diseñado e implementado procesos y procedimiento entre un 89% y 90% de las actividades y tareas que se llevan a cabo dentro de la organización</t>
  </si>
  <si>
    <t>La organización a diseñado e implementado procesos y procedimiento entre un 91% y 93% de las actividades y tareas que se llevan a cabo dentro de la organización</t>
  </si>
  <si>
    <t>La organización a diseñado e implementado procesos y procedimiento entre un 94% y 96% de las actividades y tareas que se llevan a cabo dentro de la organización</t>
  </si>
  <si>
    <t>La organización a diseñado e implementado procesos y procedimiento entre un 97% y 99% de las actividades y tareas que se llevan a cabo dentro de la organización</t>
  </si>
  <si>
    <t>La organización a diseñado e implementado procesos y procedimiento en todas las actividades y tareas que se llevan a cabo dentro de la organización</t>
  </si>
  <si>
    <t>La organización tiene desarrollados procesos y procedicmiento por medio de los cuales se realiza la descripción de las actividades y tareas que deberán ejecutar los trabajandores en las diferentes áreas de la organización, sin embargo se puede evidenciar que las personas no implementan estos procesos y procedimientos de la forma en que fueron establecidos por la organización</t>
  </si>
  <si>
    <t>La organización tiene definidos especificamente para cada una de las actividades que se desarrollan dentro de las distintas áreas procesos y procedimientos específicos los cuales son implementados de forma precisa logrando una estandarización en sus procesos, evidenciando que son implementados de la forma correcta entre un 71 a 80 % de los procesos y procedimientos desarrollados por la organización</t>
  </si>
  <si>
    <t>La organización tiene definidos especificamente para cada una de las actividades que se desarrollan dentro de las distintas áreas procesos y procedimientos específicos los cuales son implementados de forma precisa logrando una estandarización en sus procesos, evidenciando que son implementados de la forma correcta entre un 81 a 90 % de los procesos y procedimientos desarrollados por la organización</t>
  </si>
  <si>
    <t>La organización tiene definidos especificamente para cada una de las actividades que se desarrollan dentro de las distintas áreas procesos y procedimientos específicos los cuales son implementados de forma precisa logrando una estandarización en sus procesos.</t>
  </si>
  <si>
    <t>La organización no ha implementado procesos y procedimientos de las actividades y tareas que se ejecutan dentro de la organización</t>
  </si>
  <si>
    <t>La organización no ha implementado procesos y procedimientos de las actividades y tareas que se ejecutan dentro de la organización, sin embargo tiene destinados recursos para empezar con la implementación de procesos y procedimientos</t>
  </si>
  <si>
    <t>La organización no ha implementado procesos y procedimientos de las actividades y tareas que se ejecutan dentro de la organización, sin embargo tiene destinados recursos y definido un cronograma de actividades para la implementación de procesos y procedimientos</t>
  </si>
  <si>
    <t>La organización no ha implementado procesos y procedimientos de las actividades y tareas que se ejecutan dentro de la organización, sin embargo tiene destinados recursos y ya empezo a ejecutar actividades del cronograma para la implementación de procesos y procedimientos</t>
  </si>
  <si>
    <t>La organización tiene desarrollados procesos y procedicmiento por medio de los cuales se realiza la descripción de las actividades y tareas que deberán ejecutar los trabajandores en las diferentes áreas de la organización, sin embargo se puede evidenciar que menos del 50% de los trabajadores no los llevan a cabo</t>
  </si>
  <si>
    <t>La organización tiene desarrollados procesos y procedicmiento por medio de los cuales se realiza la descripción de las actividades y tareas que deberán ejecutar los trabajandores en las diferentes áreas de la organización, sin embargo se puede evidenciar que entre un 51% y 55% de los trabajadores no los llevan a cabo</t>
  </si>
  <si>
    <t>La organización tiene desarrollados procesos y procedicmiento por medio de los cuales se realiza la descripción de las actividades y tareas que deberán ejecutar los trabajandores en las diferentes áreas de la organización, sin embargo se puede evidenciar que entre un 56% y 60% de los trabajadores no los llevan a cabo</t>
  </si>
  <si>
    <t>La organización tiene desarrollados procesos y procedicmiento por medio de los cuales se realiza la descripción de las actividades y tareas que deberán ejecutar los trabajandores en las diferentes áreas de la organización, sin embargo se puede evidenciar que entre un 61% y 69% de los trabajadores no los llevan a cabo</t>
  </si>
  <si>
    <t>La organización tiene implementados procesos y procedimientos entre el 71% y el 73% de las actividades y tareas que se llevan a cabo dentro de la organización</t>
  </si>
  <si>
    <t>La organización tiene implementados procesos y procedimientos entre el 74% y el 76% de las actividades y tareas que se llevan a cabo dentro de la organización</t>
  </si>
  <si>
    <t>La organización tiene implementados procesos y procedimientos entre el 77% y el 78% de las actividades y tareas que se llevan a cabo dentro de la organización</t>
  </si>
  <si>
    <t>La organización tiene implementados procesos y procedimientos entre el 79% y el 80% de las actividades y tareas que se llevan a cabo dentro de la organización</t>
  </si>
  <si>
    <t>La organización tiene implementados procesos y procedimientos entre el 81% y el 83% de las actividades y tareas que se llevan a cabo dentro de la organización</t>
  </si>
  <si>
    <t>La organización tiene implementados procesos y procedimientos entre el 84% y el 86% de las actividades y tareas que se llevan a cabo dentro de la organización</t>
  </si>
  <si>
    <t>La organización tiene implementados procesos y procedimientos entre el 87% y el 88% de las actividades y tareas que se llevan a cabo dentro de la organización</t>
  </si>
  <si>
    <t>La organización tiene implementados procesos y procedimientos entre el 89% y el 90% de las actividades y tareas que se llevan a cabo dentro de la organización</t>
  </si>
  <si>
    <t>La organización tiene implementados procesos y procedimientos entre el 91% y el 93% de las actividades y tareas que se llevan a cabo dentro de la organización</t>
  </si>
  <si>
    <t>La organización tiene implementados procesos y procedimientos entre el 94% y el 96% de las actividades y tareas que se llevan a cabo dentro de la organización</t>
  </si>
  <si>
    <t>La organización tiene implementados procesos y procedimientos entre el 97% y el 99% de las actividades y tareas que se llevan a cabo dentro de la organización</t>
  </si>
  <si>
    <t>La organización tiene implementados procesos y procedimientos en la totalidad de las actividades y tareas que se llevan a cabo dentro de la organización</t>
  </si>
  <si>
    <r>
      <rPr>
        <b/>
        <sz val="12"/>
        <color theme="1"/>
        <rFont val="Arial"/>
        <family val="2"/>
      </rPr>
      <t>INSTRUCCIÓN:</t>
    </r>
    <r>
      <rPr>
        <sz val="12"/>
        <color theme="1"/>
        <rFont val="Arial"/>
        <family val="2"/>
      </rPr>
      <t xml:space="preserve"> A continuación se muestra una escala de medición de 1 a 5 niveles para cada uno de las subvariables del modelo de productividad laboral, dentro de las cuales se deberá evaluar la situación actual de la organización y asignar un valor. Al final de la matriz para cada una de las subvariables hay dos casillas desplegables para la asignación de los valores las cuales están tituladas como </t>
    </r>
    <r>
      <rPr>
        <i/>
        <sz val="12"/>
        <color theme="1"/>
        <rFont val="Arial"/>
        <family val="2"/>
      </rPr>
      <t>ASIGNACIÓN DE NIVELES Y SUBNIVELES</t>
    </r>
    <r>
      <rPr>
        <sz val="12"/>
        <color theme="1"/>
        <rFont val="Arial"/>
        <family val="2"/>
      </rPr>
      <t>. Una vez asignados los valores dar clic en el botón continuar en la parte inferior derecha de la matriz.</t>
    </r>
  </si>
  <si>
    <t>La organización no tiene definidos los responsables dentro de las áreas internas de los procesos de mejoramiento continuo</t>
  </si>
  <si>
    <t>La organización está dispuesta a destinar recursos especificos en cada uno de los procesos par que se responzabilicen y tomen acciones de mejora</t>
  </si>
  <si>
    <t>La organización tiene responsables para entre el 64% y 66% de los procesos de la organización garantizando de esta manera el control y mejoramiento de los procesos</t>
  </si>
  <si>
    <t>La organización tiene responsables para entre el 67% y 68% de los procesos de la organización garantizando de esta manera el control y mejoramiento de los procesos</t>
  </si>
  <si>
    <t>La organización tiene responsables para entre el 69% y 70% de los procesos de la organización garantizando de esta manera el control y mejoramiento de los procesos</t>
  </si>
  <si>
    <t>La organización tiene responsables para entre el 71% y 73% de los procesos de la organización garantizando de esta manera el control y mejoramiento de los procesos</t>
  </si>
  <si>
    <t>La organización tiene responsables para entre el 74% y 76% de los procesos de la organización garantizando de esta manera el control y mejoramiento de los procesos</t>
  </si>
  <si>
    <t>La organización tiene responsables para entre el 77% y 78% de los procesos de la organización garantizando de esta manera el control y mejoramiento de los procesos</t>
  </si>
  <si>
    <t>La organización tiene responsables para entre el 79% y 80% de los procesos de la organización garantizando de esta manera el control y mejoramiento de los procesos</t>
  </si>
  <si>
    <t>La organización tiene responsables para entre el 81% y 83% de los procesos de la organización garantizando de esta manera el control y mejoramiento de los procesos</t>
  </si>
  <si>
    <t>La organización tiene responsables para entre el 84% y 86% de los procesos de la organización garantizando de esta manera el control y mejoramiento de los procesos</t>
  </si>
  <si>
    <t>La organización tiene responsables para entre el 87% y 88% de los procesos de la organización garantizando de esta manera el control y mejoramiento de los procesos</t>
  </si>
  <si>
    <t>La organización tiene responsables para entre el 89% y 90% de los procesos de la organización garantizando de esta manera el control y mejoramiento de los procesos</t>
  </si>
  <si>
    <t>La organización tiene responsables para entre el 91% y 93% de los procesos de la organización garantizando de esta manera el control y mejoramiento de los procesos</t>
  </si>
  <si>
    <t>La organización tiene responsables para entre el 94% y 96% de los procesos de la organización garantizando de esta manera el control y mejoramiento de los procesos</t>
  </si>
  <si>
    <t>La organización tiene responsables para entre el 97% y 99% de los procesos de la organización garantizando de esta manera el control y mejoramiento de los procesos</t>
  </si>
  <si>
    <t>La organización tiene responsables para cada uno de los procesos de la organización garantizando de esta manera el control y mejoramiento de los procesos</t>
  </si>
  <si>
    <t>RESULTADOS EN PORCETAJES (%) DE LOS COMPONENTES, VARIABLES Y SUBVARIABLES DEL MODELO DE PRODUCTIVIDAD</t>
  </si>
  <si>
    <t>ING. JULIO ALEJANDRO BASTIDAS</t>
  </si>
  <si>
    <r>
      <rPr>
        <b/>
        <sz val="12"/>
        <color theme="1"/>
        <rFont val="Arial"/>
        <family val="2"/>
      </rPr>
      <t>INSTRUCCIÓN:</t>
    </r>
    <r>
      <rPr>
        <sz val="12"/>
        <color theme="1"/>
        <rFont val="Arial"/>
        <family val="2"/>
      </rPr>
      <t xml:space="preserve"> A continuación se deberá DIGITAR el porcentaje para cada uno de los componentes, variables y subvariables que conforman el modelo de productividad laboral, de acuerdo a la importancia que usted(es) considere que tiene cada uno de estos elementos dentro de la organización. La sumatoria de los porcentajes asignados para los componentes debera ser igual al 100%, de igual  forma para las variables y subvariables. Una vez asignados los porcentajes, oprimir clic en el botón CONTINUAR.</t>
    </r>
  </si>
  <si>
    <t>Subvariable</t>
  </si>
  <si>
    <r>
      <rPr>
        <b/>
        <sz val="12"/>
        <color theme="1"/>
        <rFont val="Arial"/>
        <family val="2"/>
      </rPr>
      <t>INSTRUCCIÓN:</t>
    </r>
    <r>
      <rPr>
        <sz val="12"/>
        <color theme="1"/>
        <rFont val="Arial"/>
        <family val="2"/>
      </rPr>
      <t xml:space="preserve"> A continuación se muestra una escala de medición de 1 a 5 niveles para cada uno de las subvariables del modelo de productividad laboral, dentro de las cuales se deberá evaluar la situación actual de la organización y asignar un valor. Al final de la matriz para cada una de las subvariables hay dos casillas desplegables para la asignación de los valores las cuales están tituladas como </t>
    </r>
    <r>
      <rPr>
        <i/>
        <sz val="12"/>
        <color theme="1"/>
        <rFont val="Arial"/>
        <family val="2"/>
      </rPr>
      <t>ASIGNACIÓN DE NIVELES Y SUBNIVELES</t>
    </r>
    <r>
      <rPr>
        <sz val="12"/>
        <color theme="1"/>
        <rFont val="Arial"/>
        <family val="2"/>
      </rPr>
      <t>. Una vez asignados los valores oprimir clic en el botón continuar en la parte inferior derecha de la matriz.</t>
    </r>
  </si>
  <si>
    <t>METODO DE TRABAJO</t>
  </si>
  <si>
    <t>La organización no tiene definidos controles sobre los costos que se realizan dentro de las diferentes áreas y procesos de la organización por lo cual en algunas ocasiones llega a desestabilisarze económicamente y perder recursos por falta de una planificación presupuestal.</t>
  </si>
  <si>
    <t>La organización tiene establecido un cronograma de actividades y capacitaciones a personal especifico de los procesos para que se responsabilicen y se implementen acciones de mejora dentro de la organización</t>
  </si>
  <si>
    <t>La organización ha venido adelantando actividades  establecidas en un cronograma de actividades y capacitaciones a personal especifico de los procesos para que se responsabilicen y se implementen acciones de mejora dentro de la organización</t>
  </si>
  <si>
    <t>De los procesos que se llevan actualmente dentro de la organización, no se ha evaluado la opción  de tercerizar algunos de los procesos, teniendo en cuenta que algunos de estos procesos no son del core del negocio y estan generando resultados negativos para la organización</t>
  </si>
  <si>
    <t>La organización no tiene destinados recursos e infraestructura para desarrollo de herramientas tecnogicas, sin embargo estaría dispuesta a colocar recursos</t>
  </si>
  <si>
    <t>La organización no ha definido recursos para el desarrollo y/o implementación de herramientas tecnológicas</t>
  </si>
  <si>
    <t>La organización no tiene implementados medios de medición y análisis de información resultados de los procesos que se llevan a cabo dentro de la organización</t>
  </si>
  <si>
    <t>La organización no tiene destinados recursos para el diseño de procesos y procedimientos de las actividades y tareas que se llevan a cabo dentro de la organización</t>
  </si>
  <si>
    <t>La organización no tiene destinados recursos para el diseño de procesos y procedimientos de las actividades y tareas que se llevan a cabo dentro de la organización, sin embargo tiene un cronograma definido para a implementación de estos recursos</t>
  </si>
  <si>
    <t>La organización no tiene destinados recursos para el diseño de procesos y procedimientos de las actividades y tareas que se llevan a cabo dentro de la organización, sin embargo a adelantado actividades para la implementación  de este tipo de recursos</t>
  </si>
  <si>
    <t>La organización no tiene destinados recursos para el diseño de procesos y procedimientos de las actividades y tareas que se llevan a cabo dentro de la organización, sin embargo esta dispuesta a analizar y destinar recursos con este fin</t>
  </si>
  <si>
    <t>La organización tiene definidos procesos y procedimientos para las actividades que se llevan dentro de la organización, pero estos no han sido implementados adecuadamente y por consiguiente los trabajadores en los diferentes cargos no tienen claro la forma de ejecución de sus funciones</t>
  </si>
  <si>
    <t>La organización no se encuentra cerfiticada en ningun sistema de gestión que vaya de acuerdo a las políticas de la organización.</t>
  </si>
  <si>
    <t>La organización en la actualidad no se encuentra certificada por ningún ente certificador de Sistemas de Gestión y dentro de sus objetivos no esta la implementación y/o certificación de algún objetivo</t>
  </si>
  <si>
    <t>Dentro de la organización no se tienen destinados recursos los cuales tienen como objetivo específico el diseño de nuevos procesos y procedimientos los cuales van directamente relacionados con la mejora y estandarización de las actividades y tareas desarrolladas por los trabajadores de las diferentes áreas de la organización.</t>
  </si>
  <si>
    <t>La organización tiene definida metodologías para el control y costeo de los nuevos procesos como de los actuales logrando de esta manera llevar un control sobre los mismos, pero no logra el cumplimiento del presupuesto asignado para cada uno de los procesos desarrollados dentro de la organización.</t>
  </si>
  <si>
    <t>La organización tiene definidas las cargas laborales y las a distribuido técnicamente entre el 71% y 73% de los cargos de la organización</t>
  </si>
  <si>
    <t>La organización tiene definidas las cargas laborales y las a distribuido técnicamente entre el 77% y 78% de los cargos de la organización</t>
  </si>
  <si>
    <t>La organización tiene definidas las cargas laborales y las a distribuido técnicamente entre el 74% y 76% de los cargos de la organización</t>
  </si>
  <si>
    <t>La organización tiene definidas las cargas laborales y las a distribuido técnicamente entre el 68% y 70% de los cargos de la organización</t>
  </si>
  <si>
    <t>La organización tiene definidas las cargas laborales y las a distribuido técnicamente entre el 79% y 80% de los cargos de la organización</t>
  </si>
  <si>
    <t>La organización tiene definidas las cargas laborales y las a distribuido técnicamente entre el 81% y 83% de los cargos de la organización</t>
  </si>
  <si>
    <t>La organización tiene definidas las cargas laborales y las a distribuido técnicamente entre el 84% y 86% de los cargos de la organización</t>
  </si>
  <si>
    <t>La organización tiene definidas las cargas laborales y las a distribuido técnicamente entre el 89% y 90% de los cargos de la organización</t>
  </si>
  <si>
    <t>La organización tiene definidas las cargas laborales y las a distribuido técnicamente entre el 87% y 88% de los cargos de la organización</t>
  </si>
  <si>
    <t>Dentro de la organización se tienen  definidas las resposabilidades en algunas de las personas o grupos de trabajo que intervienen en el mejoramiento de algunos de los procesos y actividades que se desarrollan dentro de la organización, por lo cual no se puede una leve mejora dentro de los procesos de la organización</t>
  </si>
  <si>
    <t>Dentro de la organización se tienen claramente definidas las responsabilidades de cada una de las personas o grupos de trabajo que intervienen en el mejoramiento de algunos de los procesos y actividades que se desarrollan dentro de la organización, sin poder implementar un mejoramiento continuo dentro de todos lo procesos de la organización.</t>
  </si>
  <si>
    <t>Dentro de la organización se tienen claramente definidas las responsabilidades de cada una de las personas o grupos de trabajo que intervienen en el mejoramiento de todos los procesos y actividades que se desarrollan dentro de la organización, garantizando de esta manera un control y medición de los procesos para poder ser mejorados</t>
  </si>
  <si>
    <t>Dentro de la organización se tienen definidas las responsabilidades en algunas de las personas o grupos de trabajo que intervienen en el mejoramiento de algunos de los procesos y actividades que se desarrollan dentro de la organización, trayendo como consecuencia que no se evidencie un mejoramiento dentro de los procesos en cuento a costos, tiempos o productividad.</t>
  </si>
  <si>
    <t>La organización tiene responsables para menos del 60% de los procesos de la organización garantizando de esta manera el control y mejoramiento de los procesos</t>
  </si>
  <si>
    <t>La organización tiene implementados procesos de tercerización que no son core del negocio en los cuales se puede evidenciar resultados positivos en cuanto a la reducción en costos y en la optimización de los procesos que si son core del negocio, sin embargo no se tienen tercerizados todos los procesos que no son core del negocio obteniendo resultados negativos, los que se tienen implementados pueden mejorar.</t>
  </si>
  <si>
    <t>La organización tiene implementados procesos de tercerización que no son core del negocio en los cuales se puede evidenciar resultados positivos en cuanto a la reducción en costos y en la optimización de los procesos que si son core del negocio, sin embargo no se tienen tercerizados todos los procesos que no son core del negocio obteniendo resultados negativos.</t>
  </si>
  <si>
    <t>La organización tiene implementados procesos de tercerización que no son core del negocio en los cuales se puede evidenciar resultados positivos en cuanto a la reducción en costos y en la optimización de los procesos que si son core del negocio, sin embargo los reultados no son del todo positivo y pueden mejorar.</t>
  </si>
  <si>
    <t xml:space="preserve">La organización dentro de sus procesos tiene implementados controles de medición, pero los datos obtenidos de estos controles no son analizados por lo tanto no se tomas acciones de mejora de los procesos con base a estos resultados. </t>
  </si>
  <si>
    <t>La organización tiene destinados recursos especificos dentro de su presupuesto para investigación, desarrollo e implementación de herramientas tecnológicas las cuales están destinadas para el mejoramiento de los procesos de la organización beneficiando tanto a los trabajadores como al cliente por medio de la calidad y oportunidad de los productos y/o servicios prestados a los clientes, sin embargo los resultados esperados con la implementación de estas herramientas no cumplen con el objetivo del desarrollo.</t>
  </si>
  <si>
    <t>La organización tiene destinados recursos especificos dentro de su presupuesto para investigación, desarrollo e implementación de herramientas tecnológicas las cuales están destinadas para el mejoramiento de los procesos de la organización beneficiando tanto a los trabajadores como al cliente por medio de la calidad y oportunidad de los productos y/o servicios prestados a los clientes.</t>
  </si>
  <si>
    <t>La organización tiene definidas metodologías para el control y costeo de los nuevos procesos como de los actuales, logrando la optimizacion de estos.</t>
  </si>
  <si>
    <t>La organización, por medio del desarrollo de estudios técnicos de distribución de cargas laborales, tiene definidas las funciones de cada uno de los trabajadores.</t>
  </si>
  <si>
    <t>La organización tiene definidas las cargas laborales y las ha distribuido técnicamente entre el 91% y 93% de los cargos de la organización</t>
  </si>
  <si>
    <t>La organización tiene definidas las cargas laborales y las ha distribuido técnicamente entre el 94% y 96% de los cargos de la organización</t>
  </si>
  <si>
    <t>La organización tiene definidas las cargas laborales y las ha distribuido técnicamente entre el 97% y 99% de los cargos de la organización</t>
  </si>
  <si>
    <t>La organización tiene definidas las cargas laborales y las ha distribuido técnicamente para el 100% de los cargos de la organización</t>
  </si>
  <si>
    <t>La organización tiene implementados procesos de tercerización que no son core del negocio en los cuales se puede evidenciar resultados positivos en cuanto a la reducción en costos y en la optimización de los procesos que si son core del negocio.</t>
  </si>
  <si>
    <t>Dentro de la organización se tiene implementado un plan y/o programa de mejoramiento continuo en la totalidad de las áreas de la organización y por medio del cual se identifican las posibles mejoras dentro de los procesos y son implementadas en su totalidad.</t>
  </si>
  <si>
    <t>La organización tiene implementado controles especificos para cada uno de los procesos que se llevan a cabo dentro de la organización, los cuales son cuantificables por medio de indicadores de gestión o cualquier otro medio de mediciión y con base en los resultados obtenidos, se identifican e implementan mejoras dentro de los procesos de la organización.</t>
  </si>
  <si>
    <t>La organización tiene implementadas herramientas tecnológicas y/o con bases teoricas técnicas por medio de las cuales puede realizar la medición de los procesos que se llevan a cabo dentro de la organización, permitiendo realizar el análisis de estos resultados y tomar desiciones e implementar acciones de mejora en los procesos</t>
  </si>
  <si>
    <t>ENTORNO</t>
  </si>
  <si>
    <t>NIVEL DE MEDICIÓN</t>
  </si>
  <si>
    <t>SUBNIVELES DE MEDICION</t>
  </si>
  <si>
    <t>A continuación se ven reflejados los porcentajes, niveles y subniveles asignados a cada uno de los componentes, variables y subvariables que componen el modelo de productividad laboral. Se deberá validar que los datos ingresados sean los desados, en caso de ingresar alguna inconsistencia hacer la corrección oprimiendo clic en el botón ATRÁS hasta llegar al punto que se desee corregir.</t>
  </si>
  <si>
    <t>A continuación se ven reflejados los porcentajes, niveles y subniveles asigandos a cada uno de los componentes, como tambien el resultado obtenido en porcentaje frente a cada uno de los componentes, variables y subvariables que componen el modelo de productividad laboral. Para la generación de los reportes, dar clic en el botón SIGUIENTE.</t>
  </si>
  <si>
    <t>A continuación se muestran los resultados obtenidos de modo gráfico con el fin de poder analizar la información.</t>
  </si>
  <si>
    <t>No se tiene implementado ningún método de selección</t>
  </si>
  <si>
    <t>La organización no tiene implementado ningún método de selección, pero se desea  implementar</t>
  </si>
  <si>
    <t>La organización no tiene ningún método de selección, pero ya se tiene definido un cronograma de trabajo para su implementación</t>
  </si>
  <si>
    <t>La organización no tiene definido ningín método de selección, pero ya se han desarrollado actividades definidas en un cronograma para su implementación</t>
  </si>
  <si>
    <t>No se tiene definido un manual de funciones en el cual se pueda evidenciar la formación académica requerida para cada uno de los cargos de la organización</t>
  </si>
  <si>
    <t>La organizacipon no tiene definido un manual de funciones en el cual se pueda evidenciar la formación requerida para cada uno de los cargos de la organización pero se desea implementar</t>
  </si>
  <si>
    <t>La organizacipon no tiene definido un manual de funciones en el cual se pueda evidenciar la formación requerida para cada uno de los cargos de la organización, pero ya se tiene definido un cronograma de trabajo para su implementación</t>
  </si>
  <si>
    <t>La organizacipon no tiene definido un manual de funciones en el cual se pueda evidenciar la formación requerida para cada uno de los cargos de la organización pero ya se han desarrollado actividades definidas en un cronograma para su implementación</t>
  </si>
  <si>
    <t>La organización tiene definido un manual de funciones o un herramienta por medio de la cual se pueden validar las competencias de formación académica y experiencia de los trabajadores  con el fin de garantizar que el personal cumpla con las competencias y habilidades requeridas para el cargo, sin embargo se puede evidenciar que algunos cargos no cumplen con la formación y experiencia requerida para el cargo, por lo menos el 69% de los trabajadores</t>
  </si>
  <si>
    <t>La organizacipon tiene definido un manual de funciones en el cual se pueda evidenciar la formación requerida para cada uno de los cargos de la organización pero al validar la hoja de vida de los empleados se evidencia que menos del 54%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</si>
  <si>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55% a 59 %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</si>
  <si>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60% a 64 %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</si>
  <si>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65% a 69 %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</si>
  <si>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70% a 72 %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</si>
  <si>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73% a 75 %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</si>
  <si>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76% a 78 %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</si>
  <si>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el 79%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</si>
  <si>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80% a 82 %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</si>
  <si>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83% a 85 %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</si>
  <si>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86% a 88 %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</si>
  <si>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el 89%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</si>
  <si>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90% a 93 %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</si>
  <si>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94% a 96 %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</si>
  <si>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61% a 65 % de los empleados cumple con los requisitos de formación para el cargo</t>
  </si>
  <si>
    <t>La organizacipon tiene definido un manual de funciones en el cual se pueda evidenciar la formación requerida para cada uno de los cargos de la organización pero al validar la hoja de vida de los empleados se evidencia que por lo menos entre un 98% a 100% de los empleados cumple con los requisitos de formación para el cargo</t>
  </si>
  <si>
    <t>La organización cuenta con un método de selección de personal especifico para cada cargo el cual permite validar las competencias y habilidades del personal de la organización, sin embargo en algunas ocasiones se logra evidenciar contrataciones de personal que cumplen con los requisitos del cargo en un procentaje entre el 71% a 80%</t>
  </si>
  <si>
    <t>La organización tiene definido un manual de funciones o una herramienta especifica por medio de la cual se puede validar la formación académica y experiencia requerida para cada uno de los cargos que hay dentro de la organización, garantizando de esta forma las competencias de los trabajadores y un adecuado desempeño de las funciones especificas para cada cargo, entre el 70% al 79%</t>
  </si>
  <si>
    <t>La organización tiene definido claramente una escala salarial de acuerdo a un estudio técnico en el cual se pudo evidenciar la experiencia, formación y responsabilidad de cada uno de los cargos, teniendo en cuenta grado de competencias laborales de cada perfil de cargo y al nivel de responsabilidades que adquiere el trabajador, sin embargo se puede evidenciar que algunos trabajadores tienen igresos superiores o inferiores a los reflejados en la tabla salarial para el cargo que ocupan. Entre el 70% y el 79% de los empleados de la organización reciben el salario correspondiente al cargo que desempeñan.</t>
  </si>
  <si>
    <t>La organización tiene definido claramente una escala salarial de acuerdo a un estudio técnico en el cual se pudo evidenciar la experiencia, formación y responsabilidad de cada uno de los cargos, teniendo en cuenta grado de competencias laborales de cada perfil de cargo y al nivel de responsabilidades que adquiere el trabajador, sin embargo se puede evidenciar que algunos trabajdores tienen igresos superiores o inferiores a los reflejados en la tabla salarial para el cargo que ocupan. Menos del 70% de los empleados de la organización reciben el salario correspondiente al cargo qeu desempeñan.</t>
  </si>
  <si>
    <t>La organización cuenta con un método de selección de personal especifico para cada cargo el cual permite validar las competencias y habilidades del personal de la organización, sin embargo en algunas ocasiones se logra evidenciar contrataciones de personal que cumplen con los requisitos del cargo en un procentaje entre el 71% a 90%</t>
  </si>
  <si>
    <t>La organización tiene definido claramente una escala salarial de acuerdo a un estudio técnico en el cual se pudo evidenciar la experiencia, formación y responsabilidad de cada uno de los cargos, teniendo en cuenta grado de competencias laborales de cada perfil de cargo y al nivel de responsabilidades que adquiere el trabajador, sin embargo se puede evidenciar que algunos trabajdores tienen igresos superiores o inferiores a los reflejados en la tabla salarial para el cargo que ocupan. Entre el 80% y el 89% de los empleados de la organización reciben el salario correspondiente al cargo que desempeñan.</t>
  </si>
  <si>
    <t>La organización cuanta con un método de selección de personal especifico para cada uno de los cargos dentro de la organización, el cual permite evaluar y evidenciar claramente las competencias y habilidades del personal contratado. El proceso de selección se ejecuta en tiempo mínimos requeridos para la continuidad de los procesos y se evidencia que entre el 91% y el 100% de los empleados cumple con los requisitos de formación requerida para el cargo que desempeñan</t>
  </si>
  <si>
    <t>La organización tiene definido un manual de funciones o una herramienta especifica por medio del cual se puede validar la formación académica y experiencia requerida para cada uno de los cargos que hay dentro de la organización, garantizando de esta forma las competencias de los trabajadores y un adecuado desempeño de las funciones especificas para cada cargo, entre el 80% al 89%</t>
  </si>
  <si>
    <t>La organización tiene definido un manual de funciones o una herramienta especifica por medio del cual se puede validar la formación académica y experiencia requerida para cada uno de los cargos que hay dentro de la organización, garantizando de esta forma las competencias de los trabajadores y un adecuado desempeño de las funciones especificas para cada cargo, entre el 90% al 100%</t>
  </si>
  <si>
    <t>Dentro de la organización no se tiene implementada ningún tipo de estudio o mecanismo por el cual se puede identificar claramente el nivel del clima laboral dentro de la organización, por tal motivo no se puede tener conocimiento acertado del clima laboral de la organización y de como desarollan las actividades los trabaajdores de la organización.</t>
  </si>
  <si>
    <t>No se tiene implementado níngun mecanismo</t>
  </si>
  <si>
    <t>La organización no tiene implementado ningún mecanismo, pero lo desea implementar</t>
  </si>
  <si>
    <t>La organización no tiene ningún mecanismo, pero ya tiene establecido un cronograma para su desarrollo e implementación</t>
  </si>
  <si>
    <t>La organización no tiene definido ningún mecanismo, pero ya se han desarrollado actividades definidas en un cronogrema para su implementación</t>
  </si>
  <si>
    <t>La organización no ha desarrollado estudios técnicos para la distribución de los puestos de trabajo para que el proceso sea más optimo</t>
  </si>
  <si>
    <t>La organización no ha desarrollado estudios técnicos para la distribución en los puestos de trabajo, pero tiene el interes de realizarlo</t>
  </si>
  <si>
    <t>La organización no ha desarrollado estudios técnicos para la distribución de los puestos de trabajo pera ya tiene establecido un cronograma para su desarrollo e implementación</t>
  </si>
  <si>
    <t>La organización no ha desarrollado estudios técnicos para la distribución de los puestos de trabajo, pera ya se ha desarrollado actividades definidas en un cronograma para su desarrollo e implementación</t>
  </si>
  <si>
    <t>Dentro de la organización no se ha desarrollado un estudio o panoráma de riesgos, trayendo como consecuencia un nivel alto de accidentalidad dentro de las instalaciones de la empresa tanto al personal de la empresa como a proveedores, clientes, visitantes, etc.</t>
  </si>
  <si>
    <t>La organización no tiene definido un panorama de riesgos, pero lo desea implementar</t>
  </si>
  <si>
    <t>La organización no tiene definido un panorama de riesgos, pero ya tiene establecido un cronograma para su desarrollo e implementación</t>
  </si>
  <si>
    <t>La organización no tiene definido un panorama de riesgos, pero ya se han desarrollado actividades definidas en un cronogrema para su implementación</t>
  </si>
  <si>
    <t>La organización no tiene definidos controles de seguridad en las diferentes áreas, pero lo desea implementar</t>
  </si>
  <si>
    <t>La organización no tiene definidos controles de seguridad, pero ya tiene establecido un cronograma para su desarrollo e implementación</t>
  </si>
  <si>
    <t>La organización no tiene definidos controles de seguridad para las diferentes áreas de la organización, pero ya se han desarrollado actividades definidas en un cronogrema para su implementación</t>
  </si>
  <si>
    <t>La organización tiene claramente definido algún tipo medición o mecanismo por medio del cual puede establecer el estado del clima laboral dentro de la empresa y con base a  los resultados obtenidos se realiza un análisis de esta información, con el fin de desarrollar planes de mejora del clima laboral dentro de la organización, sin embargo, algunos de estos planes no son implementados dentro de la organización. Los resultados de la medición demuestran que menos del 69% de los trabajadores se encuentran conforme con el clima laboral de la organización.</t>
  </si>
  <si>
    <t>De acuerdo a los resultados de medición del clima laboral dentro de la organización, se puede evidenciar que menos del 50% de los trabajadores están conforme con el clima laboral de la organización</t>
  </si>
  <si>
    <t>De acuerdo a los resultados de medición del clima laboral dentro de la organización, se puede evidenciar que entre el 51% al 58% de los trabajadores están conforme con el clima laboral de la organización</t>
  </si>
  <si>
    <t>De acuerdo a los resultados de medición del clima laboral dentro de la organización, se puede evidenciar que entre el 59% al 64% de los trabajadores están conforme con el clima laboral de la organización</t>
  </si>
  <si>
    <t>De acuerdo a los resultados de medición del clima laboral dentro de la organización, se puede evidenciar que entre el 65% al 69% de los trabajadores están conforme con el clima laboral de la organización</t>
  </si>
  <si>
    <t>Dentro de la organización se tiene definida una distribución de los puestos de trabajo tanto en el área administrativa como operativa, la cual permite que los trabajadores desarrollen sus funciones de forma adecuada y con los elementos requeridos, logrando de esta forma garantizar la continuidad de los procesos y un adecuado entorno laboral para el desarrollo de las funciones que tienen a cargo los trabajadores. Sin embargo menos del 70% de los puestos de trabajo de la organización tienen un distribución de acuerdo a un estudio técnico.</t>
  </si>
  <si>
    <t>Dentro de la organización se han realizado estudios técnicos, especificos para la identificación de riesgos de exposicion de los trabajadores, proveedores, clientes y/o visitantes, teniendo en cuenta el tipo de funciones desarrolladas por cada uno de los trabajadores de la organización, obteniendo como resultado del estudio la implementación, un plan de emergencia para los riegos identificados y la adecuación necesaria en infraestructura y funciones con el fin de mitigar el riesgo. Se puede evidenciar que se han reducido en menos del 70% los riesgos de accidentes dentro de la organización.</t>
  </si>
  <si>
    <t>La organización tiene definido e implementado un panorama de riesgos por medio del cual los riesgos de accidentes dentro de la organización se han reducido en por lo menos un 60%</t>
  </si>
  <si>
    <t>La organización tiene definido e implementado un panorama de riesgos por medio del cual los riesgos de accidentes dentro de la organización se han reducido entre un 61% y un 63%</t>
  </si>
  <si>
    <t>La organización tiene definido e implementado un panorama de riesgos por medio del cual los riesgos de accidentes dentro de la organización se han reducido entre un 64% y un 67%</t>
  </si>
  <si>
    <t>La organización tiene definido e implementado un panorama de riesgos por medio del cual los riesgos de accidentes dentro de la organización se han reducido entre un 68% y un 70%</t>
  </si>
  <si>
    <t>La organización tiene claramente definido algún tipo de medición o mecanismo por medio del cual puede establecer el estado del clima laboral dentro de la empresa y con base a  los resultados obtenidos se realiza un análisis de esta información, con el fin de desarrollar e implementar planes de mejora del clima laboral dentro de la organización. Los resultados de la medición demuestran que entre un 70% a 79% de los trabajadores se encuentran conforme con el clima laboral de la organización.</t>
  </si>
  <si>
    <t>De acuerdo a los resultados obtenidos de la medición del clima laboral dentro de la organización, se puede evidenciar que del 70% a 72% de los trabajadores están conforme con el clima laboral de la organización</t>
  </si>
  <si>
    <t>De acuerdo a los resultados obtenidos de la medición del clima laboral dentro de la organización, se puede evidenciar que del 73% al 75% de los trabajadores están conforme con el clima laboral de la organización</t>
  </si>
  <si>
    <t>De acuerdo a los resultados obtenidos de la medición del clima laboral dentro de la organización, se puede evidenciar que del 76% al 78% de los trabajadores están conforme con el clima laboral de la organización</t>
  </si>
  <si>
    <t>De acuerdo a los resultados obtenidos de la medición del clima laboral dentro de la organización, se puede evidenciar que el 79% de los trabajadores están conforme con el clima laboral de la organización</t>
  </si>
  <si>
    <t>Dentro de la organización se tiene definida una distribución de los puestos de trabajo tanto en el área administrativa como operativa, la cual permite que los trabajadores desarrollen sus funciones de forma adecuada y con los elementos requeridos, logrando de esta forma garantizar la continuidad de los procesos y un adecuado entorno laboral para el desarrollo de las funciones que tienen a cargo los trabajadores. Sin embargo, entre un 71% y 80% de los puestos de trabajo de la organizaación tienen un distribución de acuerdo a un estudio técnico.</t>
  </si>
  <si>
    <t xml:space="preserve">Entre el 71% y el 73% de los puestos de trabajo que hay dentro de la organización, tienen una distribución adecuada, basada en un estudio técnico y en los procesos que se llevan dentro de la organización. </t>
  </si>
  <si>
    <t xml:space="preserve">Entre el 74% y el 76% de los puestos de trabajo que hay dentro de la organización, tienen una distribución adecuada, basada en un estudio técnico y en los procesos que se llevan dentro de la organización. </t>
  </si>
  <si>
    <t xml:space="preserve">Entre el 77% y el 78% de los puestos de trabajo que hay dentro de la organización, tienen una distribución adecuada, basada en un estudio técnico y en los procesos que se llevan dentro de la organización. </t>
  </si>
  <si>
    <t xml:space="preserve">Entre el 79% y el 80% de los puestos de trabajo que hay dentro de la organización, tienen una distribución adecuada, basada en un estudio técnico y en los procesos que se llevan dentro de la organización. </t>
  </si>
  <si>
    <t xml:space="preserve">Entre el 81% y el 83% de los puestos de trabajo que hay dentro de la organización, tienen una distribución adecuada, basada en un estudio técnico y en los procesos que se llevan dentro de la organización. </t>
  </si>
  <si>
    <t xml:space="preserve">Entre el 84% y el 86% de los puestos de trabajo que hay dentro de la organización, tienen una distribución adecuada, basada en un estudio técnico y en los procesos que se llevan dentro de la organización. </t>
  </si>
  <si>
    <t xml:space="preserve">Entre el 87% y el 88% de los puestos de trabajo que hay dentro de la organización, tienen una distribución adecuada, basada en un estudio técnico y en los procesos que se llevan dentro de la organización. </t>
  </si>
  <si>
    <t xml:space="preserve">Entre el 89% y el 90% de los puestos de trabajo que hay dentro de la organización, tienen una distribución adecuada, basada en un estudio técnico y en los procesos que se llevan dentro de la organización. </t>
  </si>
  <si>
    <t xml:space="preserve">Entre el 91% y el 93% de los puestos de trabajo que hay dentro de la organización, tienen una distribución adecuada, basada en un estudio técnico y en los procesos que se llevan dentro de la organización. </t>
  </si>
  <si>
    <t xml:space="preserve">Entre el 94% y el 96% de los puestos de trabajo que hay dentro de la organización, tienen una distribución adecuada, basada en un estudio técnico y en los procesos que se llevan dentro de la organización. </t>
  </si>
  <si>
    <t xml:space="preserve">Entre el 97% y el 98% de los puestos de trabajo que hay dentro de la organización, tienen una distribución adecuada, basada en un estudio técnico y en los procesos que se llevan dentro de la organización. </t>
  </si>
  <si>
    <t xml:space="preserve">Entre el 99% y el 100% de los puestos de trabajo que hay dentro de la organización, tienen una distribución adecuada, basada en un estudio técnico y en los procesos que se llevan dentro de la organización. </t>
  </si>
  <si>
    <t xml:space="preserve">Entre el 67% y el 70% de los puestos de trabajo que hay dentro de la organización, tienen una distribución adecuada, basada en un estudio técnico y en los procesos que se llevan dentro de la organización. </t>
  </si>
  <si>
    <t xml:space="preserve">Entre el 63% y el 76% de los puestos de trabajo que hay dentro de la organización, tienen una distribución adecuada, basada en un estudio técnico y en los procesos que se llevan dentro de la organización. </t>
  </si>
  <si>
    <t xml:space="preserve">Menos del 60% de los puestos de trabajo que hay dentro de la organización, tienen una distribución adecuada, basada en un estudio técnico y en los procesos que se llevan dentro de la organización. </t>
  </si>
  <si>
    <t xml:space="preserve">Entre el 60% y el 62% de los puestos de trabajo que hay dentro de la organización, tienen una distribución adecuada, basada en un estudio técnico y en los procesos que se llevan dentro de la organización. </t>
  </si>
  <si>
    <t>Dentro de la organización se han realizado estudios técnico especificos para la identificación de riesgos de exposicion de los trabajadores, proveedores, clientes y/o visitantes, teniendo en cuenta el tipo de funciones desarrolladas por cada uno de los trabajadores de la organización, obteniendo como resultado del estudio la implementación de un plan de emergencia para los riegos identificados y la adecuación necesaria en infrastructura y funciones con el fin de mitigar el riesgo. Se puede evidenciar que se han reducido entre un 71 a 80% los riesgos de accidentes dentro de la organización.</t>
  </si>
  <si>
    <t>La organización tiene definido e implementado un panorama de riesgos por medio del cual los riesgos de accidentes dentro de la organización se han reducido entre un 71% y un 72%</t>
  </si>
  <si>
    <t>La organización tiene definido e implementado un panorama de riesgos por medio del cual los riesgos de accidentes dentro de la organización se han reducido entre un 73% y un 75%</t>
  </si>
  <si>
    <t>La organización tiene definido e implementado un panorama de riesgos por medio del cual los riesgos de accidentes dentro de la organización se han reducido entre un 76% y un 77%</t>
  </si>
  <si>
    <t>La organización tiene definido e implementado un panorama de riesgos por medio del cual los riesgos de accidentes dentro de la organización se han reducido entre un 78% y un 80%</t>
  </si>
  <si>
    <t>La organización tiene definido e implementado un panorama de riesgos por medio del cual los riesgos de accidentes dentro de la organización se han reducido entre un 98% y un 100%</t>
  </si>
  <si>
    <t>La organización tiene definido e implementado un panorama de riesgos por medio del cual los riesgos de accidentes dentro de la organización se han reducido entre un 96% y un 97%</t>
  </si>
  <si>
    <t>La organización tiene definido e implementado un panorama de riesgos por medio del cual los riesgos de accidentes dentro de la organización se han reducido entre un 93% y un 95%</t>
  </si>
  <si>
    <t>La organización tiene definido e implementado un panorama de riesgos por medio del cual los riesgos de accidentes dentro de la organización se han reducido entre un 91% y un 92%</t>
  </si>
  <si>
    <t>La organización tiene definido e implementado un panorama de riesgos por medio del cual los riesgos de accidentes dentro de la organización se han reducido entre un 88% y un 90%</t>
  </si>
  <si>
    <t>La organización tiene definido e implementado un panorama de riesgos por medio del cual los riesgos de accidentes dentro de la organización se han reducido entre un 86% y un 87%</t>
  </si>
  <si>
    <t>La organización tiene definido e implementado un panorama de riesgos por medio del cual los riesgos de accidentes dentro de la organización se han reducido entre un 83% y un 85%</t>
  </si>
  <si>
    <t>La organización tiene definido e implementado un panorama de riesgos por medio del cual los riesgos de accidentes dentro de la organización se han reducido entre un 81% y un 82%</t>
  </si>
  <si>
    <t>La organización tiene claramente definido algún tipo medición o mecanismo por medio del cual puede establecer el estado del clima laboral dentro de la empresa y con base a  los resultados obtenidos se realiza un análisis de esta información, con el fin de desarrollar e implementar planes de mejora del clima laboral dentro de la organización. Los resultados de la medición demuestran que entre un 80% a 89% de los trabajadores se encuentran conforme con el clima laboral de la organización.</t>
  </si>
  <si>
    <t>Dentro de la organización se han realizado estudios técnico especificos para la identificación de riesgos de exposicion de los trabajadores, proveedores, clientes y/o visitantes, teniendo en cuenta el tipo de funciones desarrolladas por cada uno de los trabajadores de la organización, obteniendo como resultado del estudio la implementación de un plan de emergencia para los riegos identificados y la adecuación necesaria en infrastructura y funciones con el fin de mitigar el riesgo. Se puede evidenciar que se han reducido entre un 81 a 90% los riesgos de accidentes dentro de la organización.</t>
  </si>
  <si>
    <t>Dentro de la organización se han realizado estudios técnico especificos para la identificación de riesgos de exposicion de los trabajadores, proveedores, clientes y/o visitantes, teniendo en cuenta el tipo de fundiones desarrolladas por cada uno de los trabajadores de la organización, obteniendo como resultado del estudio la implementación de un plan de emergencia para los riegos identificados y la adecuación necesaria en infrastructura y funciones con el fin de mitigar el riesgo. Se puede evidenciar que se han reducido entre un 91 a 100% los riesgos de accidentes dentro de la organización.</t>
  </si>
  <si>
    <t>Dentro de la organización no se tiene estructurados mecanismo de medición de los resultados de las diferentes áreas que componene la organización, por lo cual no se puede identificar el cumplimiento de los objetivos estratégicos como misionales de la organización.</t>
  </si>
  <si>
    <t>La organización no tiene definido un mecanimos por medio del cual se pueda realizar una medición de los resultados de la organización, sin embargo esta dispuesta a implementarlo</t>
  </si>
  <si>
    <t>No se tiene definido un mecanismo por medio del cual se pueda realizar una medición de los resultados de la organización para la toma de decisiones oportuna.</t>
  </si>
  <si>
    <t>La organización no tiene definido un mecanismo por medio del cual pueda medir los resultados de la organización, sin embargo ya se han desarrollado actividades para la implementación del mecanismo de medición, las cuales estan establecidas dentro de un cronograma</t>
  </si>
  <si>
    <t>Dentro de la organización se puede identificar claramente la persona o grupo de personas que toman las decisiones tanto a nivel gerencial, administrativo como operativo. Estas decisiones son tomadas con base en un análisis técnico previo, con el fin de obtener optimos resultados. Menos del 70% de las decisiones son tomadas en conjunto con base en el análisis descrito anteriormente.</t>
  </si>
  <si>
    <t>Se tienen definidas herramientas o mecanismos claramente identificables los cuales permiten tener un control sobre las diferentes áreas de la organización y permiten identificar el cumplimiento de los objetivos estratégicos y misionales de la organización. De igual forma con base en estos resultados se realizan análisis y se implementan mejoras dentro de los procesos de las diferentes áreas de la organización. Menos del 70% de las áreas de la organización cumplen con los indicadores de gestión establecidos.</t>
  </si>
  <si>
    <t>Se tienen definidos menos del 70% de los cargos dentro de la organización, la estructura organizaciónal y el orden gerarquico de los cargos. Esto con el fin de identificar claramente los gerentes, directores, líderes y demas cargos de cada área, fomentando el empoderamiento y ejecución de los objetivos estratégicos de la organización</t>
  </si>
  <si>
    <t>Se tienen definidos entre un 71% y un 80% los cargos dentro de la organización, la estructura organizaciónal y el orden gerarquico de los cargos. Esto con el fin de identificar claramente los gerentes, directores, líderes y demas cargos de cada área, fomentando el empoderamiento y ejecución de los objetivos estratégicos de la organización</t>
  </si>
  <si>
    <t>Dentro de la organización se puede identificar claramente la persona o grupo de personas que toman las decisiones tanto a nivel gerencial, administrativo como operativo. Estas decisiones son tomadas con base en un análisis técnico previo, con el fin de obtener optimos resultados. Entre un 71% y un 80%, las decisiones son tomadas en conjunto con base en el análisis descrito anteriormente.</t>
  </si>
  <si>
    <t>Dentro de la organización se puede identificar claramente la persona o grupo de personas que tomas las decisiones tanto a nivel gerencial, administrativo como operativo. Estas decisiones son tomadas con base en un análisis técnico previo, con el fin de obtener optimos resultados. Entre un 81% y un 90%, las decisiones son tomadas en conjunto con base en el análisis descrito anteriormente.</t>
  </si>
  <si>
    <t>Dentro de la organización se puede identificar claramente la persona o grupo de personas que tomas las decisiones tanto a nivel gerencial, administrativo como operativo. Estas decisiones son tomadas con base en un análisis técnico previo, con el fin de obtener optimos resultados. Entre un 91% y un 100%, las decisiones son tomadas en conjunto con base en el análisis descrito anteriormente.</t>
  </si>
  <si>
    <t>Menos del 60% de las decisiones tomadas son basadas en análisis técnicos cuando se requiere, en conjunto con las personas implicadas.</t>
  </si>
  <si>
    <t>Entre el 61% y 63% de las decisiones tomadas son basadas en análisis técnicos cuando se requiere, en conjunto con las personas implicadas.</t>
  </si>
  <si>
    <t>Entre el 64% y 66% de las decisiones tomadas son basadas en análisis técnicos cuando se requiere, en conjunto con las personas implicadas.</t>
  </si>
  <si>
    <t>Entre el 67% y 70% de las decisiones tomadas son basadas en análisis técnicos cuando se requiere, en conjunto con las personas implicadas.</t>
  </si>
  <si>
    <t>Entre el 71% y 73% de las decisiones tomadas son basadas en análisis técnicos cuando se requiere, en conjunto con las personas implicadas.</t>
  </si>
  <si>
    <t>Entre el 74% y 76% de las decisiones tomadas son basadas en análisis técnicos cuando se requiere, en conjunto con las personas implicadas.</t>
  </si>
  <si>
    <t>Entre el 77% y 78% de las decisiones tomadas son basadas en análisis técnicos cuando se requiere, en conjunto con las personas implicadas.</t>
  </si>
  <si>
    <t>Entre el 79% y 80% de las decisiones tomadas son basadas en análisis técnicos cuando se requiere, en conjunto con las personas implicadas.</t>
  </si>
  <si>
    <t>Entre el 81% y 83% de las decisiones tomadas son basadas en análisis técnicos cuando se requiere, en conjunto con las personas implicadas.</t>
  </si>
  <si>
    <t>Entre el 84% y 86% de las decisiones tomadas son basadas en análisis técnicos cuando se requiere, en conjunto con las personas implicadas.</t>
  </si>
  <si>
    <t>Entre el 87% y 88% de las decisiones tomadas son basadas en análisis técnicos cuando se requiere, en conjunto con las personas implicadas.</t>
  </si>
  <si>
    <t>Entre el 89% y 90% de las decisiones tomadas son basadas en análisis técnicos cuando se requiere, en conjunto con las personas implicadas.</t>
  </si>
  <si>
    <t>Entre el 91% y 93% de las decisiones tomadas son basadas en análisis técnicos cuando se requiere, en conjunto con las personas implicadas.</t>
  </si>
  <si>
    <t>Entre el 94% y 96% de las decisiones tomadas son basadas en análisis técnicos cuando se requiere, en conjunto con las personas implicadas.</t>
  </si>
  <si>
    <t>Entre el 97% y 98% de las decisiones tomadas son basadas en análisis técnicos cuando se requiere, en conjunto con las personas implicadas.</t>
  </si>
  <si>
    <t>Entre el 99% y 100% de las decisiones tomadas son basadas en análisis técnicos cuando se requiere, en conjunto con las personas implicadas.</t>
  </si>
  <si>
    <t>Se tienen definidos entre un 81% y un 90% los cargos dentro de la organización, la estructura organizaciónal y el orden gerarquico de los cargos, con el fin de identificar claramente los gerentes, directores, líderes y demas cargos de cada área, fomentando el empoderamiento y ejecución de los objetivos estratégicos de la organización</t>
  </si>
  <si>
    <t>Se tienen definidos entre un 91% y un 100% los cargos dentro de la organización, la estructura organizaciónal y el orden gerarquico de los cargos, con el fin de identificar claramente los gerentes, directores, líderes y demas cargos de cada área, fomentando empoderamiento y ejecución de los objetivos estratégicos de la organización</t>
  </si>
  <si>
    <t>ASIGNACIÓN DE PORCENTAJES PARA LOS COMPONENTES, VARIABLES Y SUBVARIABLES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</si>
</sst>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x14ac:knownFonts="1">
    <font>
      <sz val="11"/>
      <color theme="1"/>
      <name val="Calibri"/>
      <family val="2"/>
      <scheme val="minor"/>
    </font>
    <font>
      <sz val="11"/>
      <color theme="1"/>
      <name val="Calibri"/>
      <family val="2"/>
      <scheme val="minor"/>
    </font>
    <font>
      <b/>
      <sz val="11"/>
      <color theme="1"/>
      <name val="Calibri"/>
      <family val="2"/>
      <scheme val="minor"/>
    </font>
    <font>
      <b/>
      <sz val="28"/>
      <color theme="0"/>
      <name val="Calibri"/>
      <family val="2"/>
      <scheme val="minor"/>
    </font>
    <font>
      <sz val="11"/>
      <name val="Calibri"/>
      <family val="2"/>
      <scheme val="minor"/>
    </font>
    <font>
      <sz val="11"/>
      <color theme="0" tint="-0.249977111117893"/>
      <name val="Calibri"/>
      <family val="2"/>
      <scheme val="minor"/>
    </font>
    <font>
      <b/>
      <sz val="13"/>
      <color theme="1"/>
      <name val="Calibri"/>
      <family val="2"/>
      <scheme val="minor"/>
    </font>
    <font>
      <sz val="11"/>
      <color theme="3" tint="0.39997558519241921"/>
      <name val="Calibri"/>
      <family val="2"/>
      <scheme val="minor"/>
    </font>
    <font>
      <b/>
      <sz val="11"/>
      <color theme="3" tint="0.39997558519241921"/>
      <name val="Calibri"/>
      <family val="2"/>
      <scheme val="minor"/>
    </font>
    <font>
      <b/>
      <sz val="18"/>
      <color theme="0"/>
      <name val="Arial"/>
      <family val="2"/>
    </font>
    <font>
      <b/>
      <sz val="12"/>
      <color theme="1"/>
      <name val="Arial"/>
      <family val="2"/>
    </font>
    <font>
      <sz val="12"/>
      <color theme="1"/>
      <name val="Arial"/>
      <family val="2"/>
    </font>
    <font>
      <b/>
      <sz val="15"/>
      <color theme="1"/>
      <name val="Arial"/>
      <family val="2"/>
    </font>
    <font>
      <sz val="12"/>
      <name val="Arial"/>
      <family val="2"/>
    </font>
    <font>
      <b/>
      <sz val="15"/>
      <name val="Arial"/>
      <family val="2"/>
    </font>
    <font>
      <b/>
      <sz val="14"/>
      <color theme="1"/>
      <name val="Arial"/>
      <family val="2"/>
    </font>
    <font>
      <b/>
      <sz val="12"/>
      <color rgb="FF0070C0"/>
      <name val="Arial"/>
      <family val="2"/>
    </font>
    <font>
      <b/>
      <sz val="12"/>
      <name val="Arial"/>
      <family val="2"/>
    </font>
    <font>
      <i/>
      <sz val="12"/>
      <color theme="1"/>
      <name val="Arial"/>
      <family val="2"/>
    </font>
    <font>
      <sz val="12"/>
      <color theme="0"/>
      <name val="Arial"/>
      <family val="2"/>
    </font>
    <font>
      <sz val="12"/>
      <color theme="1"/>
      <name val="Calibri"/>
      <family val="2"/>
      <scheme val="minor"/>
    </font>
    <font>
      <b/>
      <sz val="14"/>
      <name val="Arial"/>
      <family val="2"/>
    </font>
    <font>
      <b/>
      <sz val="16"/>
      <name val="Arial"/>
      <family val="2"/>
    </font>
    <font>
      <b/>
      <sz val="20"/>
      <name val="Arial"/>
      <family val="2"/>
    </font>
    <font>
      <b/>
      <sz val="18"/>
      <color rgb="FF0070C0"/>
      <name val="Arial"/>
      <family val="2"/>
    </font>
    <font>
      <sz val="20"/>
      <name val="Arial"/>
      <family val="2"/>
    </font>
    <font>
      <b/>
      <sz val="30"/>
      <name val="Arial"/>
      <family val="2"/>
    </font>
    <font>
      <b/>
      <sz val="18"/>
      <color theme="1"/>
      <name val="Arial"/>
      <family val="2"/>
    </font>
    <font>
      <b/>
      <sz val="20"/>
      <color theme="0"/>
      <name val="Arial"/>
      <family val="2"/>
    </font>
    <font>
      <sz val="20"/>
      <color theme="1"/>
      <name val="Arial"/>
      <family val="2"/>
    </font>
  </fonts>
  <fills count="9">
    <fill>
      <patternFill patternType="none"/>
    </fill>
    <fill>
      <patternFill patternType="gray125"/>
    </fill>
    <fill>
      <patternFill patternType="solid">
        <fgColor theme="6" tint="0.39997558519241921"/>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indexed="6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222">
    <xf numFmtId="0" fontId="0" fillId="0" borderId="0" xfId="0"/>
    <xf numFmtId="0" fontId="10" fillId="4" borderId="6" xfId="0" applyFont="1" applyFill="1" applyBorder="1" applyAlignment="1">
      <alignment horizontal="center" vertical="center"/>
    </xf>
    <xf numFmtId="0" fontId="10" fillId="4" borderId="1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8" borderId="0" xfId="0" applyFont="1" applyFill="1" applyAlignment="1">
      <alignment horizontal="left" vertical="center"/>
    </xf>
    <xf numFmtId="0" fontId="0" fillId="8" borderId="0" xfId="0" applyFont="1" applyFill="1"/>
    <xf numFmtId="0" fontId="2" fillId="8" borderId="1" xfId="0" applyFont="1" applyFill="1" applyBorder="1" applyAlignment="1">
      <alignment horizontal="center" vertical="center"/>
    </xf>
    <xf numFmtId="0" fontId="11" fillId="8" borderId="0" xfId="0" applyFont="1" applyFill="1" applyBorder="1"/>
    <xf numFmtId="0" fontId="11" fillId="8" borderId="0" xfId="0" applyFont="1" applyFill="1" applyBorder="1" applyAlignment="1">
      <alignment wrapText="1"/>
    </xf>
    <xf numFmtId="0" fontId="11" fillId="8" borderId="0" xfId="0" applyFont="1" applyFill="1" applyBorder="1" applyAlignment="1"/>
    <xf numFmtId="0" fontId="11" fillId="8" borderId="0" xfId="0" applyFont="1" applyFill="1" applyBorder="1" applyAlignment="1">
      <alignment vertical="center"/>
    </xf>
    <xf numFmtId="0" fontId="10"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13" fillId="8" borderId="1" xfId="0" applyFont="1" applyFill="1" applyBorder="1" applyAlignment="1">
      <alignment vertical="center"/>
    </xf>
    <xf numFmtId="9" fontId="11" fillId="8" borderId="1" xfId="1" applyFont="1" applyFill="1" applyBorder="1" applyAlignment="1">
      <alignment horizontal="center" vertical="center"/>
    </xf>
    <xf numFmtId="0" fontId="13" fillId="8" borderId="1" xfId="0" applyFont="1" applyFill="1" applyBorder="1" applyAlignment="1">
      <alignment vertical="center" wrapText="1"/>
    </xf>
    <xf numFmtId="9" fontId="13" fillId="8" borderId="1" xfId="1" applyFont="1" applyFill="1" applyBorder="1" applyAlignment="1">
      <alignment horizontal="center" vertical="center" wrapText="1"/>
    </xf>
    <xf numFmtId="0" fontId="15" fillId="5" borderId="1" xfId="0" applyFont="1" applyFill="1" applyBorder="1" applyAlignment="1">
      <alignment vertical="center"/>
    </xf>
    <xf numFmtId="9" fontId="15" fillId="5" borderId="1" xfId="1" applyFont="1" applyFill="1" applyBorder="1" applyAlignment="1">
      <alignment horizontal="center" vertical="center"/>
    </xf>
    <xf numFmtId="0" fontId="10" fillId="4" borderId="3" xfId="0" applyFont="1" applyFill="1" applyBorder="1" applyAlignment="1">
      <alignment horizontal="center" vertical="center"/>
    </xf>
    <xf numFmtId="0" fontId="10" fillId="4" borderId="20" xfId="0" applyFont="1" applyFill="1" applyBorder="1" applyAlignment="1">
      <alignment horizontal="center" vertical="center"/>
    </xf>
    <xf numFmtId="9" fontId="11" fillId="8" borderId="20" xfId="1" applyFont="1" applyFill="1" applyBorder="1" applyAlignment="1">
      <alignment horizontal="center" vertical="center"/>
    </xf>
    <xf numFmtId="0" fontId="15" fillId="5" borderId="3" xfId="0" applyFont="1" applyFill="1" applyBorder="1" applyAlignment="1">
      <alignment vertical="center"/>
    </xf>
    <xf numFmtId="9" fontId="15" fillId="5" borderId="20" xfId="1" applyFont="1" applyFill="1" applyBorder="1" applyAlignment="1">
      <alignment horizontal="center" vertical="center"/>
    </xf>
    <xf numFmtId="0" fontId="11" fillId="8" borderId="0" xfId="0" applyFont="1" applyFill="1" applyBorder="1" applyAlignment="1">
      <alignment horizontal="left"/>
    </xf>
    <xf numFmtId="0" fontId="13" fillId="8" borderId="0" xfId="0" applyFont="1" applyFill="1" applyBorder="1"/>
    <xf numFmtId="0" fontId="19" fillId="8" borderId="0" xfId="0" applyFont="1" applyFill="1" applyBorder="1" applyAlignment="1">
      <alignment vertical="center"/>
    </xf>
    <xf numFmtId="0" fontId="13" fillId="8" borderId="0" xfId="0" applyFont="1" applyFill="1" applyBorder="1" applyAlignment="1">
      <alignment horizontal="center" vertical="center" wrapText="1"/>
    </xf>
    <xf numFmtId="0" fontId="10" fillId="5" borderId="1" xfId="0" applyFont="1" applyFill="1" applyBorder="1" applyAlignment="1">
      <alignment horizontal="center" vertical="center"/>
    </xf>
    <xf numFmtId="0" fontId="11" fillId="8" borderId="1" xfId="0" applyFont="1" applyFill="1" applyBorder="1"/>
    <xf numFmtId="0" fontId="17"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 xfId="0" applyFont="1" applyFill="1" applyBorder="1" applyAlignment="1">
      <alignment horizontal="center" vertical="top" wrapText="1"/>
    </xf>
    <xf numFmtId="0" fontId="17" fillId="8" borderId="0" xfId="0" applyFont="1" applyFill="1" applyBorder="1" applyAlignment="1">
      <alignment vertical="center" wrapText="1"/>
    </xf>
    <xf numFmtId="0" fontId="19" fillId="8" borderId="0" xfId="0" applyFont="1" applyFill="1" applyBorder="1"/>
    <xf numFmtId="0" fontId="13" fillId="8" borderId="0" xfId="0" applyFont="1" applyFill="1" applyBorder="1" applyAlignment="1">
      <alignment horizontal="right"/>
    </xf>
    <xf numFmtId="0" fontId="11" fillId="8" borderId="0" xfId="0" applyFont="1" applyFill="1" applyBorder="1" applyAlignment="1">
      <alignment horizontal="center"/>
    </xf>
    <xf numFmtId="0" fontId="13" fillId="8" borderId="0" xfId="0" applyFont="1" applyFill="1" applyBorder="1" applyAlignment="1">
      <alignment horizontal="right" vertical="center"/>
    </xf>
    <xf numFmtId="0" fontId="19" fillId="8" borderId="0" xfId="0" applyFont="1" applyFill="1" applyBorder="1" applyAlignment="1">
      <alignment horizontal="right"/>
    </xf>
    <xf numFmtId="0" fontId="13" fillId="8" borderId="0" xfId="0" applyFont="1" applyFill="1" applyBorder="1" applyAlignment="1">
      <alignment horizontal="center"/>
    </xf>
    <xf numFmtId="0" fontId="11" fillId="8" borderId="1" xfId="0" applyFont="1" applyFill="1" applyBorder="1" applyAlignment="1">
      <alignment horizontal="left"/>
    </xf>
    <xf numFmtId="0" fontId="13" fillId="8" borderId="1" xfId="0" applyFont="1" applyFill="1" applyBorder="1"/>
    <xf numFmtId="0" fontId="11" fillId="8" borderId="1" xfId="0" applyFont="1" applyFill="1" applyBorder="1" applyAlignment="1">
      <alignment vertical="center"/>
    </xf>
    <xf numFmtId="0" fontId="19" fillId="8" borderId="1" xfId="0" applyFont="1" applyFill="1" applyBorder="1"/>
    <xf numFmtId="0" fontId="13" fillId="8" borderId="1" xfId="0" applyFont="1" applyFill="1" applyBorder="1" applyAlignment="1">
      <alignment horizontal="right"/>
    </xf>
    <xf numFmtId="0" fontId="11" fillId="8" borderId="1" xfId="0" applyFont="1" applyFill="1" applyBorder="1" applyAlignment="1">
      <alignment horizontal="center"/>
    </xf>
    <xf numFmtId="0" fontId="13" fillId="8" borderId="1" xfId="0" applyFont="1" applyFill="1" applyBorder="1" applyAlignment="1">
      <alignment horizontal="right" vertical="center"/>
    </xf>
    <xf numFmtId="0" fontId="19" fillId="8" borderId="1" xfId="0" applyFont="1" applyFill="1" applyBorder="1" applyAlignment="1">
      <alignment horizontal="right"/>
    </xf>
    <xf numFmtId="0" fontId="11" fillId="8" borderId="8" xfId="0" applyFont="1" applyFill="1" applyBorder="1" applyAlignment="1">
      <alignment horizontal="center"/>
    </xf>
    <xf numFmtId="0" fontId="11" fillId="8" borderId="25" xfId="0" applyFont="1" applyFill="1" applyBorder="1"/>
    <xf numFmtId="0" fontId="11" fillId="8" borderId="25" xfId="0" applyFont="1" applyFill="1" applyBorder="1" applyAlignment="1">
      <alignment horizontal="left"/>
    </xf>
    <xf numFmtId="0" fontId="13" fillId="8" borderId="25" xfId="0" applyFont="1" applyFill="1" applyBorder="1"/>
    <xf numFmtId="0" fontId="11" fillId="8" borderId="25" xfId="0" applyFont="1" applyFill="1" applyBorder="1" applyAlignment="1">
      <alignment vertical="center"/>
    </xf>
    <xf numFmtId="0" fontId="13" fillId="8" borderId="2" xfId="0" applyFont="1" applyFill="1" applyBorder="1"/>
    <xf numFmtId="0" fontId="13" fillId="8" borderId="2" xfId="0" applyFont="1" applyFill="1" applyBorder="1" applyAlignment="1">
      <alignment horizontal="center"/>
    </xf>
    <xf numFmtId="0" fontId="11" fillId="8" borderId="2" xfId="0" applyFont="1" applyFill="1" applyBorder="1"/>
    <xf numFmtId="0" fontId="11" fillId="8" borderId="2" xfId="0" applyFont="1" applyFill="1" applyBorder="1" applyAlignment="1">
      <alignment horizontal="center"/>
    </xf>
    <xf numFmtId="0" fontId="11" fillId="8" borderId="13" xfId="0" applyFont="1" applyFill="1" applyBorder="1" applyAlignment="1">
      <alignment horizontal="center"/>
    </xf>
    <xf numFmtId="0" fontId="11" fillId="8" borderId="26" xfId="0" applyFont="1" applyFill="1" applyBorder="1"/>
    <xf numFmtId="0" fontId="13" fillId="8" borderId="1" xfId="0" applyFont="1" applyFill="1" applyBorder="1" applyAlignment="1">
      <alignment horizontal="left" vertical="center" wrapText="1"/>
    </xf>
    <xf numFmtId="0" fontId="11" fillId="8" borderId="1" xfId="0" applyFont="1" applyFill="1" applyBorder="1" applyAlignment="1">
      <alignment horizontal="center" vertical="center"/>
    </xf>
    <xf numFmtId="0" fontId="15" fillId="5" borderId="1" xfId="0" applyFont="1" applyFill="1" applyBorder="1" applyAlignment="1">
      <alignment horizontal="center" vertical="center"/>
    </xf>
    <xf numFmtId="164" fontId="19" fillId="8" borderId="0" xfId="0" applyNumberFormat="1" applyFont="1" applyFill="1" applyBorder="1"/>
    <xf numFmtId="9" fontId="11" fillId="8" borderId="0" xfId="1" applyFont="1" applyFill="1" applyBorder="1"/>
    <xf numFmtId="164" fontId="11" fillId="7" borderId="1" xfId="1" applyNumberFormat="1" applyFont="1" applyFill="1" applyBorder="1" applyAlignment="1">
      <alignment horizontal="center" vertical="center"/>
    </xf>
    <xf numFmtId="164" fontId="13" fillId="7" borderId="1" xfId="1" applyNumberFormat="1" applyFont="1" applyFill="1" applyBorder="1" applyAlignment="1">
      <alignment horizontal="center" vertical="center" wrapText="1"/>
    </xf>
    <xf numFmtId="10" fontId="15" fillId="5" borderId="1" xfId="1" applyNumberFormat="1" applyFont="1" applyFill="1" applyBorder="1" applyAlignment="1">
      <alignment horizontal="center" vertical="center"/>
    </xf>
    <xf numFmtId="164" fontId="15" fillId="5" borderId="1" xfId="1" applyNumberFormat="1" applyFont="1" applyFill="1" applyBorder="1" applyAlignment="1">
      <alignment horizontal="center" vertical="center"/>
    </xf>
    <xf numFmtId="0" fontId="20" fillId="8" borderId="0" xfId="0" applyFont="1" applyFill="1"/>
    <xf numFmtId="0" fontId="20" fillId="8" borderId="12" xfId="0" applyFont="1" applyFill="1" applyBorder="1"/>
    <xf numFmtId="0" fontId="20" fillId="8" borderId="16" xfId="0" applyFont="1" applyFill="1" applyBorder="1"/>
    <xf numFmtId="0" fontId="20" fillId="8" borderId="4" xfId="0" applyFont="1" applyFill="1" applyBorder="1"/>
    <xf numFmtId="0" fontId="20" fillId="8" borderId="0" xfId="0" applyFont="1" applyFill="1" applyBorder="1"/>
    <xf numFmtId="0" fontId="20" fillId="8" borderId="7" xfId="0" applyFont="1" applyFill="1" applyBorder="1"/>
    <xf numFmtId="0" fontId="20" fillId="8" borderId="15" xfId="0" applyFont="1" applyFill="1" applyBorder="1"/>
    <xf numFmtId="0" fontId="20" fillId="8" borderId="6" xfId="0" applyFont="1" applyFill="1" applyBorder="1"/>
    <xf numFmtId="0" fontId="20" fillId="8" borderId="14" xfId="0" applyFont="1" applyFill="1" applyBorder="1"/>
    <xf numFmtId="0" fontId="20" fillId="8" borderId="11" xfId="0" applyFont="1" applyFill="1" applyBorder="1"/>
    <xf numFmtId="0" fontId="10" fillId="8" borderId="0" xfId="0" applyFont="1" applyFill="1" applyBorder="1" applyAlignment="1">
      <alignment horizontal="center" vertical="center" wrapText="1"/>
    </xf>
    <xf numFmtId="164" fontId="11" fillId="8" borderId="0" xfId="1" applyNumberFormat="1" applyFont="1" applyFill="1" applyBorder="1" applyAlignment="1">
      <alignment vertical="center"/>
    </xf>
    <xf numFmtId="164" fontId="13" fillId="8" borderId="0" xfId="1" applyNumberFormat="1" applyFont="1" applyFill="1" applyBorder="1" applyAlignment="1">
      <alignment horizontal="center" vertical="center" wrapText="1"/>
    </xf>
    <xf numFmtId="164" fontId="13" fillId="8" borderId="0" xfId="1" applyNumberFormat="1" applyFont="1" applyFill="1" applyBorder="1" applyAlignment="1">
      <alignment vertical="center" wrapText="1"/>
    </xf>
    <xf numFmtId="0" fontId="11" fillId="8" borderId="1" xfId="0" applyFont="1" applyFill="1" applyBorder="1" applyAlignment="1">
      <alignment horizontal="left" vertical="center" wrapText="1"/>
    </xf>
    <xf numFmtId="0" fontId="10" fillId="4" borderId="17" xfId="0" applyFont="1" applyFill="1" applyBorder="1" applyAlignment="1">
      <alignment horizontal="center" vertical="center"/>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5" fillId="8" borderId="3" xfId="0" applyFont="1" applyFill="1" applyBorder="1" applyAlignment="1">
      <alignment horizontal="left" vertical="center" wrapText="1"/>
    </xf>
    <xf numFmtId="164" fontId="11" fillId="5" borderId="20" xfId="1" applyNumberFormat="1" applyFont="1" applyFill="1" applyBorder="1" applyAlignment="1">
      <alignment horizontal="center" vertical="center"/>
    </xf>
    <xf numFmtId="0" fontId="21" fillId="8" borderId="21" xfId="0" applyFont="1" applyFill="1" applyBorder="1" applyAlignment="1">
      <alignment horizontal="left" vertical="center" wrapText="1"/>
    </xf>
    <xf numFmtId="9" fontId="11" fillId="8" borderId="22" xfId="1" applyFont="1" applyFill="1" applyBorder="1" applyAlignment="1">
      <alignment horizontal="center" vertical="center"/>
    </xf>
    <xf numFmtId="164" fontId="11" fillId="5" borderId="23" xfId="1" applyNumberFormat="1" applyFont="1" applyFill="1" applyBorder="1" applyAlignment="1">
      <alignment horizontal="center" vertical="center"/>
    </xf>
    <xf numFmtId="0" fontId="15" fillId="8" borderId="3" xfId="0" applyFont="1" applyFill="1" applyBorder="1" applyAlignment="1">
      <alignment horizontal="center" vertical="center" wrapText="1"/>
    </xf>
    <xf numFmtId="0" fontId="13" fillId="8" borderId="22" xfId="0" applyFont="1" applyFill="1" applyBorder="1" applyAlignment="1">
      <alignment horizontal="left" vertical="center" wrapText="1"/>
    </xf>
    <xf numFmtId="9" fontId="13" fillId="8" borderId="22" xfId="1" applyFont="1" applyFill="1" applyBorder="1" applyAlignment="1">
      <alignment horizontal="center" vertical="center" wrapText="1"/>
    </xf>
    <xf numFmtId="164" fontId="11" fillId="8" borderId="1" xfId="1" applyNumberFormat="1" applyFont="1" applyFill="1" applyBorder="1" applyAlignment="1">
      <alignment horizontal="center" vertical="center"/>
    </xf>
    <xf numFmtId="0" fontId="10" fillId="4" borderId="18" xfId="0" applyFont="1" applyFill="1" applyBorder="1" applyAlignment="1">
      <alignment horizontal="center" vertical="center"/>
    </xf>
    <xf numFmtId="0" fontId="13" fillId="8" borderId="22" xfId="0" applyFont="1" applyFill="1" applyBorder="1" applyAlignment="1">
      <alignment vertical="center" wrapText="1"/>
    </xf>
    <xf numFmtId="164" fontId="11" fillId="8" borderId="22" xfId="1" applyNumberFormat="1" applyFont="1" applyFill="1" applyBorder="1" applyAlignment="1">
      <alignment horizontal="center" vertical="center"/>
    </xf>
    <xf numFmtId="0" fontId="0" fillId="8" borderId="0" xfId="0" applyFill="1"/>
    <xf numFmtId="0" fontId="11" fillId="8" borderId="0" xfId="0" applyFont="1" applyFill="1"/>
    <xf numFmtId="0" fontId="13" fillId="8" borderId="1" xfId="0" applyFont="1" applyFill="1" applyBorder="1" applyAlignment="1">
      <alignment horizontal="center" vertical="center"/>
    </xf>
    <xf numFmtId="0" fontId="7" fillId="8" borderId="22" xfId="0" applyFont="1" applyFill="1" applyBorder="1" applyAlignment="1">
      <alignment horizontal="left" vertical="center"/>
    </xf>
    <xf numFmtId="0" fontId="4" fillId="8" borderId="1" xfId="0" applyFont="1" applyFill="1" applyBorder="1" applyAlignment="1">
      <alignment horizontal="center" vertical="top" wrapText="1"/>
    </xf>
    <xf numFmtId="0" fontId="4" fillId="8" borderId="20" xfId="0" applyFont="1" applyFill="1" applyBorder="1" applyAlignment="1">
      <alignment horizontal="center" vertical="top" wrapText="1"/>
    </xf>
    <xf numFmtId="0" fontId="4" fillId="8" borderId="22" xfId="0" applyFont="1" applyFill="1" applyBorder="1" applyAlignment="1">
      <alignment horizontal="center" vertical="top" wrapText="1"/>
    </xf>
    <xf numFmtId="0" fontId="4" fillId="8" borderId="23" xfId="0" applyFont="1" applyFill="1" applyBorder="1" applyAlignment="1">
      <alignment horizontal="center" vertical="top" wrapText="1"/>
    </xf>
    <xf numFmtId="0" fontId="4" fillId="8" borderId="3" xfId="0" applyFont="1" applyFill="1" applyBorder="1" applyAlignment="1">
      <alignment horizontal="left" vertical="center"/>
    </xf>
    <xf numFmtId="0" fontId="4" fillId="8" borderId="1" xfId="0" applyFont="1" applyFill="1" applyBorder="1" applyAlignment="1">
      <alignment horizontal="left" vertical="center"/>
    </xf>
    <xf numFmtId="0" fontId="7" fillId="8" borderId="1" xfId="0" applyFont="1" applyFill="1" applyBorder="1" applyAlignment="1">
      <alignment horizontal="left" vertical="center"/>
    </xf>
    <xf numFmtId="0" fontId="7" fillId="8" borderId="1" xfId="0" applyFont="1" applyFill="1" applyBorder="1" applyAlignment="1">
      <alignment horizontal="left" vertical="center" wrapText="1"/>
    </xf>
    <xf numFmtId="0" fontId="2" fillId="8" borderId="1" xfId="0" applyFont="1" applyFill="1" applyBorder="1" applyAlignment="1">
      <alignment horizontal="center" vertical="center"/>
    </xf>
    <xf numFmtId="0" fontId="2" fillId="4" borderId="3" xfId="0" applyFont="1" applyFill="1" applyBorder="1" applyAlignment="1">
      <alignment horizontal="left" vertical="center"/>
    </xf>
    <xf numFmtId="0" fontId="2" fillId="4" borderId="1" xfId="0" applyFont="1" applyFill="1" applyBorder="1" applyAlignment="1">
      <alignment horizontal="left"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6" fillId="5" borderId="3" xfId="0" applyFont="1" applyFill="1" applyBorder="1" applyAlignment="1">
      <alignment horizontal="center" vertical="center"/>
    </xf>
    <xf numFmtId="0" fontId="6" fillId="5" borderId="1" xfId="0" applyFont="1" applyFill="1" applyBorder="1" applyAlignment="1">
      <alignment horizontal="center" vertical="center"/>
    </xf>
    <xf numFmtId="0" fontId="5" fillId="8" borderId="1" xfId="0" applyFont="1" applyFill="1" applyBorder="1" applyAlignment="1">
      <alignment horizontal="center" vertical="center"/>
    </xf>
    <xf numFmtId="0" fontId="5" fillId="8" borderId="20" xfId="0" applyFont="1" applyFill="1" applyBorder="1" applyAlignment="1">
      <alignment horizontal="center" vertical="center"/>
    </xf>
    <xf numFmtId="0" fontId="2" fillId="4" borderId="3" xfId="0" applyFont="1" applyFill="1" applyBorder="1" applyAlignment="1">
      <alignment horizontal="left" vertical="top"/>
    </xf>
    <xf numFmtId="0" fontId="2" fillId="4" borderId="1" xfId="0" applyFont="1" applyFill="1" applyBorder="1" applyAlignment="1">
      <alignment horizontal="left" vertical="top"/>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0" xfId="0" applyFont="1" applyFill="1" applyBorder="1" applyAlignment="1">
      <alignment horizontal="center" vertical="center"/>
    </xf>
    <xf numFmtId="0" fontId="0" fillId="8" borderId="3" xfId="0" applyFont="1" applyFill="1" applyBorder="1" applyAlignment="1">
      <alignment horizontal="left" vertical="center"/>
    </xf>
    <xf numFmtId="0" fontId="0" fillId="8" borderId="1" xfId="0" applyFont="1" applyFill="1" applyBorder="1" applyAlignment="1">
      <alignment horizontal="left" vertical="center"/>
    </xf>
    <xf numFmtId="0" fontId="0" fillId="8" borderId="20" xfId="0" applyFont="1" applyFill="1" applyBorder="1" applyAlignment="1">
      <alignment horizontal="left" vertical="center"/>
    </xf>
    <xf numFmtId="0" fontId="8" fillId="8" borderId="1" xfId="0" applyFont="1" applyFill="1" applyBorder="1" applyAlignment="1">
      <alignment horizontal="center" vertical="center"/>
    </xf>
    <xf numFmtId="0" fontId="10" fillId="8" borderId="4" xfId="0" applyFont="1" applyFill="1" applyBorder="1" applyAlignment="1">
      <alignment horizontal="center" vertical="center"/>
    </xf>
    <xf numFmtId="0" fontId="10" fillId="8" borderId="0" xfId="0" applyFont="1" applyFill="1" applyBorder="1" applyAlignment="1">
      <alignment horizontal="center" vertical="center"/>
    </xf>
    <xf numFmtId="0" fontId="10" fillId="8" borderId="12" xfId="0" applyFont="1" applyFill="1" applyBorder="1" applyAlignment="1">
      <alignment horizontal="center" vertical="center"/>
    </xf>
    <xf numFmtId="0" fontId="10" fillId="8" borderId="7" xfId="0" applyFont="1" applyFill="1" applyBorder="1" applyAlignment="1">
      <alignment horizontal="center" vertical="center"/>
    </xf>
    <xf numFmtId="0" fontId="10" fillId="8" borderId="15" xfId="0" applyFont="1" applyFill="1" applyBorder="1" applyAlignment="1">
      <alignment horizontal="center" vertical="center"/>
    </xf>
    <xf numFmtId="0" fontId="10" fillId="8" borderId="16" xfId="0" applyFont="1" applyFill="1" applyBorder="1" applyAlignment="1">
      <alignment horizontal="center" vertical="center"/>
    </xf>
    <xf numFmtId="0" fontId="13" fillId="8" borderId="1" xfId="0" applyFont="1" applyFill="1" applyBorder="1" applyAlignment="1">
      <alignment horizontal="left" vertical="center" wrapText="1"/>
    </xf>
    <xf numFmtId="0" fontId="0" fillId="8" borderId="1" xfId="0" applyFill="1" applyBorder="1"/>
    <xf numFmtId="9" fontId="13" fillId="8" borderId="1" xfId="1" applyFont="1" applyFill="1" applyBorder="1" applyAlignment="1">
      <alignment horizontal="center" vertical="center" wrapText="1"/>
    </xf>
    <xf numFmtId="0" fontId="14" fillId="8" borderId="3" xfId="0" applyFont="1" applyFill="1" applyBorder="1" applyAlignment="1">
      <alignment horizontal="left" vertical="center" wrapText="1"/>
    </xf>
    <xf numFmtId="0" fontId="0" fillId="8" borderId="3" xfId="0" applyFill="1" applyBorder="1"/>
    <xf numFmtId="9" fontId="11" fillId="8" borderId="1" xfId="1" applyFont="1" applyFill="1" applyBorder="1" applyAlignment="1">
      <alignment horizontal="center" vertical="center"/>
    </xf>
    <xf numFmtId="0" fontId="12" fillId="8" borderId="3" xfId="0" applyFont="1" applyFill="1" applyBorder="1" applyAlignment="1">
      <alignment horizontal="left" vertical="center" wrapText="1"/>
    </xf>
    <xf numFmtId="0" fontId="11" fillId="8" borderId="1" xfId="0" applyFont="1" applyFill="1" applyBorder="1" applyAlignment="1">
      <alignment horizontal="left" vertical="center" wrapText="1"/>
    </xf>
    <xf numFmtId="0" fontId="11" fillId="8" borderId="3" xfId="0" applyFont="1" applyFill="1" applyBorder="1" applyAlignment="1">
      <alignment horizontal="center"/>
    </xf>
    <xf numFmtId="0" fontId="11" fillId="8" borderId="1" xfId="0" applyFont="1" applyFill="1" applyBorder="1" applyAlignment="1">
      <alignment horizontal="center"/>
    </xf>
    <xf numFmtId="0" fontId="11" fillId="8" borderId="20" xfId="0" applyFont="1" applyFill="1" applyBorder="1" applyAlignment="1">
      <alignment horizontal="center"/>
    </xf>
    <xf numFmtId="0" fontId="11" fillId="8" borderId="3" xfId="0" applyFont="1" applyFill="1" applyBorder="1" applyAlignment="1">
      <alignment horizontal="left" vertical="center" wrapText="1"/>
    </xf>
    <xf numFmtId="0" fontId="11" fillId="8" borderId="20" xfId="0" applyFont="1" applyFill="1" applyBorder="1" applyAlignment="1">
      <alignment horizontal="left" vertical="center" wrapText="1"/>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20"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24" xfId="0" applyFont="1" applyFill="1" applyBorder="1" applyAlignment="1">
      <alignment horizontal="center" vertical="center"/>
    </xf>
    <xf numFmtId="0" fontId="10" fillId="4" borderId="25" xfId="0" applyFont="1" applyFill="1" applyBorder="1" applyAlignment="1">
      <alignment horizontal="center" vertical="center"/>
    </xf>
    <xf numFmtId="0" fontId="10" fillId="5" borderId="8" xfId="0" applyFont="1" applyFill="1" applyBorder="1" applyAlignment="1">
      <alignment horizontal="left" vertical="center"/>
    </xf>
    <xf numFmtId="0" fontId="10" fillId="5" borderId="24" xfId="0" applyFont="1" applyFill="1" applyBorder="1" applyAlignment="1">
      <alignment horizontal="left" vertical="center"/>
    </xf>
    <xf numFmtId="0" fontId="10" fillId="5" borderId="25" xfId="0" applyFont="1" applyFill="1" applyBorder="1" applyAlignment="1">
      <alignment horizontal="left" vertical="center"/>
    </xf>
    <xf numFmtId="0" fontId="10" fillId="5" borderId="8" xfId="0" applyFont="1" applyFill="1" applyBorder="1" applyAlignment="1">
      <alignment horizontal="center" vertical="center"/>
    </xf>
    <xf numFmtId="0" fontId="10" fillId="5" borderId="24" xfId="0" applyFont="1" applyFill="1" applyBorder="1" applyAlignment="1">
      <alignment horizontal="center" vertical="center"/>
    </xf>
    <xf numFmtId="0" fontId="10" fillId="5" borderId="25" xfId="0" applyFont="1" applyFill="1" applyBorder="1" applyAlignment="1">
      <alignment horizontal="center" vertical="center"/>
    </xf>
    <xf numFmtId="0" fontId="23" fillId="4" borderId="1" xfId="0" applyFont="1" applyFill="1" applyBorder="1" applyAlignment="1">
      <alignment horizontal="center" vertical="center"/>
    </xf>
    <xf numFmtId="0" fontId="24" fillId="4" borderId="8" xfId="0" applyFont="1" applyFill="1" applyBorder="1" applyAlignment="1">
      <alignment horizontal="center" vertical="center"/>
    </xf>
    <xf numFmtId="0" fontId="24" fillId="4" borderId="24" xfId="0" applyFont="1" applyFill="1" applyBorder="1" applyAlignment="1">
      <alignment horizontal="center" vertical="center"/>
    </xf>
    <xf numFmtId="0" fontId="24" fillId="4" borderId="25" xfId="0" applyFont="1" applyFill="1" applyBorder="1" applyAlignment="1">
      <alignment horizontal="center" vertical="center"/>
    </xf>
    <xf numFmtId="0" fontId="21" fillId="8"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27" fillId="8" borderId="1" xfId="0" applyFont="1" applyFill="1" applyBorder="1" applyAlignment="1">
      <alignment horizontal="center" vertical="center"/>
    </xf>
    <xf numFmtId="0" fontId="25" fillId="8" borderId="1" xfId="0" applyFont="1" applyFill="1" applyBorder="1" applyAlignment="1">
      <alignment horizontal="center" vertical="center" wrapText="1"/>
    </xf>
    <xf numFmtId="0" fontId="25" fillId="8" borderId="1" xfId="0" applyFont="1" applyFill="1" applyBorder="1"/>
    <xf numFmtId="9" fontId="13" fillId="8" borderId="1" xfId="0" applyNumberFormat="1" applyFont="1" applyFill="1" applyBorder="1" applyAlignment="1">
      <alignment horizontal="center" vertical="center" wrapText="1"/>
    </xf>
    <xf numFmtId="0" fontId="28" fillId="3" borderId="1" xfId="0" applyFont="1" applyFill="1" applyBorder="1" applyAlignment="1">
      <alignment horizontal="left" vertical="center"/>
    </xf>
    <xf numFmtId="0" fontId="19" fillId="8" borderId="1" xfId="0" applyFont="1" applyFill="1" applyBorder="1" applyAlignment="1">
      <alignment horizontal="center"/>
    </xf>
    <xf numFmtId="0" fontId="22" fillId="6" borderId="1" xfId="0" applyFont="1" applyFill="1" applyBorder="1" applyAlignment="1">
      <alignment horizontal="center" vertical="center" wrapText="1"/>
    </xf>
    <xf numFmtId="0" fontId="26" fillId="8" borderId="1" xfId="0" applyFont="1" applyFill="1" applyBorder="1" applyAlignment="1">
      <alignment horizontal="center" vertical="center" textRotation="90" wrapText="1"/>
    </xf>
    <xf numFmtId="0" fontId="21" fillId="8" borderId="1" xfId="0" applyFont="1" applyFill="1" applyBorder="1" applyAlignment="1">
      <alignment horizontal="left" vertical="center" wrapText="1"/>
    </xf>
    <xf numFmtId="0" fontId="29" fillId="3" borderId="1" xfId="0" applyFont="1" applyFill="1" applyBorder="1"/>
    <xf numFmtId="0" fontId="10" fillId="5" borderId="1" xfId="0" applyFont="1" applyFill="1" applyBorder="1" applyAlignment="1">
      <alignment horizontal="left" vertical="center"/>
    </xf>
    <xf numFmtId="0" fontId="24" fillId="4" borderId="1" xfId="0" applyFont="1" applyFill="1" applyBorder="1" applyAlignment="1">
      <alignment horizontal="center" vertical="center"/>
    </xf>
    <xf numFmtId="9" fontId="17" fillId="8" borderId="1" xfId="0" applyNumberFormat="1" applyFont="1" applyFill="1" applyBorder="1" applyAlignment="1">
      <alignment horizontal="center" vertical="center" wrapText="1"/>
    </xf>
    <xf numFmtId="0" fontId="16" fillId="4" borderId="24" xfId="0" applyFont="1" applyFill="1" applyBorder="1" applyAlignment="1">
      <alignment horizontal="center" vertical="center"/>
    </xf>
    <xf numFmtId="0" fontId="16" fillId="4" borderId="25" xfId="0" applyFont="1" applyFill="1" applyBorder="1" applyAlignment="1">
      <alignment horizontal="center" vertical="center"/>
    </xf>
    <xf numFmtId="0" fontId="11" fillId="8" borderId="8" xfId="0" applyFont="1" applyFill="1" applyBorder="1" applyAlignment="1">
      <alignment horizontal="center"/>
    </xf>
    <xf numFmtId="0" fontId="11" fillId="8" borderId="24" xfId="0" applyFont="1" applyFill="1" applyBorder="1" applyAlignment="1">
      <alignment horizontal="center"/>
    </xf>
    <xf numFmtId="0" fontId="11" fillId="8" borderId="25" xfId="0" applyFont="1" applyFill="1" applyBorder="1" applyAlignment="1">
      <alignment horizontal="center"/>
    </xf>
    <xf numFmtId="0" fontId="13" fillId="8" borderId="1" xfId="0" applyFont="1" applyFill="1" applyBorder="1" applyAlignment="1">
      <alignment vertical="center" wrapText="1"/>
    </xf>
    <xf numFmtId="0" fontId="10" fillId="4" borderId="1" xfId="0" applyFont="1" applyFill="1" applyBorder="1" applyAlignment="1">
      <alignment horizontal="center" vertical="center"/>
    </xf>
    <xf numFmtId="0" fontId="12" fillId="8"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10" fillId="8" borderId="1" xfId="0" applyFont="1" applyFill="1" applyBorder="1" applyAlignment="1">
      <alignment horizontal="center" vertical="center"/>
    </xf>
    <xf numFmtId="0" fontId="14" fillId="8" borderId="1" xfId="0" applyFont="1" applyFill="1" applyBorder="1" applyAlignment="1">
      <alignment horizontal="left" vertical="center" wrapText="1"/>
    </xf>
    <xf numFmtId="0" fontId="11" fillId="8" borderId="1" xfId="0" applyFont="1" applyFill="1" applyBorder="1" applyAlignment="1">
      <alignment horizontal="center" vertical="center"/>
    </xf>
    <xf numFmtId="164" fontId="11" fillId="7" borderId="1" xfId="1" applyNumberFormat="1" applyFont="1" applyFill="1" applyBorder="1" applyAlignment="1">
      <alignment horizontal="center" vertical="center"/>
    </xf>
    <xf numFmtId="164" fontId="13" fillId="7" borderId="1" xfId="1" applyNumberFormat="1" applyFont="1" applyFill="1" applyBorder="1" applyAlignment="1">
      <alignment horizontal="center" vertical="center" wrapText="1"/>
    </xf>
    <xf numFmtId="0" fontId="10" fillId="8" borderId="14" xfId="0" applyFont="1" applyFill="1" applyBorder="1" applyAlignment="1">
      <alignment horizontal="center" vertical="center"/>
    </xf>
    <xf numFmtId="0" fontId="0" fillId="8" borderId="21" xfId="0" applyFill="1" applyBorder="1"/>
    <xf numFmtId="0" fontId="20" fillId="8" borderId="14" xfId="0" applyFont="1" applyFill="1" applyBorder="1" applyAlignment="1">
      <alignment horizontal="center"/>
    </xf>
    <xf numFmtId="0" fontId="10" fillId="2" borderId="5"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21" fillId="8" borderId="21"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20" fillId="8" borderId="4" xfId="0" applyFont="1" applyFill="1" applyBorder="1" applyAlignment="1">
      <alignment horizontal="center"/>
    </xf>
    <xf numFmtId="0" fontId="20" fillId="8" borderId="0" xfId="0" applyFont="1" applyFill="1" applyBorder="1" applyAlignment="1">
      <alignment horizontal="center"/>
    </xf>
    <xf numFmtId="0" fontId="11" fillId="8" borderId="4" xfId="0" applyFont="1" applyFill="1" applyBorder="1" applyAlignment="1">
      <alignment horizontal="left" vertical="center"/>
    </xf>
    <xf numFmtId="0" fontId="11" fillId="8" borderId="0" xfId="0" applyFont="1" applyFill="1" applyBorder="1" applyAlignment="1">
      <alignment horizontal="left" vertical="center"/>
    </xf>
    <xf numFmtId="0" fontId="20" fillId="8" borderId="7" xfId="0" applyFont="1" applyFill="1" applyBorder="1" applyAlignment="1">
      <alignment horizontal="center"/>
    </xf>
    <xf numFmtId="0" fontId="20" fillId="8" borderId="15" xfId="0" applyFont="1" applyFill="1" applyBorder="1" applyAlignment="1">
      <alignment horizontal="center"/>
    </xf>
    <xf numFmtId="0" fontId="20" fillId="8" borderId="9" xfId="0" applyFont="1" applyFill="1" applyBorder="1" applyAlignment="1">
      <alignment horizontal="center"/>
    </xf>
    <xf numFmtId="0" fontId="20" fillId="8" borderId="1" xfId="0" applyFont="1" applyFill="1" applyBorder="1" applyAlignment="1">
      <alignment horizontal="center"/>
    </xf>
  </cellXfs>
  <cellStyles count="2">
    <cellStyle name="Normal" xfId="0" builtinId="0"/>
    <cellStyle name="Porcentaje" xfId="1" builtinId="5"/>
  </cellStyles>
  <dxfs count="112">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rgb="FFFFC000"/>
        </patternFill>
      </fill>
    </dxf>
    <dxf>
      <font>
        <b/>
        <i val="0"/>
      </font>
      <fill>
        <patternFill>
          <bgColor rgb="FFFFC000"/>
        </patternFill>
      </fill>
    </dxf>
    <dxf>
      <font>
        <b/>
        <i val="0"/>
      </font>
      <fill>
        <patternFill>
          <bgColor theme="4" tint="-0.24994659260841701"/>
        </patternFill>
      </fill>
    </dxf>
    <dxf>
      <font>
        <b/>
        <i val="0"/>
      </font>
      <fill>
        <patternFill>
          <bgColor rgb="FFFFC000"/>
        </patternFill>
      </fill>
    </dxf>
    <dxf>
      <font>
        <b/>
        <i val="0"/>
      </font>
      <fill>
        <patternFill>
          <bgColor theme="4" tint="-0.24994659260841701"/>
        </patternFill>
      </fill>
    </dxf>
    <dxf>
      <font>
        <b/>
        <i val="0"/>
      </font>
      <fill>
        <patternFill>
          <bgColor theme="4" tint="-0.24994659260841701"/>
        </patternFill>
      </fill>
    </dxf>
    <dxf>
      <fill>
        <patternFill>
          <bgColor rgb="FFFFC000"/>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rgb="FFFFC000"/>
        </patternFill>
      </fill>
    </dxf>
    <dxf>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
      <font>
        <b/>
        <i val="0"/>
      </font>
      <fill>
        <patternFill>
          <bgColor theme="4" tint="-0.24994659260841701"/>
        </patternFill>
      </fill>
    </dxf>
  </dxfs>
  <tableStyles count="0" defaultTableStyle="TableStyleMedium9" defaultPivotStyle="PivotStyleLight16"/>
  <colors>
    <mruColors>
      <color rgb="FF2D6CB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es-CO"/>
              <a:t>Resultado obtenido de los componentes del </a:t>
            </a:r>
          </a:p>
          <a:p>
            <a:pPr>
              <a:defRPr/>
            </a:pPr>
            <a:r>
              <a:rPr lang="es-CO"/>
              <a:t>Modelo de Productividad Laboral</a:t>
            </a:r>
          </a:p>
        </c:rich>
      </c:tx>
      <c:overlay val="0"/>
    </c:title>
    <c:autoTitleDeleted val="0"/>
    <c:plotArea>
      <c:layout>
        <c:manualLayout>
          <c:layoutTarget val="inner"/>
          <c:xMode val="edge"/>
          <c:yMode val="edge"/>
          <c:x val="0.20272705166288443"/>
          <c:y val="0.21593198348724377"/>
          <c:w val="0.45999350540659845"/>
          <c:h val="0.716537793911874"/>
        </c:manualLayout>
      </c:layout>
      <c:radarChart>
        <c:radarStyle val="marker"/>
        <c:varyColors val="0"/>
        <c:ser>
          <c:idx val="0"/>
          <c:order val="0"/>
          <c:tx>
            <c:strRef>
              <c:f>'Reporte de resultados'!$D$9</c:f>
              <c:strCache>
                <c:ptCount val="1"/>
                <c:pt idx="0">
                  <c:v>Porcentaje Asignado</c:v>
                </c:pt>
              </c:strCache>
            </c:strRef>
          </c:tx>
          <c:cat>
            <c:strRef>
              <c:f>'Reporte de resultados'!$C$10:$C$13</c:f>
              <c:strCache>
                <c:ptCount val="4"/>
                <c:pt idx="0">
                  <c:v>Método de trabajo</c:v>
                </c:pt>
                <c:pt idx="1">
                  <c:v>Talento humano</c:v>
                </c:pt>
                <c:pt idx="2">
                  <c:v>Entorno Laboral</c:v>
                </c:pt>
                <c:pt idx="3">
                  <c:v>Liderazgo</c:v>
                </c:pt>
              </c:strCache>
            </c:strRef>
          </c:cat>
          <c:val>
            <c:numRef>
              <c:f>'Reporte de resultados'!$D$10:$D$13</c:f>
              <c:numCache>
                <c:formatCode>0%</c:formatCode>
                <c:ptCount val="4"/>
                <c:pt idx="0">
                  <c:v>0.3</c:v>
                </c:pt>
                <c:pt idx="1">
                  <c:v>0.2</c:v>
                </c:pt>
                <c:pt idx="2">
                  <c:v>0.3</c:v>
                </c:pt>
                <c:pt idx="3">
                  <c:v>0.2</c:v>
                </c:pt>
              </c:numCache>
            </c:numRef>
          </c:val>
        </c:ser>
        <c:ser>
          <c:idx val="1"/>
          <c:order val="1"/>
          <c:tx>
            <c:strRef>
              <c:f>'Reporte de resultados'!$E$9</c:f>
              <c:strCache>
                <c:ptCount val="1"/>
                <c:pt idx="0">
                  <c:v>Porcentaje Obtenido</c:v>
                </c:pt>
              </c:strCache>
            </c:strRef>
          </c:tx>
          <c:cat>
            <c:strRef>
              <c:f>'Reporte de resultados'!$C$10:$C$13</c:f>
              <c:strCache>
                <c:ptCount val="4"/>
                <c:pt idx="0">
                  <c:v>Método de trabajo</c:v>
                </c:pt>
                <c:pt idx="1">
                  <c:v>Talento humano</c:v>
                </c:pt>
                <c:pt idx="2">
                  <c:v>Entorno Laboral</c:v>
                </c:pt>
                <c:pt idx="3">
                  <c:v>Liderazgo</c:v>
                </c:pt>
              </c:strCache>
            </c:strRef>
          </c:cat>
          <c:val>
            <c:numRef>
              <c:f>'Reporte de resultados'!$E$10:$E$13</c:f>
              <c:numCache>
                <c:formatCode>0.0%</c:formatCode>
                <c:ptCount val="4"/>
                <c:pt idx="0">
                  <c:v>0.18875</c:v>
                </c:pt>
                <c:pt idx="1">
                  <c:v>0.13333333333333333</c:v>
                </c:pt>
                <c:pt idx="2">
                  <c:v>0.22874999999999998</c:v>
                </c:pt>
                <c:pt idx="3">
                  <c:v>0.15333333333333335</c:v>
                </c:pt>
              </c:numCache>
            </c:numRef>
          </c:val>
        </c:ser>
        <c:dLbls>
          <c:showLegendKey val="0"/>
          <c:showVal val="1"/>
          <c:showCatName val="0"/>
          <c:showSerName val="0"/>
          <c:showPercent val="0"/>
          <c:showBubbleSize val="0"/>
        </c:dLbls>
        <c:axId val="77872512"/>
        <c:axId val="84382848"/>
      </c:radarChart>
      <c:catAx>
        <c:axId val="77872512"/>
        <c:scaling>
          <c:orientation val="minMax"/>
        </c:scaling>
        <c:delete val="0"/>
        <c:axPos val="b"/>
        <c:majorGridlines/>
        <c:majorTickMark val="none"/>
        <c:minorTickMark val="none"/>
        <c:tickLblPos val="nextTo"/>
        <c:crossAx val="84382848"/>
        <c:crosses val="autoZero"/>
        <c:auto val="1"/>
        <c:lblAlgn val="ctr"/>
        <c:lblOffset val="100"/>
        <c:noMultiLvlLbl val="0"/>
      </c:catAx>
      <c:valAx>
        <c:axId val="84382848"/>
        <c:scaling>
          <c:orientation val="minMax"/>
        </c:scaling>
        <c:delete val="0"/>
        <c:axPos val="l"/>
        <c:majorGridlines/>
        <c:numFmt formatCode="0%" sourceLinked="1"/>
        <c:majorTickMark val="none"/>
        <c:minorTickMark val="none"/>
        <c:tickLblPos val="nextTo"/>
        <c:crossAx val="77872512"/>
        <c:crosses val="autoZero"/>
        <c:crossBetween val="between"/>
      </c:valAx>
      <c:spPr>
        <a:solidFill>
          <a:schemeClr val="bg1">
            <a:lumMod val="95000"/>
          </a:schemeClr>
        </a:solidFill>
      </c:spPr>
    </c:plotArea>
    <c:legend>
      <c:legendPos val="r"/>
      <c:layout>
        <c:manualLayout>
          <c:xMode val="edge"/>
          <c:yMode val="edge"/>
          <c:x val="0.78965060956095601"/>
          <c:y val="0.49842382637225868"/>
          <c:w val="0.19048690698650125"/>
          <c:h val="0.12676927623489456"/>
        </c:manualLayout>
      </c:layout>
      <c:overlay val="0"/>
    </c:legend>
    <c:plotVisOnly val="1"/>
    <c:dispBlanksAs val="gap"/>
    <c:showDLblsOverMax val="0"/>
  </c:chart>
  <c:printSettings>
    <c:headerFooter/>
    <c:pageMargins b="0.75000000000000155" l="0.70000000000000062" r="0.70000000000000062" t="0.750000000000001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es-CO"/>
              <a:t>Resultado obtenido de las variables del </a:t>
            </a:r>
          </a:p>
          <a:p>
            <a:pPr>
              <a:defRPr/>
            </a:pPr>
            <a:r>
              <a:rPr lang="es-CO"/>
              <a:t>Modelo de Productividad Laboral</a:t>
            </a:r>
          </a:p>
        </c:rich>
      </c:tx>
      <c:layout>
        <c:manualLayout>
          <c:xMode val="edge"/>
          <c:yMode val="edge"/>
          <c:x val="0.27012687840617822"/>
          <c:y val="4.3781087667005496E-2"/>
        </c:manualLayout>
      </c:layout>
      <c:overlay val="0"/>
    </c:title>
    <c:autoTitleDeleted val="0"/>
    <c:plotArea>
      <c:layout>
        <c:manualLayout>
          <c:layoutTarget val="inner"/>
          <c:xMode val="edge"/>
          <c:yMode val="edge"/>
          <c:x val="0.16506743628959272"/>
          <c:y val="0.28903126404469692"/>
          <c:w val="0.54333519758670956"/>
          <c:h val="0.65480858305651546"/>
        </c:manualLayout>
      </c:layout>
      <c:radarChart>
        <c:radarStyle val="marker"/>
        <c:varyColors val="0"/>
        <c:ser>
          <c:idx val="0"/>
          <c:order val="0"/>
          <c:tx>
            <c:strRef>
              <c:f>'Reporte de resultados'!$E$25</c:f>
              <c:strCache>
                <c:ptCount val="1"/>
                <c:pt idx="0">
                  <c:v>Porcentaje Asignado</c:v>
                </c:pt>
              </c:strCache>
            </c:strRef>
          </c:tx>
          <c:cat>
            <c:strRef>
              <c:f>'Reporte de resultados'!$D$26:$D$34</c:f>
              <c:strCache>
                <c:ptCount val="9"/>
                <c:pt idx="0">
                  <c:v>Diseño de proceso y estandarización de procedimientos</c:v>
                </c:pt>
                <c:pt idx="1">
                  <c:v>Mejoramiento de procesos</c:v>
                </c:pt>
                <c:pt idx="2">
                  <c:v>Aseguramiento de procesos</c:v>
                </c:pt>
                <c:pt idx="3">
                  <c:v>Competencias laborales</c:v>
                </c:pt>
                <c:pt idx="4">
                  <c:v>Clima Laboral</c:v>
                </c:pt>
                <c:pt idx="5">
                  <c:v>Distribución en planta</c:v>
                </c:pt>
                <c:pt idx="6">
                  <c:v>Seguridad industrial y salud ocupacional</c:v>
                </c:pt>
                <c:pt idx="7">
                  <c:v>Empoderamiento</c:v>
                </c:pt>
                <c:pt idx="8">
                  <c:v>Coaching</c:v>
                </c:pt>
              </c:strCache>
            </c:strRef>
          </c:cat>
          <c:val>
            <c:numRef>
              <c:f>'Reporte de resultados'!$E$26:$E$34</c:f>
              <c:numCache>
                <c:formatCode>0%</c:formatCode>
                <c:ptCount val="9"/>
                <c:pt idx="0">
                  <c:v>0.1</c:v>
                </c:pt>
                <c:pt idx="1">
                  <c:v>0.1</c:v>
                </c:pt>
                <c:pt idx="2">
                  <c:v>0.1</c:v>
                </c:pt>
                <c:pt idx="3">
                  <c:v>0.2</c:v>
                </c:pt>
                <c:pt idx="4">
                  <c:v>7.0000000000000007E-2</c:v>
                </c:pt>
                <c:pt idx="5">
                  <c:v>7.0000000000000007E-2</c:v>
                </c:pt>
                <c:pt idx="6">
                  <c:v>0.16</c:v>
                </c:pt>
                <c:pt idx="7">
                  <c:v>0.12</c:v>
                </c:pt>
                <c:pt idx="8">
                  <c:v>0.08</c:v>
                </c:pt>
              </c:numCache>
            </c:numRef>
          </c:val>
        </c:ser>
        <c:ser>
          <c:idx val="1"/>
          <c:order val="1"/>
          <c:tx>
            <c:strRef>
              <c:f>'Reporte de resultados'!$F$25</c:f>
              <c:strCache>
                <c:ptCount val="1"/>
                <c:pt idx="0">
                  <c:v>Porcentaje Obtenido</c:v>
                </c:pt>
              </c:strCache>
            </c:strRef>
          </c:tx>
          <c:cat>
            <c:strRef>
              <c:f>'Reporte de resultados'!$D$26:$D$34</c:f>
              <c:strCache>
                <c:ptCount val="9"/>
                <c:pt idx="0">
                  <c:v>Diseño de proceso y estandarización de procedimientos</c:v>
                </c:pt>
                <c:pt idx="1">
                  <c:v>Mejoramiento de procesos</c:v>
                </c:pt>
                <c:pt idx="2">
                  <c:v>Aseguramiento de procesos</c:v>
                </c:pt>
                <c:pt idx="3">
                  <c:v>Competencias laborales</c:v>
                </c:pt>
                <c:pt idx="4">
                  <c:v>Clima Laboral</c:v>
                </c:pt>
                <c:pt idx="5">
                  <c:v>Distribución en planta</c:v>
                </c:pt>
                <c:pt idx="6">
                  <c:v>Seguridad industrial y salud ocupacional</c:v>
                </c:pt>
                <c:pt idx="7">
                  <c:v>Empoderamiento</c:v>
                </c:pt>
                <c:pt idx="8">
                  <c:v>Coaching</c:v>
                </c:pt>
              </c:strCache>
            </c:strRef>
          </c:cat>
          <c:val>
            <c:numRef>
              <c:f>'Reporte de resultados'!$F$26:$F$34</c:f>
              <c:numCache>
                <c:formatCode>0.0%</c:formatCode>
                <c:ptCount val="9"/>
                <c:pt idx="0">
                  <c:v>5.5000000000000007E-2</c:v>
                </c:pt>
                <c:pt idx="1">
                  <c:v>5.8333333333333341E-2</c:v>
                </c:pt>
                <c:pt idx="2">
                  <c:v>8.0000000000000016E-2</c:v>
                </c:pt>
                <c:pt idx="3">
                  <c:v>0.13333333333333333</c:v>
                </c:pt>
                <c:pt idx="4">
                  <c:v>5.9500000000000004E-2</c:v>
                </c:pt>
                <c:pt idx="5">
                  <c:v>3.8500000000000006E-2</c:v>
                </c:pt>
                <c:pt idx="6">
                  <c:v>0.13200000000000001</c:v>
                </c:pt>
                <c:pt idx="7">
                  <c:v>9.6000000000000002E-2</c:v>
                </c:pt>
                <c:pt idx="8">
                  <c:v>5.5999999999999994E-2</c:v>
                </c:pt>
              </c:numCache>
            </c:numRef>
          </c:val>
        </c:ser>
        <c:dLbls>
          <c:showLegendKey val="0"/>
          <c:showVal val="1"/>
          <c:showCatName val="0"/>
          <c:showSerName val="0"/>
          <c:showPercent val="0"/>
          <c:showBubbleSize val="0"/>
        </c:dLbls>
        <c:axId val="84884480"/>
        <c:axId val="84898560"/>
      </c:radarChart>
      <c:catAx>
        <c:axId val="84884480"/>
        <c:scaling>
          <c:orientation val="minMax"/>
        </c:scaling>
        <c:delete val="0"/>
        <c:axPos val="b"/>
        <c:majorGridlines/>
        <c:majorTickMark val="none"/>
        <c:minorTickMark val="none"/>
        <c:tickLblPos val="nextTo"/>
        <c:crossAx val="84898560"/>
        <c:crosses val="autoZero"/>
        <c:auto val="1"/>
        <c:lblAlgn val="ctr"/>
        <c:lblOffset val="100"/>
        <c:noMultiLvlLbl val="0"/>
      </c:catAx>
      <c:valAx>
        <c:axId val="84898560"/>
        <c:scaling>
          <c:orientation val="minMax"/>
        </c:scaling>
        <c:delete val="0"/>
        <c:axPos val="l"/>
        <c:majorGridlines/>
        <c:numFmt formatCode="0%" sourceLinked="1"/>
        <c:majorTickMark val="none"/>
        <c:minorTickMark val="none"/>
        <c:tickLblPos val="nextTo"/>
        <c:crossAx val="84884480"/>
        <c:crosses val="autoZero"/>
        <c:crossBetween val="between"/>
      </c:valAx>
      <c:spPr>
        <a:solidFill>
          <a:schemeClr val="bg1">
            <a:lumMod val="95000"/>
          </a:schemeClr>
        </a:solidFill>
      </c:spPr>
    </c:plotArea>
    <c:legend>
      <c:legendPos val="r"/>
      <c:layout>
        <c:manualLayout>
          <c:xMode val="edge"/>
          <c:yMode val="edge"/>
          <c:x val="0.82329385223496854"/>
          <c:y val="0.57017755770355849"/>
          <c:w val="0.16710559985344675"/>
          <c:h val="0.1237357192129379"/>
        </c:manualLayout>
      </c:layout>
      <c:overlay val="0"/>
    </c:legend>
    <c:plotVisOnly val="1"/>
    <c:dispBlanksAs val="gap"/>
    <c:showDLblsOverMax val="0"/>
  </c:chart>
  <c:printSettings>
    <c:headerFooter/>
    <c:pageMargins b="0.75000000000000155" l="0.70000000000000062" r="0.70000000000000062" t="0.750000000000001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Subvariables del componente </a:t>
            </a:r>
          </a:p>
          <a:p>
            <a:pPr>
              <a:defRPr/>
            </a:pPr>
            <a:r>
              <a:rPr lang="es-CO"/>
              <a:t>Método de Trabajo</a:t>
            </a:r>
          </a:p>
        </c:rich>
      </c:tx>
      <c:overlay val="0"/>
    </c:title>
    <c:autoTitleDeleted val="0"/>
    <c:plotArea>
      <c:layout>
        <c:manualLayout>
          <c:layoutTarget val="inner"/>
          <c:xMode val="edge"/>
          <c:yMode val="edge"/>
          <c:x val="0.20824271227230387"/>
          <c:y val="0.28124457562016486"/>
          <c:w val="0.42862644771597985"/>
          <c:h val="0.64006687072021973"/>
        </c:manualLayout>
      </c:layout>
      <c:radarChart>
        <c:radarStyle val="marker"/>
        <c:varyColors val="0"/>
        <c:ser>
          <c:idx val="0"/>
          <c:order val="0"/>
          <c:tx>
            <c:strRef>
              <c:f>'Reporte de resultados'!$F$40</c:f>
              <c:strCache>
                <c:ptCount val="1"/>
                <c:pt idx="0">
                  <c:v>Porcentaje Asignado</c:v>
                </c:pt>
              </c:strCache>
            </c:strRef>
          </c:tx>
          <c:cat>
            <c:strRef>
              <c:f>'Reporte de resultados'!$E$41:$E$52</c:f>
              <c:strCache>
                <c:ptCount val="12"/>
                <c:pt idx="0">
                  <c:v>Estudio de Tiempos y movimientos</c:v>
                </c:pt>
                <c:pt idx="1">
                  <c:v>Costos de procesos</c:v>
                </c:pt>
                <c:pt idx="2">
                  <c:v>Cargas de trabajo</c:v>
                </c:pt>
                <c:pt idx="3">
                  <c:v>Responsables</c:v>
                </c:pt>
                <c:pt idx="4">
                  <c:v>Tercerización</c:v>
                </c:pt>
                <c:pt idx="5">
                  <c:v>Programa de mejora continua</c:v>
                </c:pt>
                <c:pt idx="6">
                  <c:v>Diseño de controles para aseguramiento de procesos</c:v>
                </c:pt>
                <c:pt idx="7">
                  <c:v>Implementación de herramientas tecnológicas</c:v>
                </c:pt>
                <c:pt idx="8">
                  <c:v>Medición y análisis de resultados</c:v>
                </c:pt>
                <c:pt idx="9">
                  <c:v>Diseño</c:v>
                </c:pt>
                <c:pt idx="10">
                  <c:v>Implementación</c:v>
                </c:pt>
                <c:pt idx="11">
                  <c:v>Certificación de sistemas de gestión</c:v>
                </c:pt>
              </c:strCache>
            </c:strRef>
          </c:cat>
          <c:val>
            <c:numRef>
              <c:f>'Reporte de resultados'!$F$41:$F$52</c:f>
              <c:numCache>
                <c:formatCode>0.0%</c:formatCode>
                <c:ptCount val="12"/>
                <c:pt idx="0">
                  <c:v>0.04</c:v>
                </c:pt>
                <c:pt idx="1">
                  <c:v>0.04</c:v>
                </c:pt>
                <c:pt idx="2">
                  <c:v>0.02</c:v>
                </c:pt>
                <c:pt idx="3">
                  <c:v>0.02</c:v>
                </c:pt>
                <c:pt idx="4">
                  <c:v>0.01</c:v>
                </c:pt>
                <c:pt idx="5">
                  <c:v>0.02</c:v>
                </c:pt>
                <c:pt idx="6">
                  <c:v>0.02</c:v>
                </c:pt>
                <c:pt idx="7">
                  <c:v>0.02</c:v>
                </c:pt>
                <c:pt idx="8">
                  <c:v>0.01</c:v>
                </c:pt>
                <c:pt idx="9">
                  <c:v>0.04</c:v>
                </c:pt>
                <c:pt idx="10">
                  <c:v>0.04</c:v>
                </c:pt>
                <c:pt idx="11">
                  <c:v>0.02</c:v>
                </c:pt>
              </c:numCache>
            </c:numRef>
          </c:val>
        </c:ser>
        <c:ser>
          <c:idx val="1"/>
          <c:order val="1"/>
          <c:tx>
            <c:strRef>
              <c:f>'Reporte de resultados'!$G$40</c:f>
              <c:strCache>
                <c:ptCount val="1"/>
                <c:pt idx="0">
                  <c:v>Porcentaje Obtenido</c:v>
                </c:pt>
              </c:strCache>
            </c:strRef>
          </c:tx>
          <c:cat>
            <c:strRef>
              <c:f>'Reporte de resultados'!$E$41:$E$52</c:f>
              <c:strCache>
                <c:ptCount val="12"/>
                <c:pt idx="0">
                  <c:v>Estudio de Tiempos y movimientos</c:v>
                </c:pt>
                <c:pt idx="1">
                  <c:v>Costos de procesos</c:v>
                </c:pt>
                <c:pt idx="2">
                  <c:v>Cargas de trabajo</c:v>
                </c:pt>
                <c:pt idx="3">
                  <c:v>Responsables</c:v>
                </c:pt>
                <c:pt idx="4">
                  <c:v>Tercerización</c:v>
                </c:pt>
                <c:pt idx="5">
                  <c:v>Programa de mejora continua</c:v>
                </c:pt>
                <c:pt idx="6">
                  <c:v>Diseño de controles para aseguramiento de procesos</c:v>
                </c:pt>
                <c:pt idx="7">
                  <c:v>Implementación de herramientas tecnológicas</c:v>
                </c:pt>
                <c:pt idx="8">
                  <c:v>Medición y análisis de resultados</c:v>
                </c:pt>
                <c:pt idx="9">
                  <c:v>Diseño</c:v>
                </c:pt>
                <c:pt idx="10">
                  <c:v>Implementación</c:v>
                </c:pt>
                <c:pt idx="11">
                  <c:v>Certificación de sistemas de gestión</c:v>
                </c:pt>
              </c:strCache>
            </c:strRef>
          </c:cat>
          <c:val>
            <c:numRef>
              <c:f>'Reporte de resultados'!$G$41:$G$52</c:f>
              <c:numCache>
                <c:formatCode>0.0%</c:formatCode>
                <c:ptCount val="12"/>
                <c:pt idx="0">
                  <c:v>0.03</c:v>
                </c:pt>
                <c:pt idx="1">
                  <c:v>2.4E-2</c:v>
                </c:pt>
                <c:pt idx="2">
                  <c:v>6.0000000000000001E-3</c:v>
                </c:pt>
                <c:pt idx="3">
                  <c:v>1.4999999999999999E-2</c:v>
                </c:pt>
                <c:pt idx="4">
                  <c:v>5.0000000000000001E-4</c:v>
                </c:pt>
                <c:pt idx="5">
                  <c:v>1.4999999999999999E-2</c:v>
                </c:pt>
                <c:pt idx="6">
                  <c:v>1.1000000000000001E-2</c:v>
                </c:pt>
                <c:pt idx="7">
                  <c:v>1.4999999999999999E-2</c:v>
                </c:pt>
                <c:pt idx="8">
                  <c:v>6.5000000000000006E-3</c:v>
                </c:pt>
                <c:pt idx="9">
                  <c:v>0.02</c:v>
                </c:pt>
                <c:pt idx="10">
                  <c:v>3.6000000000000004E-2</c:v>
                </c:pt>
                <c:pt idx="11">
                  <c:v>0.02</c:v>
                </c:pt>
              </c:numCache>
            </c:numRef>
          </c:val>
        </c:ser>
        <c:dLbls>
          <c:showLegendKey val="0"/>
          <c:showVal val="0"/>
          <c:showCatName val="0"/>
          <c:showSerName val="0"/>
          <c:showPercent val="0"/>
          <c:showBubbleSize val="0"/>
        </c:dLbls>
        <c:axId val="86005248"/>
        <c:axId val="86006784"/>
      </c:radarChart>
      <c:catAx>
        <c:axId val="86005248"/>
        <c:scaling>
          <c:orientation val="minMax"/>
        </c:scaling>
        <c:delete val="0"/>
        <c:axPos val="b"/>
        <c:majorGridlines/>
        <c:majorTickMark val="none"/>
        <c:minorTickMark val="none"/>
        <c:tickLblPos val="nextTo"/>
        <c:spPr>
          <a:ln w="9525">
            <a:noFill/>
          </a:ln>
        </c:spPr>
        <c:crossAx val="86006784"/>
        <c:crosses val="autoZero"/>
        <c:auto val="1"/>
        <c:lblAlgn val="ctr"/>
        <c:lblOffset val="100"/>
        <c:noMultiLvlLbl val="0"/>
      </c:catAx>
      <c:valAx>
        <c:axId val="86006784"/>
        <c:scaling>
          <c:orientation val="minMax"/>
        </c:scaling>
        <c:delete val="0"/>
        <c:axPos val="l"/>
        <c:majorGridlines/>
        <c:numFmt formatCode="0.0%" sourceLinked="1"/>
        <c:majorTickMark val="none"/>
        <c:minorTickMark val="none"/>
        <c:tickLblPos val="nextTo"/>
        <c:crossAx val="86005248"/>
        <c:crosses val="autoZero"/>
        <c:crossBetween val="between"/>
      </c:valAx>
      <c:spPr>
        <a:solidFill>
          <a:schemeClr val="bg1">
            <a:lumMod val="95000"/>
          </a:schemeClr>
        </a:solidFill>
      </c:spPr>
    </c:plotArea>
    <c:legend>
      <c:legendPos val="r"/>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Subvariables del</a:t>
            </a:r>
            <a:r>
              <a:rPr lang="es-CO" baseline="0"/>
              <a:t> componente</a:t>
            </a:r>
          </a:p>
          <a:p>
            <a:pPr>
              <a:defRPr/>
            </a:pPr>
            <a:r>
              <a:rPr lang="es-CO" baseline="0"/>
              <a:t>de Talento Humano</a:t>
            </a:r>
            <a:endParaRPr lang="es-CO"/>
          </a:p>
        </c:rich>
      </c:tx>
      <c:overlay val="0"/>
    </c:title>
    <c:autoTitleDeleted val="0"/>
    <c:plotArea>
      <c:layout>
        <c:manualLayout>
          <c:layoutTarget val="inner"/>
          <c:xMode val="edge"/>
          <c:yMode val="edge"/>
          <c:x val="0.25485464850480505"/>
          <c:y val="0.22970018692538025"/>
          <c:w val="0.41940255006511917"/>
          <c:h val="0.73245474823670964"/>
        </c:manualLayout>
      </c:layout>
      <c:radarChart>
        <c:radarStyle val="marker"/>
        <c:varyColors val="0"/>
        <c:ser>
          <c:idx val="0"/>
          <c:order val="0"/>
          <c:tx>
            <c:strRef>
              <c:f>'Reporte de resultados'!$F$40</c:f>
              <c:strCache>
                <c:ptCount val="1"/>
                <c:pt idx="0">
                  <c:v>Porcentaje Asignado</c:v>
                </c:pt>
              </c:strCache>
            </c:strRef>
          </c:tx>
          <c:cat>
            <c:strRef>
              <c:f>'Reporte de resultados'!$E$53:$E$55</c:f>
              <c:strCache>
                <c:ptCount val="3"/>
                <c:pt idx="0">
                  <c:v>Selección</c:v>
                </c:pt>
                <c:pt idx="1">
                  <c:v>Formación</c:v>
                </c:pt>
                <c:pt idx="2">
                  <c:v>Remuneración</c:v>
                </c:pt>
              </c:strCache>
            </c:strRef>
          </c:cat>
          <c:val>
            <c:numRef>
              <c:f>'Reporte de resultados'!$F$53:$F$55</c:f>
              <c:numCache>
                <c:formatCode>0.0%</c:formatCode>
                <c:ptCount val="3"/>
                <c:pt idx="0">
                  <c:v>0.05</c:v>
                </c:pt>
                <c:pt idx="1">
                  <c:v>0.1</c:v>
                </c:pt>
                <c:pt idx="2">
                  <c:v>0.05</c:v>
                </c:pt>
              </c:numCache>
            </c:numRef>
          </c:val>
        </c:ser>
        <c:ser>
          <c:idx val="1"/>
          <c:order val="1"/>
          <c:tx>
            <c:strRef>
              <c:f>'Reporte de resultados'!$G$40</c:f>
              <c:strCache>
                <c:ptCount val="1"/>
                <c:pt idx="0">
                  <c:v>Porcentaje Obtenido</c:v>
                </c:pt>
              </c:strCache>
            </c:strRef>
          </c:tx>
          <c:cat>
            <c:strRef>
              <c:f>'Reporte de resultados'!$E$53:$E$55</c:f>
              <c:strCache>
                <c:ptCount val="3"/>
                <c:pt idx="0">
                  <c:v>Selección</c:v>
                </c:pt>
                <c:pt idx="1">
                  <c:v>Formación</c:v>
                </c:pt>
                <c:pt idx="2">
                  <c:v>Remuneración</c:v>
                </c:pt>
              </c:strCache>
            </c:strRef>
          </c:cat>
          <c:val>
            <c:numRef>
              <c:f>'Reporte de resultados'!$G$53:$G$55</c:f>
              <c:numCache>
                <c:formatCode>0.0%</c:formatCode>
                <c:ptCount val="3"/>
                <c:pt idx="0">
                  <c:v>3.4999999999999996E-2</c:v>
                </c:pt>
                <c:pt idx="1">
                  <c:v>8.0000000000000016E-2</c:v>
                </c:pt>
                <c:pt idx="2">
                  <c:v>2.5000000000000001E-2</c:v>
                </c:pt>
              </c:numCache>
            </c:numRef>
          </c:val>
        </c:ser>
        <c:dLbls>
          <c:showLegendKey val="0"/>
          <c:showVal val="0"/>
          <c:showCatName val="0"/>
          <c:showSerName val="0"/>
          <c:showPercent val="0"/>
          <c:showBubbleSize val="0"/>
        </c:dLbls>
        <c:axId val="86046208"/>
        <c:axId val="86047744"/>
      </c:radarChart>
      <c:catAx>
        <c:axId val="86046208"/>
        <c:scaling>
          <c:orientation val="minMax"/>
        </c:scaling>
        <c:delete val="0"/>
        <c:axPos val="b"/>
        <c:majorGridlines/>
        <c:majorTickMark val="none"/>
        <c:minorTickMark val="none"/>
        <c:tickLblPos val="nextTo"/>
        <c:spPr>
          <a:ln w="9525">
            <a:noFill/>
          </a:ln>
        </c:spPr>
        <c:crossAx val="86047744"/>
        <c:crosses val="autoZero"/>
        <c:auto val="1"/>
        <c:lblAlgn val="ctr"/>
        <c:lblOffset val="100"/>
        <c:noMultiLvlLbl val="0"/>
      </c:catAx>
      <c:valAx>
        <c:axId val="86047744"/>
        <c:scaling>
          <c:orientation val="minMax"/>
        </c:scaling>
        <c:delete val="0"/>
        <c:axPos val="l"/>
        <c:majorGridlines/>
        <c:numFmt formatCode="0.0%" sourceLinked="1"/>
        <c:majorTickMark val="none"/>
        <c:minorTickMark val="none"/>
        <c:tickLblPos val="nextTo"/>
        <c:crossAx val="86046208"/>
        <c:crosses val="autoZero"/>
        <c:crossBetween val="between"/>
      </c:valAx>
      <c:spPr>
        <a:solidFill>
          <a:schemeClr val="bg1">
            <a:lumMod val="95000"/>
          </a:schemeClr>
        </a:solidFill>
      </c:spPr>
    </c:plotArea>
    <c:legend>
      <c:legendPos val="r"/>
      <c:layout>
        <c:manualLayout>
          <c:xMode val="edge"/>
          <c:yMode val="edge"/>
          <c:x val="0.76992573997790525"/>
          <c:y val="0.52602183921292112"/>
          <c:w val="0.22002040062650585"/>
          <c:h val="0.15865364895140135"/>
        </c:manualLayout>
      </c:layout>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Subvariables del componente de</a:t>
            </a:r>
          </a:p>
          <a:p>
            <a:pPr>
              <a:defRPr/>
            </a:pPr>
            <a:r>
              <a:rPr lang="es-CO"/>
              <a:t>Entorno</a:t>
            </a:r>
            <a:r>
              <a:rPr lang="es-CO" baseline="0"/>
              <a:t> Laboral</a:t>
            </a:r>
            <a:endParaRPr lang="es-CO"/>
          </a:p>
        </c:rich>
      </c:tx>
      <c:overlay val="0"/>
    </c:title>
    <c:autoTitleDeleted val="0"/>
    <c:plotArea>
      <c:layout/>
      <c:radarChart>
        <c:radarStyle val="marker"/>
        <c:varyColors val="0"/>
        <c:ser>
          <c:idx val="0"/>
          <c:order val="0"/>
          <c:tx>
            <c:strRef>
              <c:f>'Reporte de resultados'!$E$25</c:f>
              <c:strCache>
                <c:ptCount val="1"/>
                <c:pt idx="0">
                  <c:v>Porcentaje Asignado</c:v>
                </c:pt>
              </c:strCache>
            </c:strRef>
          </c:tx>
          <c:cat>
            <c:strRef>
              <c:f>'Reporte de resultados'!$E$56:$E$59</c:f>
              <c:strCache>
                <c:ptCount val="4"/>
                <c:pt idx="0">
                  <c:v>Diagnostico clima laboral</c:v>
                </c:pt>
                <c:pt idx="1">
                  <c:v>Tipo de distribución</c:v>
                </c:pt>
                <c:pt idx="2">
                  <c:v>Panorama de riesgos</c:v>
                </c:pt>
                <c:pt idx="3">
                  <c:v>Controles de seguridad</c:v>
                </c:pt>
              </c:strCache>
            </c:strRef>
          </c:cat>
          <c:val>
            <c:numRef>
              <c:f>'Reporte de resultados'!$F$56:$F$59</c:f>
              <c:numCache>
                <c:formatCode>0.0%</c:formatCode>
                <c:ptCount val="4"/>
                <c:pt idx="0">
                  <c:v>7.0000000000000007E-2</c:v>
                </c:pt>
                <c:pt idx="1">
                  <c:v>7.0000000000000007E-2</c:v>
                </c:pt>
                <c:pt idx="2">
                  <c:v>0.08</c:v>
                </c:pt>
                <c:pt idx="3">
                  <c:v>0.08</c:v>
                </c:pt>
              </c:numCache>
            </c:numRef>
          </c:val>
        </c:ser>
        <c:ser>
          <c:idx val="1"/>
          <c:order val="1"/>
          <c:tx>
            <c:strRef>
              <c:f>'Reporte de resultados'!$F$25</c:f>
              <c:strCache>
                <c:ptCount val="1"/>
                <c:pt idx="0">
                  <c:v>Porcentaje Obtenido</c:v>
                </c:pt>
              </c:strCache>
            </c:strRef>
          </c:tx>
          <c:cat>
            <c:strRef>
              <c:f>'Reporte de resultados'!$E$56:$E$59</c:f>
              <c:strCache>
                <c:ptCount val="4"/>
                <c:pt idx="0">
                  <c:v>Diagnostico clima laboral</c:v>
                </c:pt>
                <c:pt idx="1">
                  <c:v>Tipo de distribución</c:v>
                </c:pt>
                <c:pt idx="2">
                  <c:v>Panorama de riesgos</c:v>
                </c:pt>
                <c:pt idx="3">
                  <c:v>Controles de seguridad</c:v>
                </c:pt>
              </c:strCache>
            </c:strRef>
          </c:cat>
          <c:val>
            <c:numRef>
              <c:f>'Reporte de resultados'!$G$56:$G$59</c:f>
              <c:numCache>
                <c:formatCode>0.0%</c:formatCode>
                <c:ptCount val="4"/>
                <c:pt idx="0">
                  <c:v>5.9500000000000004E-2</c:v>
                </c:pt>
                <c:pt idx="1">
                  <c:v>3.8500000000000006E-2</c:v>
                </c:pt>
                <c:pt idx="2">
                  <c:v>6.4000000000000001E-2</c:v>
                </c:pt>
                <c:pt idx="3">
                  <c:v>6.8000000000000005E-2</c:v>
                </c:pt>
              </c:numCache>
            </c:numRef>
          </c:val>
        </c:ser>
        <c:dLbls>
          <c:showLegendKey val="0"/>
          <c:showVal val="0"/>
          <c:showCatName val="0"/>
          <c:showSerName val="0"/>
          <c:showPercent val="0"/>
          <c:showBubbleSize val="0"/>
        </c:dLbls>
        <c:axId val="86086016"/>
        <c:axId val="86087552"/>
      </c:radarChart>
      <c:catAx>
        <c:axId val="86086016"/>
        <c:scaling>
          <c:orientation val="minMax"/>
        </c:scaling>
        <c:delete val="0"/>
        <c:axPos val="b"/>
        <c:majorGridlines/>
        <c:majorTickMark val="none"/>
        <c:minorTickMark val="none"/>
        <c:tickLblPos val="nextTo"/>
        <c:spPr>
          <a:ln w="9525">
            <a:noFill/>
          </a:ln>
        </c:spPr>
        <c:crossAx val="86087552"/>
        <c:crosses val="autoZero"/>
        <c:auto val="1"/>
        <c:lblAlgn val="ctr"/>
        <c:lblOffset val="100"/>
        <c:noMultiLvlLbl val="0"/>
      </c:catAx>
      <c:valAx>
        <c:axId val="86087552"/>
        <c:scaling>
          <c:orientation val="minMax"/>
        </c:scaling>
        <c:delete val="0"/>
        <c:axPos val="l"/>
        <c:majorGridlines/>
        <c:numFmt formatCode="0.0%" sourceLinked="1"/>
        <c:majorTickMark val="none"/>
        <c:minorTickMark val="none"/>
        <c:tickLblPos val="nextTo"/>
        <c:crossAx val="86086016"/>
        <c:crosses val="autoZero"/>
        <c:crossBetween val="between"/>
      </c:valAx>
      <c:spPr>
        <a:solidFill>
          <a:schemeClr val="bg1">
            <a:lumMod val="95000"/>
          </a:schemeClr>
        </a:solidFill>
      </c:spPr>
    </c:plotArea>
    <c:legend>
      <c:legendPos val="r"/>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Suvbariables del componente de</a:t>
            </a:r>
          </a:p>
          <a:p>
            <a:pPr>
              <a:defRPr/>
            </a:pPr>
            <a:r>
              <a:rPr lang="es-CO"/>
              <a:t> Liderazgo</a:t>
            </a:r>
          </a:p>
        </c:rich>
      </c:tx>
      <c:overlay val="0"/>
    </c:title>
    <c:autoTitleDeleted val="0"/>
    <c:plotArea>
      <c:layout/>
      <c:radarChart>
        <c:radarStyle val="marker"/>
        <c:varyColors val="0"/>
        <c:ser>
          <c:idx val="0"/>
          <c:order val="0"/>
          <c:tx>
            <c:strRef>
              <c:f>'Reporte de resultados'!$F$40</c:f>
              <c:strCache>
                <c:ptCount val="1"/>
                <c:pt idx="0">
                  <c:v>Porcentaje Asignado</c:v>
                </c:pt>
              </c:strCache>
            </c:strRef>
          </c:tx>
          <c:cat>
            <c:strRef>
              <c:f>'Reporte de resultados'!$E$60:$E$62</c:f>
              <c:strCache>
                <c:ptCount val="3"/>
                <c:pt idx="0">
                  <c:v>Estructura organizacional</c:v>
                </c:pt>
                <c:pt idx="1">
                  <c:v>Toma de decisiones</c:v>
                </c:pt>
                <c:pt idx="2">
                  <c:v>Resultados</c:v>
                </c:pt>
              </c:strCache>
            </c:strRef>
          </c:cat>
          <c:val>
            <c:numRef>
              <c:f>'Reporte de resultados'!$F$60:$F$62</c:f>
              <c:numCache>
                <c:formatCode>0.0%</c:formatCode>
                <c:ptCount val="3"/>
                <c:pt idx="0">
                  <c:v>0.06</c:v>
                </c:pt>
                <c:pt idx="1">
                  <c:v>0.06</c:v>
                </c:pt>
                <c:pt idx="2">
                  <c:v>0.08</c:v>
                </c:pt>
              </c:numCache>
            </c:numRef>
          </c:val>
        </c:ser>
        <c:ser>
          <c:idx val="1"/>
          <c:order val="1"/>
          <c:tx>
            <c:strRef>
              <c:f>'Reporte de resultados'!$G$40</c:f>
              <c:strCache>
                <c:ptCount val="1"/>
                <c:pt idx="0">
                  <c:v>Porcentaje Obtenido</c:v>
                </c:pt>
              </c:strCache>
            </c:strRef>
          </c:tx>
          <c:cat>
            <c:strRef>
              <c:f>'Reporte de resultados'!$E$60:$E$62</c:f>
              <c:strCache>
                <c:ptCount val="3"/>
                <c:pt idx="0">
                  <c:v>Estructura organizacional</c:v>
                </c:pt>
                <c:pt idx="1">
                  <c:v>Toma de decisiones</c:v>
                </c:pt>
                <c:pt idx="2">
                  <c:v>Resultados</c:v>
                </c:pt>
              </c:strCache>
            </c:strRef>
          </c:cat>
          <c:val>
            <c:numRef>
              <c:f>'Reporte de resultados'!$G$60:$G$62</c:f>
              <c:numCache>
                <c:formatCode>0.0%</c:formatCode>
                <c:ptCount val="3"/>
                <c:pt idx="0">
                  <c:v>4.1999999999999996E-2</c:v>
                </c:pt>
                <c:pt idx="1">
                  <c:v>5.3999999999999999E-2</c:v>
                </c:pt>
                <c:pt idx="2">
                  <c:v>5.5999999999999994E-2</c:v>
                </c:pt>
              </c:numCache>
            </c:numRef>
          </c:val>
        </c:ser>
        <c:dLbls>
          <c:showLegendKey val="0"/>
          <c:showVal val="0"/>
          <c:showCatName val="0"/>
          <c:showSerName val="0"/>
          <c:showPercent val="0"/>
          <c:showBubbleSize val="0"/>
        </c:dLbls>
        <c:axId val="86104704"/>
        <c:axId val="86442368"/>
      </c:radarChart>
      <c:catAx>
        <c:axId val="86104704"/>
        <c:scaling>
          <c:orientation val="minMax"/>
        </c:scaling>
        <c:delete val="0"/>
        <c:axPos val="b"/>
        <c:majorGridlines/>
        <c:majorTickMark val="none"/>
        <c:minorTickMark val="none"/>
        <c:tickLblPos val="nextTo"/>
        <c:spPr>
          <a:ln w="9525">
            <a:noFill/>
          </a:ln>
        </c:spPr>
        <c:crossAx val="86442368"/>
        <c:crosses val="autoZero"/>
        <c:auto val="1"/>
        <c:lblAlgn val="ctr"/>
        <c:lblOffset val="100"/>
        <c:noMultiLvlLbl val="0"/>
      </c:catAx>
      <c:valAx>
        <c:axId val="86442368"/>
        <c:scaling>
          <c:orientation val="minMax"/>
        </c:scaling>
        <c:delete val="0"/>
        <c:axPos val="l"/>
        <c:majorGridlines/>
        <c:numFmt formatCode="0.0%" sourceLinked="1"/>
        <c:majorTickMark val="none"/>
        <c:minorTickMark val="none"/>
        <c:tickLblPos val="nextTo"/>
        <c:crossAx val="86104704"/>
        <c:crosses val="autoZero"/>
        <c:crossBetween val="between"/>
      </c:valAx>
      <c:spPr>
        <a:solidFill>
          <a:schemeClr val="bg1">
            <a:lumMod val="95000"/>
          </a:schemeClr>
        </a:solidFill>
      </c:spPr>
    </c:plotArea>
    <c:legend>
      <c:legendPos val="r"/>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1.jpeg"/><Relationship Id="rId1" Type="http://schemas.openxmlformats.org/officeDocument/2006/relationships/hyperlink" Target="#Porcentajes!C2"/></Relationships>
</file>

<file path=xl/drawings/_rels/drawing2.xml.rels><?xml version="1.0" encoding="UTF-8" standalone="yes"?>
<Relationships xmlns="http://schemas.openxmlformats.org/package/2006/relationships"><Relationship Id="rId2" Type="http://schemas.openxmlformats.org/officeDocument/2006/relationships/hyperlink" Target="#Inicio!B2"/><Relationship Id="rId1" Type="http://schemas.openxmlformats.org/officeDocument/2006/relationships/hyperlink" Target="#'M&#233;todo de trabajo'!B2"/></Relationships>
</file>

<file path=xl/drawings/_rels/drawing3.xml.rels><?xml version="1.0" encoding="UTF-8" standalone="yes"?>
<Relationships xmlns="http://schemas.openxmlformats.org/package/2006/relationships"><Relationship Id="rId2" Type="http://schemas.openxmlformats.org/officeDocument/2006/relationships/hyperlink" Target="#Porcentajes!A1"/><Relationship Id="rId1" Type="http://schemas.openxmlformats.org/officeDocument/2006/relationships/hyperlink" Target="#'Talento humano'!A1"/></Relationships>
</file>

<file path=xl/drawings/_rels/drawing4.xml.rels><?xml version="1.0" encoding="UTF-8" standalone="yes"?>
<Relationships xmlns="http://schemas.openxmlformats.org/package/2006/relationships"><Relationship Id="rId2" Type="http://schemas.openxmlformats.org/officeDocument/2006/relationships/hyperlink" Target="#'Talento humano'!A1"/><Relationship Id="rId1" Type="http://schemas.openxmlformats.org/officeDocument/2006/relationships/hyperlink" Target="#Liderazgo!B2"/></Relationships>
</file>

<file path=xl/drawings/_rels/drawing5.xml.rels><?xml version="1.0" encoding="UTF-8" standalone="yes"?>
<Relationships xmlns="http://schemas.openxmlformats.org/package/2006/relationships"><Relationship Id="rId2" Type="http://schemas.openxmlformats.org/officeDocument/2006/relationships/hyperlink" Target="#Entorno!B2"/><Relationship Id="rId1" Type="http://schemas.openxmlformats.org/officeDocument/2006/relationships/hyperlink" Target="#'Consolidado de datos'!B2"/></Relationships>
</file>

<file path=xl/drawings/_rels/drawing6.xml.rels><?xml version="1.0" encoding="UTF-8" standalone="yes"?>
<Relationships xmlns="http://schemas.openxmlformats.org/package/2006/relationships"><Relationship Id="rId2" Type="http://schemas.openxmlformats.org/officeDocument/2006/relationships/hyperlink" Target="#'M&#233;todo de trabajo'!A1"/><Relationship Id="rId1" Type="http://schemas.openxmlformats.org/officeDocument/2006/relationships/hyperlink" Target="#Entorno!A1"/></Relationships>
</file>

<file path=xl/drawings/_rels/drawing7.xml.rels><?xml version="1.0" encoding="UTF-8" standalone="yes"?>
<Relationships xmlns="http://schemas.openxmlformats.org/package/2006/relationships"><Relationship Id="rId2" Type="http://schemas.openxmlformats.org/officeDocument/2006/relationships/hyperlink" Target="#Liderazgo!B2"/><Relationship Id="rId1" Type="http://schemas.openxmlformats.org/officeDocument/2006/relationships/hyperlink" Target="#'Consolidado de datos (2)'!B2"/></Relationships>
</file>

<file path=xl/drawings/_rels/drawing8.xml.rels><?xml version="1.0" encoding="UTF-8" standalone="yes"?>
<Relationships xmlns="http://schemas.openxmlformats.org/package/2006/relationships"><Relationship Id="rId2" Type="http://schemas.openxmlformats.org/officeDocument/2006/relationships/hyperlink" Target="#'Consolidado de datos'!B2"/><Relationship Id="rId1" Type="http://schemas.openxmlformats.org/officeDocument/2006/relationships/hyperlink" Target="#'Reporte de resultados'!B2"/></Relationships>
</file>

<file path=xl/drawings/_rels/drawing9.xml.rels><?xml version="1.0" encoding="UTF-8" standalone="yes"?>
<Relationships xmlns="http://schemas.openxmlformats.org/package/2006/relationships"><Relationship Id="rId8" Type="http://schemas.openxmlformats.org/officeDocument/2006/relationships/hyperlink" Target="#'Consolidado de datos (2)'!B2"/><Relationship Id="rId3" Type="http://schemas.openxmlformats.org/officeDocument/2006/relationships/chart" Target="../charts/chart3.xml"/><Relationship Id="rId7" Type="http://schemas.openxmlformats.org/officeDocument/2006/relationships/hyperlink" Target="#'Plan de mejoramiento'!B2"/><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18</xdr:col>
      <xdr:colOff>395289</xdr:colOff>
      <xdr:row>13</xdr:row>
      <xdr:rowOff>216690</xdr:rowOff>
    </xdr:from>
    <xdr:to>
      <xdr:col>22</xdr:col>
      <xdr:colOff>90489</xdr:colOff>
      <xdr:row>15</xdr:row>
      <xdr:rowOff>69052</xdr:rowOff>
    </xdr:to>
    <xdr:sp macro="" textlink="">
      <xdr:nvSpPr>
        <xdr:cNvPr id="2" name="1 Rectángulo redondeado">
          <a:hlinkClick xmlns:r="http://schemas.openxmlformats.org/officeDocument/2006/relationships" r:id="rId1"/>
        </xdr:cNvPr>
        <xdr:cNvSpPr/>
      </xdr:nvSpPr>
      <xdr:spPr>
        <a:xfrm>
          <a:off x="9158289" y="3526628"/>
          <a:ext cx="1409700" cy="471487"/>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INICIAR </a:t>
          </a:r>
        </a:p>
      </xdr:txBody>
    </xdr:sp>
    <xdr:clientData/>
  </xdr:twoCellAnchor>
  <xdr:twoCellAnchor editAs="oneCell">
    <xdr:from>
      <xdr:col>22</xdr:col>
      <xdr:colOff>66674</xdr:colOff>
      <xdr:row>1</xdr:row>
      <xdr:rowOff>74293</xdr:rowOff>
    </xdr:from>
    <xdr:to>
      <xdr:col>23</xdr:col>
      <xdr:colOff>361950</xdr:colOff>
      <xdr:row>4</xdr:row>
      <xdr:rowOff>145256</xdr:rowOff>
    </xdr:to>
    <xdr:pic>
      <xdr:nvPicPr>
        <xdr:cNvPr id="1025" name="Picture 1" descr="http://ts1.mm.bing.net/images/thumbnail.aspx?q=4521978380092716&amp;id=babd9f4eaed388b043b0474f1d4030bb"/>
        <xdr:cNvPicPr>
          <a:picLocks noChangeAspect="1" noChangeArrowheads="1"/>
        </xdr:cNvPicPr>
      </xdr:nvPicPr>
      <xdr:blipFill>
        <a:blip xmlns:r="http://schemas.openxmlformats.org/officeDocument/2006/relationships" r:embed="rId2" cstate="print"/>
        <a:srcRect/>
        <a:stretch>
          <a:fillRect/>
        </a:stretch>
      </xdr:blipFill>
      <xdr:spPr bwMode="auto">
        <a:xfrm>
          <a:off x="9925049" y="274318"/>
          <a:ext cx="723901" cy="642463"/>
        </a:xfrm>
        <a:prstGeom prst="rect">
          <a:avLst/>
        </a:prstGeom>
        <a:noFill/>
      </xdr:spPr>
    </xdr:pic>
    <xdr:clientData/>
  </xdr:twoCellAnchor>
  <xdr:twoCellAnchor editAs="oneCell">
    <xdr:from>
      <xdr:col>17</xdr:col>
      <xdr:colOff>402167</xdr:colOff>
      <xdr:row>6</xdr:row>
      <xdr:rowOff>253999</xdr:rowOff>
    </xdr:from>
    <xdr:to>
      <xdr:col>22</xdr:col>
      <xdr:colOff>381000</xdr:colOff>
      <xdr:row>11</xdr:row>
      <xdr:rowOff>10583</xdr:rowOff>
    </xdr:to>
    <xdr:pic>
      <xdr:nvPicPr>
        <xdr:cNvPr id="4" name="3 Imagen"/>
        <xdr:cNvPicPr/>
      </xdr:nvPicPr>
      <xdr:blipFill>
        <a:blip xmlns:r="http://schemas.openxmlformats.org/officeDocument/2006/relationships" r:embed="rId3" cstate="print"/>
        <a:srcRect/>
        <a:stretch>
          <a:fillRect/>
        </a:stretch>
      </xdr:blipFill>
      <xdr:spPr bwMode="auto">
        <a:xfrm>
          <a:off x="8752417" y="1344082"/>
          <a:ext cx="2148416" cy="135466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3102421</xdr:colOff>
      <xdr:row>30</xdr:row>
      <xdr:rowOff>154781</xdr:rowOff>
    </xdr:from>
    <xdr:to>
      <xdr:col>6</xdr:col>
      <xdr:colOff>737841</xdr:colOff>
      <xdr:row>33</xdr:row>
      <xdr:rowOff>14287</xdr:rowOff>
    </xdr:to>
    <xdr:sp macro="" textlink="">
      <xdr:nvSpPr>
        <xdr:cNvPr id="2" name="1 Rectángulo redondeado">
          <a:hlinkClick xmlns:r="http://schemas.openxmlformats.org/officeDocument/2006/relationships" r:id="rId1"/>
        </xdr:cNvPr>
        <xdr:cNvSpPr/>
      </xdr:nvSpPr>
      <xdr:spPr>
        <a:xfrm>
          <a:off x="9524992" y="10169638"/>
          <a:ext cx="1459028"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5</xdr:col>
      <xdr:colOff>1445090</xdr:colOff>
      <xdr:row>30</xdr:row>
      <xdr:rowOff>143897</xdr:rowOff>
    </xdr:from>
    <xdr:to>
      <xdr:col>5</xdr:col>
      <xdr:colOff>2904118</xdr:colOff>
      <xdr:row>33</xdr:row>
      <xdr:rowOff>3403</xdr:rowOff>
    </xdr:to>
    <xdr:sp macro="" textlink="">
      <xdr:nvSpPr>
        <xdr:cNvPr id="3" name="2 Rectángulo redondeado">
          <a:hlinkClick xmlns:r="http://schemas.openxmlformats.org/officeDocument/2006/relationships" r:id="rId2"/>
        </xdr:cNvPr>
        <xdr:cNvSpPr/>
      </xdr:nvSpPr>
      <xdr:spPr>
        <a:xfrm>
          <a:off x="7867661" y="10158754"/>
          <a:ext cx="1459028"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12104</xdr:colOff>
      <xdr:row>58</xdr:row>
      <xdr:rowOff>62839</xdr:rowOff>
    </xdr:from>
    <xdr:to>
      <xdr:col>27</xdr:col>
      <xdr:colOff>414723</xdr:colOff>
      <xdr:row>60</xdr:row>
      <xdr:rowOff>112845</xdr:rowOff>
    </xdr:to>
    <xdr:sp macro="" textlink="">
      <xdr:nvSpPr>
        <xdr:cNvPr id="2" name="1 Rectángulo redondeado">
          <a:hlinkClick xmlns:r="http://schemas.openxmlformats.org/officeDocument/2006/relationships" r:id="rId1"/>
        </xdr:cNvPr>
        <xdr:cNvSpPr/>
      </xdr:nvSpPr>
      <xdr:spPr>
        <a:xfrm>
          <a:off x="37176922" y="43895157"/>
          <a:ext cx="1459028"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24</xdr:col>
      <xdr:colOff>865916</xdr:colOff>
      <xdr:row>58</xdr:row>
      <xdr:rowOff>51955</xdr:rowOff>
    </xdr:from>
    <xdr:to>
      <xdr:col>25</xdr:col>
      <xdr:colOff>766307</xdr:colOff>
      <xdr:row>60</xdr:row>
      <xdr:rowOff>101961</xdr:rowOff>
    </xdr:to>
    <xdr:sp macro="" textlink="">
      <xdr:nvSpPr>
        <xdr:cNvPr id="3" name="2 Rectángulo redondeado">
          <a:hlinkClick xmlns:r="http://schemas.openxmlformats.org/officeDocument/2006/relationships" r:id="rId2"/>
        </xdr:cNvPr>
        <xdr:cNvSpPr/>
      </xdr:nvSpPr>
      <xdr:spPr>
        <a:xfrm>
          <a:off x="34913461" y="43884273"/>
          <a:ext cx="1459028"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12104</xdr:colOff>
      <xdr:row>26</xdr:row>
      <xdr:rowOff>62839</xdr:rowOff>
    </xdr:from>
    <xdr:to>
      <xdr:col>27</xdr:col>
      <xdr:colOff>414723</xdr:colOff>
      <xdr:row>28</xdr:row>
      <xdr:rowOff>112845</xdr:rowOff>
    </xdr:to>
    <xdr:sp macro="" textlink="">
      <xdr:nvSpPr>
        <xdr:cNvPr id="2" name="1 Rectángulo redondeado">
          <a:hlinkClick xmlns:r="http://schemas.openxmlformats.org/officeDocument/2006/relationships" r:id="rId1"/>
        </xdr:cNvPr>
        <xdr:cNvSpPr/>
      </xdr:nvSpPr>
      <xdr:spPr>
        <a:xfrm>
          <a:off x="37426304" y="14426539"/>
          <a:ext cx="1583719"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24</xdr:col>
      <xdr:colOff>865916</xdr:colOff>
      <xdr:row>26</xdr:row>
      <xdr:rowOff>51955</xdr:rowOff>
    </xdr:from>
    <xdr:to>
      <xdr:col>25</xdr:col>
      <xdr:colOff>766307</xdr:colOff>
      <xdr:row>28</xdr:row>
      <xdr:rowOff>101961</xdr:rowOff>
    </xdr:to>
    <xdr:sp macro="" textlink="">
      <xdr:nvSpPr>
        <xdr:cNvPr id="3" name="2 Rectángulo redondeado">
          <a:hlinkClick xmlns:r="http://schemas.openxmlformats.org/officeDocument/2006/relationships" r:id="rId2"/>
        </xdr:cNvPr>
        <xdr:cNvSpPr/>
      </xdr:nvSpPr>
      <xdr:spPr>
        <a:xfrm>
          <a:off x="35155916" y="14415655"/>
          <a:ext cx="1462491"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12104</xdr:colOff>
      <xdr:row>22</xdr:row>
      <xdr:rowOff>62839</xdr:rowOff>
    </xdr:from>
    <xdr:to>
      <xdr:col>27</xdr:col>
      <xdr:colOff>414723</xdr:colOff>
      <xdr:row>24</xdr:row>
      <xdr:rowOff>112845</xdr:rowOff>
    </xdr:to>
    <xdr:sp macro="" textlink="">
      <xdr:nvSpPr>
        <xdr:cNvPr id="2" name="1 Rectángulo redondeado">
          <a:hlinkClick xmlns:r="http://schemas.openxmlformats.org/officeDocument/2006/relationships" r:id="rId1"/>
        </xdr:cNvPr>
        <xdr:cNvSpPr/>
      </xdr:nvSpPr>
      <xdr:spPr>
        <a:xfrm>
          <a:off x="37045304" y="16207714"/>
          <a:ext cx="1412269"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24</xdr:col>
      <xdr:colOff>865916</xdr:colOff>
      <xdr:row>22</xdr:row>
      <xdr:rowOff>51955</xdr:rowOff>
    </xdr:from>
    <xdr:to>
      <xdr:col>25</xdr:col>
      <xdr:colOff>766307</xdr:colOff>
      <xdr:row>24</xdr:row>
      <xdr:rowOff>101961</xdr:rowOff>
    </xdr:to>
    <xdr:sp macro="" textlink="">
      <xdr:nvSpPr>
        <xdr:cNvPr id="3" name="2 Rectángulo redondeado">
          <a:hlinkClick xmlns:r="http://schemas.openxmlformats.org/officeDocument/2006/relationships" r:id="rId2"/>
        </xdr:cNvPr>
        <xdr:cNvSpPr/>
      </xdr:nvSpPr>
      <xdr:spPr>
        <a:xfrm>
          <a:off x="34793966" y="16196830"/>
          <a:ext cx="1452966"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12104</xdr:colOff>
      <xdr:row>22</xdr:row>
      <xdr:rowOff>62839</xdr:rowOff>
    </xdr:from>
    <xdr:to>
      <xdr:col>27</xdr:col>
      <xdr:colOff>329045</xdr:colOff>
      <xdr:row>24</xdr:row>
      <xdr:rowOff>112845</xdr:rowOff>
    </xdr:to>
    <xdr:sp macro="" textlink="">
      <xdr:nvSpPr>
        <xdr:cNvPr id="2" name="1 Rectángulo redondeado">
          <a:hlinkClick xmlns:r="http://schemas.openxmlformats.org/officeDocument/2006/relationships" r:id="rId1"/>
        </xdr:cNvPr>
        <xdr:cNvSpPr/>
      </xdr:nvSpPr>
      <xdr:spPr>
        <a:xfrm>
          <a:off x="37367422" y="14436930"/>
          <a:ext cx="1494578"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24</xdr:col>
      <xdr:colOff>865916</xdr:colOff>
      <xdr:row>22</xdr:row>
      <xdr:rowOff>51955</xdr:rowOff>
    </xdr:from>
    <xdr:to>
      <xdr:col>25</xdr:col>
      <xdr:colOff>766307</xdr:colOff>
      <xdr:row>24</xdr:row>
      <xdr:rowOff>101961</xdr:rowOff>
    </xdr:to>
    <xdr:sp macro="" textlink="">
      <xdr:nvSpPr>
        <xdr:cNvPr id="3" name="2 Rectángulo redondeado">
          <a:hlinkClick xmlns:r="http://schemas.openxmlformats.org/officeDocument/2006/relationships" r:id="rId2"/>
        </xdr:cNvPr>
        <xdr:cNvSpPr/>
      </xdr:nvSpPr>
      <xdr:spPr>
        <a:xfrm>
          <a:off x="34965416" y="43886005"/>
          <a:ext cx="1462491"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979715</xdr:colOff>
      <xdr:row>30</xdr:row>
      <xdr:rowOff>154781</xdr:rowOff>
    </xdr:from>
    <xdr:to>
      <xdr:col>8</xdr:col>
      <xdr:colOff>914710</xdr:colOff>
      <xdr:row>33</xdr:row>
      <xdr:rowOff>14287</xdr:rowOff>
    </xdr:to>
    <xdr:sp macro="" textlink="">
      <xdr:nvSpPr>
        <xdr:cNvPr id="2" name="1 Rectángulo redondeado">
          <a:hlinkClick xmlns:r="http://schemas.openxmlformats.org/officeDocument/2006/relationships" r:id="rId1"/>
        </xdr:cNvPr>
        <xdr:cNvSpPr/>
      </xdr:nvSpPr>
      <xdr:spPr>
        <a:xfrm>
          <a:off x="12164786" y="10128817"/>
          <a:ext cx="1513424"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5</xdr:col>
      <xdr:colOff>3771887</xdr:colOff>
      <xdr:row>30</xdr:row>
      <xdr:rowOff>143897</xdr:rowOff>
    </xdr:from>
    <xdr:to>
      <xdr:col>7</xdr:col>
      <xdr:colOff>468415</xdr:colOff>
      <xdr:row>33</xdr:row>
      <xdr:rowOff>3403</xdr:rowOff>
    </xdr:to>
    <xdr:sp macro="" textlink="">
      <xdr:nvSpPr>
        <xdr:cNvPr id="3" name="2 Rectángulo redondeado">
          <a:hlinkClick xmlns:r="http://schemas.openxmlformats.org/officeDocument/2006/relationships" r:id="rId2"/>
        </xdr:cNvPr>
        <xdr:cNvSpPr/>
      </xdr:nvSpPr>
      <xdr:spPr>
        <a:xfrm>
          <a:off x="10194458" y="10117933"/>
          <a:ext cx="1459028"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68012</xdr:colOff>
      <xdr:row>30</xdr:row>
      <xdr:rowOff>154781</xdr:rowOff>
    </xdr:from>
    <xdr:to>
      <xdr:col>13</xdr:col>
      <xdr:colOff>288758</xdr:colOff>
      <xdr:row>33</xdr:row>
      <xdr:rowOff>14287</xdr:rowOff>
    </xdr:to>
    <xdr:sp macro="" textlink="">
      <xdr:nvSpPr>
        <xdr:cNvPr id="2" name="1 Rectángulo redondeado">
          <a:hlinkClick xmlns:r="http://schemas.openxmlformats.org/officeDocument/2006/relationships" r:id="rId1"/>
        </xdr:cNvPr>
        <xdr:cNvSpPr/>
      </xdr:nvSpPr>
      <xdr:spPr>
        <a:xfrm>
          <a:off x="17172191" y="10128817"/>
          <a:ext cx="1513424"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10</xdr:col>
      <xdr:colOff>1183798</xdr:colOff>
      <xdr:row>30</xdr:row>
      <xdr:rowOff>143897</xdr:rowOff>
    </xdr:from>
    <xdr:to>
      <xdr:col>11</xdr:col>
      <xdr:colOff>1135141</xdr:colOff>
      <xdr:row>33</xdr:row>
      <xdr:rowOff>3403</xdr:rowOff>
    </xdr:to>
    <xdr:sp macro="" textlink="">
      <xdr:nvSpPr>
        <xdr:cNvPr id="3" name="2 Rectángulo redondeado">
          <a:hlinkClick xmlns:r="http://schemas.openxmlformats.org/officeDocument/2006/relationships" r:id="rId2"/>
        </xdr:cNvPr>
        <xdr:cNvSpPr/>
      </xdr:nvSpPr>
      <xdr:spPr>
        <a:xfrm>
          <a:off x="15131119" y="10117933"/>
          <a:ext cx="1529772" cy="431006"/>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262615</xdr:colOff>
      <xdr:row>7</xdr:row>
      <xdr:rowOff>380999</xdr:rowOff>
    </xdr:from>
    <xdr:to>
      <xdr:col>15</xdr:col>
      <xdr:colOff>95250</xdr:colOff>
      <xdr:row>20</xdr:row>
      <xdr:rowOff>13608</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295274</xdr:colOff>
      <xdr:row>23</xdr:row>
      <xdr:rowOff>367391</xdr:rowOff>
    </xdr:from>
    <xdr:to>
      <xdr:col>15</xdr:col>
      <xdr:colOff>95250</xdr:colOff>
      <xdr:row>33</xdr:row>
      <xdr:rowOff>639535</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993320</xdr:colOff>
      <xdr:row>39</xdr:row>
      <xdr:rowOff>-1</xdr:rowOff>
    </xdr:from>
    <xdr:to>
      <xdr:col>15</xdr:col>
      <xdr:colOff>435429</xdr:colOff>
      <xdr:row>52</xdr:row>
      <xdr:rowOff>81642</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993321</xdr:colOff>
      <xdr:row>53</xdr:row>
      <xdr:rowOff>190499</xdr:rowOff>
    </xdr:from>
    <xdr:to>
      <xdr:col>15</xdr:col>
      <xdr:colOff>435429</xdr:colOff>
      <xdr:row>68</xdr:row>
      <xdr:rowOff>27215</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1006928</xdr:colOff>
      <xdr:row>70</xdr:row>
      <xdr:rowOff>13606</xdr:rowOff>
    </xdr:from>
    <xdr:to>
      <xdr:col>15</xdr:col>
      <xdr:colOff>435429</xdr:colOff>
      <xdr:row>93</xdr:row>
      <xdr:rowOff>163286</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993321</xdr:colOff>
      <xdr:row>95</xdr:row>
      <xdr:rowOff>136071</xdr:rowOff>
    </xdr:from>
    <xdr:to>
      <xdr:col>15</xdr:col>
      <xdr:colOff>449036</xdr:colOff>
      <xdr:row>120</xdr:row>
      <xdr:rowOff>68036</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204070</xdr:colOff>
      <xdr:row>122</xdr:row>
      <xdr:rowOff>154781</xdr:rowOff>
    </xdr:from>
    <xdr:to>
      <xdr:col>14</xdr:col>
      <xdr:colOff>424817</xdr:colOff>
      <xdr:row>125</xdr:row>
      <xdr:rowOff>14287</xdr:rowOff>
    </xdr:to>
    <xdr:sp macro="" textlink="">
      <xdr:nvSpPr>
        <xdr:cNvPr id="10" name="9 Rectángulo redondeado">
          <a:hlinkClick xmlns:r="http://schemas.openxmlformats.org/officeDocument/2006/relationships" r:id="rId7"/>
        </xdr:cNvPr>
        <xdr:cNvSpPr/>
      </xdr:nvSpPr>
      <xdr:spPr>
        <a:xfrm>
          <a:off x="14164999" y="37207031"/>
          <a:ext cx="1295711" cy="471827"/>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CONTINUAR</a:t>
          </a:r>
        </a:p>
      </xdr:txBody>
    </xdr:sp>
    <xdr:clientData/>
  </xdr:twoCellAnchor>
  <xdr:twoCellAnchor>
    <xdr:from>
      <xdr:col>11</xdr:col>
      <xdr:colOff>466696</xdr:colOff>
      <xdr:row>122</xdr:row>
      <xdr:rowOff>143897</xdr:rowOff>
    </xdr:from>
    <xdr:to>
      <xdr:col>12</xdr:col>
      <xdr:colOff>625923</xdr:colOff>
      <xdr:row>125</xdr:row>
      <xdr:rowOff>13608</xdr:rowOff>
    </xdr:to>
    <xdr:sp macro="" textlink="">
      <xdr:nvSpPr>
        <xdr:cNvPr id="11" name="10 Rectángulo redondeado">
          <a:hlinkClick xmlns:r="http://schemas.openxmlformats.org/officeDocument/2006/relationships" r:id="rId8"/>
        </xdr:cNvPr>
        <xdr:cNvSpPr/>
      </xdr:nvSpPr>
      <xdr:spPr>
        <a:xfrm>
          <a:off x="12277696" y="37196147"/>
          <a:ext cx="1234191" cy="482032"/>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r>
            <a:rPr lang="es-CO" sz="1600" b="1" baseline="0"/>
            <a:t>ATRÁS</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19"/>
  <sheetViews>
    <sheetView tabSelected="1" zoomScale="90" zoomScaleNormal="90" workbookViewId="0">
      <selection activeCell="B2" sqref="B2:X5"/>
    </sheetView>
  </sheetViews>
  <sheetFormatPr baseColWidth="10" defaultColWidth="6.42578125" defaultRowHeight="15" x14ac:dyDescent="0.25"/>
  <cols>
    <col min="1" max="1" width="3.7109375" style="4" customWidth="1"/>
    <col min="2" max="4" width="8.85546875" style="4" customWidth="1"/>
    <col min="5" max="5" width="3.42578125" style="4" customWidth="1"/>
    <col min="6" max="11" width="8.7109375" style="4" customWidth="1"/>
    <col min="12" max="16384" width="6.42578125" style="4"/>
  </cols>
  <sheetData>
    <row r="1" spans="2:24" ht="15.75" thickBot="1" x14ac:dyDescent="0.3"/>
    <row r="2" spans="2:24" x14ac:dyDescent="0.25">
      <c r="B2" s="121" t="s">
        <v>56</v>
      </c>
      <c r="C2" s="122"/>
      <c r="D2" s="122"/>
      <c r="E2" s="122"/>
      <c r="F2" s="122"/>
      <c r="G2" s="122"/>
      <c r="H2" s="122"/>
      <c r="I2" s="122"/>
      <c r="J2" s="122"/>
      <c r="K2" s="122"/>
      <c r="L2" s="122"/>
      <c r="M2" s="122"/>
      <c r="N2" s="122"/>
      <c r="O2" s="122"/>
      <c r="P2" s="122"/>
      <c r="Q2" s="122"/>
      <c r="R2" s="122"/>
      <c r="S2" s="122"/>
      <c r="T2" s="122"/>
      <c r="U2" s="122"/>
      <c r="V2" s="122"/>
      <c r="W2" s="122"/>
      <c r="X2" s="123"/>
    </row>
    <row r="3" spans="2:24" x14ac:dyDescent="0.25">
      <c r="B3" s="124"/>
      <c r="C3" s="125"/>
      <c r="D3" s="125"/>
      <c r="E3" s="125"/>
      <c r="F3" s="125"/>
      <c r="G3" s="125"/>
      <c r="H3" s="125"/>
      <c r="I3" s="125"/>
      <c r="J3" s="125"/>
      <c r="K3" s="125"/>
      <c r="L3" s="125"/>
      <c r="M3" s="125"/>
      <c r="N3" s="125"/>
      <c r="O3" s="125"/>
      <c r="P3" s="125"/>
      <c r="Q3" s="125"/>
      <c r="R3" s="125"/>
      <c r="S3" s="125"/>
      <c r="T3" s="125"/>
      <c r="U3" s="125"/>
      <c r="V3" s="125"/>
      <c r="W3" s="125"/>
      <c r="X3" s="126"/>
    </row>
    <row r="4" spans="2:24" x14ac:dyDescent="0.25">
      <c r="B4" s="124"/>
      <c r="C4" s="125"/>
      <c r="D4" s="125"/>
      <c r="E4" s="125"/>
      <c r="F4" s="125"/>
      <c r="G4" s="125"/>
      <c r="H4" s="125"/>
      <c r="I4" s="125"/>
      <c r="J4" s="125"/>
      <c r="K4" s="125"/>
      <c r="L4" s="125"/>
      <c r="M4" s="125"/>
      <c r="N4" s="125"/>
      <c r="O4" s="125"/>
      <c r="P4" s="125"/>
      <c r="Q4" s="125"/>
      <c r="R4" s="125"/>
      <c r="S4" s="125"/>
      <c r="T4" s="125"/>
      <c r="U4" s="125"/>
      <c r="V4" s="125"/>
      <c r="W4" s="125"/>
      <c r="X4" s="126"/>
    </row>
    <row r="5" spans="2:24" x14ac:dyDescent="0.25">
      <c r="B5" s="124"/>
      <c r="C5" s="125"/>
      <c r="D5" s="125"/>
      <c r="E5" s="125"/>
      <c r="F5" s="125"/>
      <c r="G5" s="125"/>
      <c r="H5" s="125"/>
      <c r="I5" s="125"/>
      <c r="J5" s="125"/>
      <c r="K5" s="125"/>
      <c r="L5" s="125"/>
      <c r="M5" s="125"/>
      <c r="N5" s="125"/>
      <c r="O5" s="125"/>
      <c r="P5" s="125"/>
      <c r="Q5" s="125"/>
      <c r="R5" s="125"/>
      <c r="S5" s="125"/>
      <c r="T5" s="125"/>
      <c r="U5" s="125"/>
      <c r="V5" s="125"/>
      <c r="W5" s="125"/>
      <c r="X5" s="126"/>
    </row>
    <row r="6" spans="2:24" ht="9" customHeight="1" x14ac:dyDescent="0.25">
      <c r="B6" s="127"/>
      <c r="C6" s="128"/>
      <c r="D6" s="128"/>
      <c r="E6" s="128"/>
      <c r="F6" s="128"/>
      <c r="G6" s="128"/>
      <c r="H6" s="128"/>
      <c r="I6" s="128"/>
      <c r="J6" s="128"/>
      <c r="K6" s="128"/>
      <c r="L6" s="128"/>
      <c r="M6" s="128"/>
      <c r="N6" s="128"/>
      <c r="O6" s="128"/>
      <c r="P6" s="128"/>
      <c r="Q6" s="128"/>
      <c r="R6" s="128"/>
      <c r="S6" s="128"/>
      <c r="T6" s="128"/>
      <c r="U6" s="128"/>
      <c r="V6" s="128"/>
      <c r="W6" s="128"/>
      <c r="X6" s="129"/>
    </row>
    <row r="7" spans="2:24" ht="26.25" customHeight="1" x14ac:dyDescent="0.25">
      <c r="B7" s="115" t="s">
        <v>57</v>
      </c>
      <c r="C7" s="116"/>
      <c r="D7" s="116"/>
      <c r="E7" s="116"/>
      <c r="F7" s="116"/>
      <c r="G7" s="116"/>
      <c r="H7" s="116"/>
      <c r="I7" s="116"/>
      <c r="J7" s="116"/>
      <c r="K7" s="116"/>
      <c r="L7" s="116"/>
      <c r="M7" s="116"/>
      <c r="N7" s="116"/>
      <c r="O7" s="116"/>
      <c r="P7" s="116"/>
      <c r="Q7" s="116"/>
      <c r="R7" s="117" t="s">
        <v>58</v>
      </c>
      <c r="S7" s="117"/>
      <c r="T7" s="117"/>
      <c r="U7" s="117"/>
      <c r="V7" s="117"/>
      <c r="W7" s="117"/>
      <c r="X7" s="118"/>
    </row>
    <row r="8" spans="2:24" ht="23.25" customHeight="1" x14ac:dyDescent="0.25">
      <c r="B8" s="106" t="s">
        <v>89</v>
      </c>
      <c r="C8" s="107"/>
      <c r="D8" s="107"/>
      <c r="E8" s="107"/>
      <c r="F8" s="107"/>
      <c r="G8" s="107"/>
      <c r="H8" s="107"/>
      <c r="I8" s="107"/>
      <c r="J8" s="107"/>
      <c r="K8" s="107"/>
      <c r="L8" s="107"/>
      <c r="M8" s="107"/>
      <c r="N8" s="107"/>
      <c r="O8" s="107"/>
      <c r="P8" s="107"/>
      <c r="Q8" s="107"/>
      <c r="R8" s="117"/>
      <c r="S8" s="117"/>
      <c r="T8" s="117"/>
      <c r="U8" s="117"/>
      <c r="V8" s="117"/>
      <c r="W8" s="117"/>
      <c r="X8" s="118"/>
    </row>
    <row r="9" spans="2:24" ht="30.75" customHeight="1" x14ac:dyDescent="0.25">
      <c r="B9" s="111" t="s">
        <v>44</v>
      </c>
      <c r="C9" s="112"/>
      <c r="D9" s="112"/>
      <c r="E9" s="130" t="s">
        <v>292</v>
      </c>
      <c r="F9" s="130"/>
      <c r="G9" s="130"/>
      <c r="H9" s="130"/>
      <c r="I9" s="130"/>
      <c r="J9" s="130"/>
      <c r="K9" s="130"/>
      <c r="L9" s="130"/>
      <c r="M9" s="130"/>
      <c r="N9" s="130"/>
      <c r="O9" s="130"/>
      <c r="P9" s="130"/>
      <c r="Q9" s="130"/>
      <c r="R9" s="117"/>
      <c r="S9" s="117"/>
      <c r="T9" s="117"/>
      <c r="U9" s="117"/>
      <c r="V9" s="117"/>
      <c r="W9" s="117"/>
      <c r="X9" s="118"/>
    </row>
    <row r="10" spans="2:24" ht="21" customHeight="1" x14ac:dyDescent="0.25">
      <c r="B10" s="119" t="s">
        <v>59</v>
      </c>
      <c r="C10" s="120"/>
      <c r="D10" s="120"/>
      <c r="E10" s="110" t="s">
        <v>60</v>
      </c>
      <c r="F10" s="110"/>
      <c r="G10" s="110"/>
      <c r="H10" s="110"/>
      <c r="I10" s="110"/>
      <c r="J10" s="110"/>
      <c r="K10" s="110"/>
      <c r="L10" s="110" t="s">
        <v>61</v>
      </c>
      <c r="M10" s="110"/>
      <c r="N10" s="110"/>
      <c r="O10" s="110"/>
      <c r="P10" s="110"/>
      <c r="Q10" s="110"/>
      <c r="R10" s="117"/>
      <c r="S10" s="117"/>
      <c r="T10" s="117"/>
      <c r="U10" s="117"/>
      <c r="V10" s="117"/>
      <c r="W10" s="117"/>
      <c r="X10" s="118"/>
    </row>
    <row r="11" spans="2:24" ht="24" customHeight="1" x14ac:dyDescent="0.25">
      <c r="B11" s="119"/>
      <c r="C11" s="120"/>
      <c r="D11" s="120"/>
      <c r="E11" s="6" t="s">
        <v>63</v>
      </c>
      <c r="F11" s="108" t="s">
        <v>421</v>
      </c>
      <c r="G11" s="108"/>
      <c r="H11" s="108"/>
      <c r="I11" s="108"/>
      <c r="J11" s="108"/>
      <c r="K11" s="108"/>
      <c r="L11" s="108" t="s">
        <v>291</v>
      </c>
      <c r="M11" s="108"/>
      <c r="N11" s="108"/>
      <c r="O11" s="108"/>
      <c r="P11" s="108"/>
      <c r="Q11" s="108"/>
      <c r="R11" s="117"/>
      <c r="S11" s="117"/>
      <c r="T11" s="117"/>
      <c r="U11" s="117"/>
      <c r="V11" s="117"/>
      <c r="W11" s="117"/>
      <c r="X11" s="118"/>
    </row>
    <row r="12" spans="2:24" ht="24" customHeight="1" x14ac:dyDescent="0.25">
      <c r="B12" s="119"/>
      <c r="C12" s="120"/>
      <c r="D12" s="120"/>
      <c r="E12" s="6" t="s">
        <v>64</v>
      </c>
      <c r="F12" s="108" t="s">
        <v>257</v>
      </c>
      <c r="G12" s="108"/>
      <c r="H12" s="108"/>
      <c r="I12" s="108"/>
      <c r="J12" s="108"/>
      <c r="K12" s="108"/>
      <c r="L12" s="108" t="s">
        <v>257</v>
      </c>
      <c r="M12" s="108"/>
      <c r="N12" s="108"/>
      <c r="O12" s="108"/>
      <c r="P12" s="108"/>
      <c r="Q12" s="108"/>
      <c r="R12" s="117"/>
      <c r="S12" s="117"/>
      <c r="T12" s="117"/>
      <c r="U12" s="117"/>
      <c r="V12" s="117"/>
      <c r="W12" s="117"/>
      <c r="X12" s="118"/>
    </row>
    <row r="13" spans="2:24" ht="24" customHeight="1" x14ac:dyDescent="0.25">
      <c r="B13" s="119"/>
      <c r="C13" s="120"/>
      <c r="D13" s="120"/>
      <c r="E13" s="6" t="s">
        <v>65</v>
      </c>
      <c r="F13" s="108" t="s">
        <v>257</v>
      </c>
      <c r="G13" s="108"/>
      <c r="H13" s="108"/>
      <c r="I13" s="108"/>
      <c r="J13" s="108"/>
      <c r="K13" s="108"/>
      <c r="L13" s="108" t="s">
        <v>257</v>
      </c>
      <c r="M13" s="108"/>
      <c r="N13" s="108"/>
      <c r="O13" s="108"/>
      <c r="P13" s="108"/>
      <c r="Q13" s="108"/>
      <c r="R13" s="102" t="s">
        <v>79</v>
      </c>
      <c r="S13" s="102"/>
      <c r="T13" s="102"/>
      <c r="U13" s="102"/>
      <c r="V13" s="102"/>
      <c r="W13" s="102"/>
      <c r="X13" s="103"/>
    </row>
    <row r="14" spans="2:24" ht="24" customHeight="1" x14ac:dyDescent="0.25">
      <c r="B14" s="119"/>
      <c r="C14" s="120"/>
      <c r="D14" s="120"/>
      <c r="E14" s="6" t="s">
        <v>66</v>
      </c>
      <c r="F14" s="108" t="s">
        <v>257</v>
      </c>
      <c r="G14" s="108"/>
      <c r="H14" s="108"/>
      <c r="I14" s="108"/>
      <c r="J14" s="108"/>
      <c r="K14" s="108"/>
      <c r="L14" s="108" t="s">
        <v>257</v>
      </c>
      <c r="M14" s="108"/>
      <c r="N14" s="108"/>
      <c r="O14" s="108"/>
      <c r="P14" s="108"/>
      <c r="Q14" s="108"/>
      <c r="R14" s="102"/>
      <c r="S14" s="102"/>
      <c r="T14" s="102"/>
      <c r="U14" s="102"/>
      <c r="V14" s="102"/>
      <c r="W14" s="102"/>
      <c r="X14" s="103"/>
    </row>
    <row r="15" spans="2:24" ht="24" customHeight="1" x14ac:dyDescent="0.25">
      <c r="B15" s="111" t="s">
        <v>67</v>
      </c>
      <c r="C15" s="112"/>
      <c r="D15" s="112"/>
      <c r="E15" s="109" t="s">
        <v>293</v>
      </c>
      <c r="F15" s="109"/>
      <c r="G15" s="109"/>
      <c r="H15" s="109"/>
      <c r="I15" s="109"/>
      <c r="J15" s="109"/>
      <c r="K15" s="109"/>
      <c r="L15" s="109"/>
      <c r="M15" s="109"/>
      <c r="N15" s="109"/>
      <c r="O15" s="109"/>
      <c r="P15" s="109"/>
      <c r="Q15" s="109"/>
      <c r="R15" s="102"/>
      <c r="S15" s="102"/>
      <c r="T15" s="102"/>
      <c r="U15" s="102"/>
      <c r="V15" s="102"/>
      <c r="W15" s="102"/>
      <c r="X15" s="103"/>
    </row>
    <row r="16" spans="2:24" ht="24" customHeight="1" thickBot="1" x14ac:dyDescent="0.3">
      <c r="B16" s="113" t="s">
        <v>62</v>
      </c>
      <c r="C16" s="114"/>
      <c r="D16" s="114"/>
      <c r="E16" s="101"/>
      <c r="F16" s="101"/>
      <c r="G16" s="101"/>
      <c r="H16" s="101"/>
      <c r="I16" s="101"/>
      <c r="J16" s="101"/>
      <c r="K16" s="101"/>
      <c r="L16" s="101"/>
      <c r="M16" s="101"/>
      <c r="N16" s="101"/>
      <c r="O16" s="101"/>
      <c r="P16" s="101"/>
      <c r="Q16" s="101"/>
      <c r="R16" s="104"/>
      <c r="S16" s="104"/>
      <c r="T16" s="104"/>
      <c r="U16" s="104"/>
      <c r="V16" s="104"/>
      <c r="W16" s="104"/>
      <c r="X16" s="105"/>
    </row>
    <row r="19" spans="17:17" x14ac:dyDescent="0.25">
      <c r="Q19" s="5"/>
    </row>
  </sheetData>
  <mergeCells count="23">
    <mergeCell ref="B15:D15"/>
    <mergeCell ref="B7:Q7"/>
    <mergeCell ref="R7:X12"/>
    <mergeCell ref="B10:D14"/>
    <mergeCell ref="B2:X5"/>
    <mergeCell ref="B6:X6"/>
    <mergeCell ref="E9:Q9"/>
    <mergeCell ref="E16:Q16"/>
    <mergeCell ref="R13:X16"/>
    <mergeCell ref="B8:Q8"/>
    <mergeCell ref="F14:K14"/>
    <mergeCell ref="L11:Q11"/>
    <mergeCell ref="L12:Q12"/>
    <mergeCell ref="L13:Q13"/>
    <mergeCell ref="L14:Q14"/>
    <mergeCell ref="E15:Q15"/>
    <mergeCell ref="E10:K10"/>
    <mergeCell ref="L10:Q10"/>
    <mergeCell ref="F11:K11"/>
    <mergeCell ref="F12:K12"/>
    <mergeCell ref="F13:K13"/>
    <mergeCell ref="B9:D9"/>
    <mergeCell ref="B16:D16"/>
  </mergeCells>
  <pageMargins left="0.7" right="0.7" top="0.75" bottom="0.75" header="0.3" footer="0.3"/>
  <pageSetup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9"/>
  <sheetViews>
    <sheetView zoomScale="70" zoomScaleNormal="70" workbookViewId="0">
      <selection activeCell="G1" sqref="G1"/>
    </sheetView>
  </sheetViews>
  <sheetFormatPr baseColWidth="10" defaultRowHeight="15.75" x14ac:dyDescent="0.25"/>
  <cols>
    <col min="1" max="1" width="4" style="98" customWidth="1"/>
    <col min="2" max="2" width="18.42578125" style="98" customWidth="1"/>
    <col min="3" max="3" width="24.5703125" style="98" customWidth="1"/>
    <col min="4" max="4" width="56.140625" style="98" bestFit="1" customWidth="1"/>
    <col min="5" max="6" width="23.85546875" style="98" customWidth="1"/>
    <col min="7" max="7" width="92.42578125" style="99" customWidth="1"/>
    <col min="8" max="16384" width="11.42578125" style="98"/>
  </cols>
  <sheetData>
    <row r="2" spans="2:7" ht="37.5" customHeight="1" x14ac:dyDescent="0.25">
      <c r="B2" s="193" t="s">
        <v>56</v>
      </c>
      <c r="C2" s="193"/>
      <c r="D2" s="193"/>
      <c r="E2" s="193"/>
      <c r="F2" s="193"/>
      <c r="G2" s="193"/>
    </row>
    <row r="3" spans="2:7" ht="33.75" customHeight="1" x14ac:dyDescent="0.25">
      <c r="B3" s="192" t="s">
        <v>147</v>
      </c>
      <c r="C3" s="192"/>
      <c r="D3" s="192"/>
      <c r="E3" s="192"/>
      <c r="F3" s="192"/>
      <c r="G3" s="192"/>
    </row>
    <row r="4" spans="2:7" ht="7.5" customHeight="1" x14ac:dyDescent="0.25">
      <c r="B4" s="221"/>
      <c r="C4" s="221"/>
      <c r="D4" s="221"/>
      <c r="E4" s="221"/>
      <c r="F4" s="221"/>
      <c r="G4" s="221"/>
    </row>
    <row r="5" spans="2:7" ht="42.75" customHeight="1" x14ac:dyDescent="0.25">
      <c r="B5" s="144" t="s">
        <v>173</v>
      </c>
      <c r="C5" s="144"/>
      <c r="D5" s="144"/>
      <c r="E5" s="144"/>
      <c r="F5" s="144"/>
      <c r="G5" s="144"/>
    </row>
    <row r="6" spans="2:7" ht="7.5" customHeight="1" x14ac:dyDescent="0.25">
      <c r="B6" s="221"/>
      <c r="C6" s="221"/>
      <c r="D6" s="221"/>
      <c r="E6" s="221"/>
      <c r="F6" s="221"/>
      <c r="G6" s="221"/>
    </row>
    <row r="7" spans="2:7" ht="38.25" customHeight="1" x14ac:dyDescent="0.25">
      <c r="B7" s="11" t="s">
        <v>72</v>
      </c>
      <c r="C7" s="12" t="s">
        <v>70</v>
      </c>
      <c r="D7" s="11" t="s">
        <v>71</v>
      </c>
      <c r="E7" s="12" t="s">
        <v>103</v>
      </c>
      <c r="F7" s="12" t="s">
        <v>104</v>
      </c>
      <c r="G7" s="11" t="s">
        <v>201</v>
      </c>
    </row>
    <row r="8" spans="2:7" ht="60" customHeight="1" x14ac:dyDescent="0.25">
      <c r="B8" s="191" t="s">
        <v>3</v>
      </c>
      <c r="C8" s="144" t="s">
        <v>69</v>
      </c>
      <c r="D8" s="13" t="s">
        <v>33</v>
      </c>
      <c r="E8" s="100">
        <f>'Consolidado de datos'!H8</f>
        <v>4</v>
      </c>
      <c r="F8" s="100">
        <f>'Consolidado de datos'!I8</f>
        <v>3.75</v>
      </c>
      <c r="G8" s="82" t="str">
        <f>IF(E8=1,"La organización deberá implementar y desarrollar estudios de tiempos y movimientos en cada uno de los procesos que se ejecutan dentro de la organización, con el fin de analizar esta información y implementar acciones de mejoramiento.",IF(E8=2,"La organización deberá seguir ejecutando los estudios de tiempos de acuerdo a los procesos a analizar, sin embargo se sugiere que se empleen en todos los casos instrumentos de precisión seguros para asegurar los datos obtenidos del proceso.",IF(E8=3,"La organización deberá seguir ejecutando los estudios de tiempos de acuerdo a los procesos a analizar, sin embargo se sugiere que se empleen en todos los casos instrumentos de precisión para asegurar los datos obtenidos del proceso.",IF(E8=4,"La organización deberá seguir ejecutando los estudios de tiempos de acuerdo a los procesos a analizar, sin embargo se sugiere que se empleen en todos los casos instrumentos de precisión para asegurar  los datos obtenidos del proceso.",IF(E8=5,"La organización deberá seguir ejecutando los estudios de tiempos de acuerdo a los procesos a analizar, sin embargo se sugiere que se empleen en todos los casos instrumentos de precisión para asegurar los datos obtenidos del proceso.",0)))))</f>
        <v>La organización deberá seguir ejecutando los estudios de tiempos de acuerdo a los procesos a analizar, sin embargo se sugiere que se empleen en todos los casos instrumentos de precisión para asegurar  los datos obtenidos del proceso.</v>
      </c>
    </row>
    <row r="9" spans="2:7" ht="60" customHeight="1" x14ac:dyDescent="0.25">
      <c r="B9" s="138"/>
      <c r="C9" s="138"/>
      <c r="D9" s="13" t="s">
        <v>4</v>
      </c>
      <c r="E9" s="100">
        <f>'Consolidado de datos'!H9</f>
        <v>3</v>
      </c>
      <c r="F9" s="100">
        <f>'Consolidado de datos'!I9</f>
        <v>3</v>
      </c>
      <c r="G9" s="82" t="str">
        <f>IF(E9=1,"La organización deberá implementar herramientas tecnológicas o desarrollar estudios técnicos para el costeo de los procesos actuales como nuevos, con el fin de garantizar una optimización de los costos.",IF(E9=2,"La organización deberá seguir implementando herramientas o estudio de costos para los procesos que se llevan a cado dentro de la organización, sin embargo se deberá enfatizar en la optimización de los costos de los diferentes procesos.",IF(E9=3,"La organización deberá seguir implementando herramientas o estudio de costos para los procesos que se llevan a cado dentro de la organización, sin embargo se deberá enfatizar en la optimización de los costos de los diferentes procesos.",IF(E9=4,"La organización deberá seguir implementando herramientas o estudio de costos para los procesos que se llevan a cado dentro de la organización, sin embargo se deberá enfatizar en la optimización de los costos de los diferentes procesos.",IF(E9=5,"La organización deberá seguir implementando herramientas o estudio de costos para los procesos que se llevan a cado dentro de la organización, sin embargo se deberá enfatizar en la optimización de los costos de los diferentes procesos.",0)))))</f>
        <v>La organización deberá seguir implementando herramientas o estudio de costos para los procesos que se llevan a cado dentro de la organización, sin embargo se deberá enfatizar en la optimización de los costos de los diferentes procesos.</v>
      </c>
    </row>
    <row r="10" spans="2:7" ht="60" customHeight="1" x14ac:dyDescent="0.25">
      <c r="B10" s="138"/>
      <c r="C10" s="138"/>
      <c r="D10" s="13" t="s">
        <v>5</v>
      </c>
      <c r="E10" s="100">
        <f>'Consolidado de datos'!H10</f>
        <v>2</v>
      </c>
      <c r="F10" s="100">
        <f>'Consolidado de datos'!I10</f>
        <v>1.5</v>
      </c>
      <c r="G10" s="82" t="str">
        <f>IF(E10=1,"La organización deberá destinar recursos con el fin de desarrollar estudios técnicos de cargas laborales con el fin equilibrara esas cargas y lograr que los trabajadores se sientan mejor y seguramente logrando la optimización de los procesos.",IF(E10=2,"La organización deberá replantear los resultados de estudios anteriores de cargas laborales debido a que los resultados obtenidos no son los esperados, validando también la opinión de los trabajadores.",IF(E10=3,"La organización deberá implementar mecanismos  y optimización de procesos con el fin de que se logre hacer un equilibrio en todas las áreas de la organización ",IF(E10=4,"La organización deberá implementar mecanismos  y optimización de procesos con el fin de que se logre hacer un equilibrio en todas las áreas de la organización.",IF(E10=5,"La organización deberá seguir de esta manera, ya que se han desarrollado claramente estudios técnicos de equilibrio de cargas laborales, haciendo que los trabajadores ejecuten mejor sus funciones.",0)))))</f>
        <v>La organización deberá replantear los resultados de estudios anteriores de cargas laborales debido a que los resultados obtenidos no son los esperados, validando también la opinión de los trabajadores.</v>
      </c>
    </row>
    <row r="11" spans="2:7" ht="60" customHeight="1" x14ac:dyDescent="0.25">
      <c r="B11" s="138"/>
      <c r="C11" s="144" t="s">
        <v>6</v>
      </c>
      <c r="D11" s="13" t="s">
        <v>7</v>
      </c>
      <c r="E11" s="100">
        <f>'Consolidado de datos'!H11</f>
        <v>4</v>
      </c>
      <c r="F11" s="100">
        <f>'Consolidado de datos'!I11</f>
        <v>3.75</v>
      </c>
      <c r="G11" s="59" t="str">
        <f>IF(E11=1,"La organización deberá asignar responsables en cada procesos y actividades ejecutadas dentro de la organización, quienes garanticen el análisis de la información resultado de los procesos y por medio de esto implementar acciones de mejora.",IF(E11=2,"La organización deberá asignar responsables en cada uno de los procesos y actividades que se ejecutan dentro de la organización, quienes garanticen el análisis de los resultados de los procesos y diseñen e implementar acciones de mejora.",IF(E11=3,"La organización deberá asignar un responsable a los procesos en los cuales no se han visto acciones de mejora frente a los tiempos y costos.",IF(E11=4,"La organización deberá seguir asignando los mismos responsables a los procesos procurando seguir implementando las acciones de mejora que se tienen hasta el momento y seguir diseñando e implementado en los procesos que no se han mejorado.",IF(E11=5,"La organización deberá seguir implementando acciones de mejora como lo viene realizando hasta el momento por medio de los responsables de cada proceso o actividad da la organización.",0)))))</f>
        <v>La organización deberá seguir asignando los mismos responsables a los procesos procurando seguir implementando las acciones de mejora que se tienen hasta el momento y seguir diseñando e implementado en los procesos que no se han mejorado.</v>
      </c>
    </row>
    <row r="12" spans="2:7" ht="60" customHeight="1" x14ac:dyDescent="0.25">
      <c r="B12" s="138"/>
      <c r="C12" s="138"/>
      <c r="D12" s="13" t="s">
        <v>8</v>
      </c>
      <c r="E12" s="100">
        <f>'Consolidado de datos'!H12</f>
        <v>1</v>
      </c>
      <c r="F12" s="100">
        <f>'Consolidado de datos'!I12</f>
        <v>0.25</v>
      </c>
      <c r="G12" s="59" t="str">
        <f>IF(E12=1,"La organización deberá realizar estudios técnicos para la viabilidad de tercerizar los procesos que no son core del negocio, con el fin de enfocarse en los principales procesos de la organización de acuerdo a sus metas y objetivos.",IF(E12=2,"La organización deberá seguir tercerizando los procesos que no son ore del negocio, validando el beneficio en la reducción en costos y calidad del servicio, analizando la viabilidad en todos los procesos que no son core del negocio principalmente.",IF(E12=3,"La organización deberá seguir tercerizando los procesos que no son ore del negocio, validando el beneficio en la reducción en costos y calidad del servicio, analizando la viabilidad en todos los procesos que no son core del negocio principalmente.",IF(E12=4,"La organización deberá seguir tercerizando los procesos que no son ore del negocio, validando el beneficio en la reducción en costos y calidad del servicio, analizando la viabilidad en todos los procesos que no son core del negocio principalmente.",IF(E12=5,"De acuerdo a los resultados obtenidos hasta el momento la organización deberá seguir tercerinzado los procesos que no son core del negocio teniendo en cuenta que se deberán controlar de alguna forma para garantizar la calidad del servicio obtenido.",0)))))</f>
        <v>La organización deberá realizar estudios técnicos para la viabilidad de tercerizar los procesos que no son core del negocio, con el fin de enfocarse en los principales procesos de la organización de acuerdo a sus metas y objetivos.</v>
      </c>
    </row>
    <row r="13" spans="2:7" ht="60" customHeight="1" x14ac:dyDescent="0.25">
      <c r="B13" s="138"/>
      <c r="C13" s="138"/>
      <c r="D13" s="13" t="s">
        <v>34</v>
      </c>
      <c r="E13" s="100">
        <f>'Consolidado de datos'!H13</f>
        <v>4</v>
      </c>
      <c r="F13" s="100">
        <f>'Consolidado de datos'!I13</f>
        <v>3.75</v>
      </c>
      <c r="G13" s="59" t="str">
        <f>IF(E13=1,"La organización deberá desarrollar un plan de mejora continua, asignando los recursos necesarios, por medio de los cuales se realicen estudios técnicos para la viabilidad e implementación de acciones de mejora en los procesos de la organización.",IF(E13=2,"La organización deberá destinar los recursos necesarios para que el plan de mejora implementado hasta el momento sea desarrollado en cada uno los procesos de la organización.",IF(E13=3,"Se deberá seguir desarrollando el plan de mejora que se tiene hasta el momento, desarrollando e implementando acciones de mejora para los procesos en los que no se han analizado y realizados dichas acciones.",IF(E13=4,"Se deberá seguir desarrollando el plan de mejora que se tiene hasta el momento, desarrollando e implementando acciones de mejora para los procesos en los que no se han analizado y realizados dichas acciones.",IF(E13=5,"Hasta el momento la organización tiene definido claramente el plan de mejoramiento, el cual deberá seguir siendo desarrollado e implementado para obtener los buenos resultados vistos hasta el momento.",0)))))</f>
        <v>Se deberá seguir desarrollando el plan de mejora que se tiene hasta el momento, desarrollando e implementando acciones de mejora para los procesos en los que no se han analizado y realizados dichas acciones.</v>
      </c>
    </row>
    <row r="14" spans="2:7" ht="60" customHeight="1" x14ac:dyDescent="0.25">
      <c r="B14" s="138"/>
      <c r="C14" s="138"/>
      <c r="D14" s="13" t="s">
        <v>35</v>
      </c>
      <c r="E14" s="100">
        <f>'Consolidado de datos'!H14</f>
        <v>3</v>
      </c>
      <c r="F14" s="100">
        <f>'Consolidado de datos'!I14</f>
        <v>2.75</v>
      </c>
      <c r="G14" s="59" t="str">
        <f>IF(E14=1,"La organización deberá  diseñar, implementar, medir y analizar controles para el aseguramiento de los procesos de la organización, los cuales sean cuantificables con el fin de tomar acciones de mejora continua de acuerdo a los resultados obtenidos.",IF(E14=2,"La organización deberá seguir implementando los controles a los procesos y por medio de los resultados analizar toda la información para desarrollar estudios técnicos para la mejora continua de los procesos.",IF(E14=3,"La organización deberá seguir implementando los controles a los procesos que tiene desarrollados hasta ahora, pero deberá implementar las acciones de mejora resultado del análisis de la información obtenida para todos los procesos de la organización.",IF(E14=4,"La organización deberá seguir implementando los controles a los procesos que tiene desarrollados hasta ahora, pero deberá implementar las acciones de mejora resultado del análisis de la información obtenida para todos los procesos de la organización.",IF(E14=5,"La organización deberá seguir implementando los controles para el aseguramiento de los procesos como lo viene realizando hasta el momento, procurando seguir implementando todas las acciones de mejora encontradas en la mayor parte de los procesos.",0)))))</f>
        <v>La organización deberá seguir implementando los controles a los procesos que tiene desarrollados hasta ahora, pero deberá implementar las acciones de mejora resultado del análisis de la información obtenida para todos los procesos de la organización.</v>
      </c>
    </row>
    <row r="15" spans="2:7" ht="60" customHeight="1" x14ac:dyDescent="0.25">
      <c r="B15" s="138"/>
      <c r="C15" s="138"/>
      <c r="D15" s="13" t="s">
        <v>36</v>
      </c>
      <c r="E15" s="100">
        <f>'Consolidado de datos'!H15</f>
        <v>4</v>
      </c>
      <c r="F15" s="100">
        <f>'Consolidado de datos'!I15</f>
        <v>3.75</v>
      </c>
      <c r="G15" s="82" t="str">
        <f>IF(E15=1,"La organización deberá destinar recursos con el fin de desarrollar e implementar herramientas tecnológicas para el mejoramiento y optimización de los procesos.",IF(E15=2,"La organización deberá seguir destinando recursos para el desarrollo e implementación de herramientas tecnológicas garantizando la optimización de los procesos.",IF(E15=3,"La organización deberá seguir destinando recursos para el desarrollo e implementación de herramientas tecnológicas garantizando la optimización de los procesos.",IF(E15=4,"La organización deberá seguir destinando recursos para el desarrollo e implementación de herramientas tecnológicas garantizando la optimización de los procesos.",IF(E15=5,"La organización deberá seguir destinando recursos para el desarrollo e implementación de herramientas tecnológicas garantizando la optimización de los procesos.",0)))))</f>
        <v>La organización deberá seguir destinando recursos para el desarrollo e implementación de herramientas tecnológicas garantizando la optimización de los procesos.</v>
      </c>
    </row>
    <row r="16" spans="2:7" ht="60" customHeight="1" x14ac:dyDescent="0.25">
      <c r="B16" s="138"/>
      <c r="C16" s="138"/>
      <c r="D16" s="13" t="s">
        <v>43</v>
      </c>
      <c r="E16" s="100">
        <f>'Consolidado de datos'!H16</f>
        <v>4</v>
      </c>
      <c r="F16" s="100">
        <f>'Consolidado de datos'!I16</f>
        <v>3.25</v>
      </c>
      <c r="G16" s="59" t="str">
        <f>IF(E16=1,"La organización deberá implementar mecanismos por medio de los cuales pueda realizar la medición de los procesos actuales de la organización, con el fin de obtener información verídica para el desarrollo e implementación de acciones de mejora continua.",IF(E16=2,"La organización deberá seguir implementando las mediciones y análisis de los resultados con el fin de garantizar una mejora continua en la mayor parte de los procesos.",IF(E16=3,"La organización deberá seguir implementando las mediciones y análisis de los resultados con el fin de garantizar una mejora continua en la mayor parte de los procesos.",IF(E16=4,"La organización deberá seguir implementando las mediciones y análisis de los resultados con el fin de garantizar una mejora continua en la mayor parte de los procesos.",IF(E16=5,"La organización deberá seguir implementando los controles y mediciones a los procesos como lo viene realizando hasta el momento, garantizando la mejora continua en la mayor parte de los procesos de la organización.",0)))))</f>
        <v>La organización deberá seguir implementando las mediciones y análisis de los resultados con el fin de garantizar una mejora continua en la mayor parte de los procesos.</v>
      </c>
    </row>
    <row r="17" spans="2:7" ht="60" customHeight="1" x14ac:dyDescent="0.25">
      <c r="B17" s="138"/>
      <c r="C17" s="144" t="s">
        <v>9</v>
      </c>
      <c r="D17" s="13" t="s">
        <v>10</v>
      </c>
      <c r="E17" s="100">
        <f>'Consolidado de datos'!H17</f>
        <v>3</v>
      </c>
      <c r="F17" s="100">
        <f>'Consolidado de datos'!I17</f>
        <v>2.5</v>
      </c>
      <c r="G17" s="59" t="str">
        <f>IF(E17=1,"La organización deberá destinar los recursos necesarios para el diseños y estandarización de los procesos y procedimientos de las actividades y tareas que se ejecutan dentro de la organización con el fin de garantizar el aseguramiento de los mismos.",IF(E17=2,"La organización deberá seguir asignando los recursos necesarios para el diseño de procesos y procedimiento con el fin de garantizar la estandarización de los mismos, técnicas que deberán ser implementadas para todos los procesos de la organización.",IF(E17=3,"La organización deberá seguir asignando los recursos necesarios para el diseño de procesos y procedimiento con el fin de garantizar la estandarización de los mismos, técnicas que deberán ser implementadas para todos los procesos de la organización.",IF(E17=4,"La organización deberá seguir asignando los recursos necesarios para el diseño de procesos y procedimiento con el fin de garantizar la estandarización de los mismos, técnicas que deberán ser implementadas para todos los procesos de la organización.",IF(E17=5,"La organización deberá seguir destinando los recursos disponibles hasta el momentos para el diseño de los procesos y procedimientos, logrando así los resultados obtenidos hasta el momento con respecto a la estandarización de las actividades ejecutadas",0)))))</f>
        <v>La organización deberá seguir asignando los recursos necesarios para el diseño de procesos y procedimiento con el fin de garantizar la estandarización de los mismos, técnicas que deberán ser implementadas para todos los procesos de la organización.</v>
      </c>
    </row>
    <row r="18" spans="2:7" ht="60" customHeight="1" x14ac:dyDescent="0.25">
      <c r="B18" s="138"/>
      <c r="C18" s="138"/>
      <c r="D18" s="13" t="s">
        <v>11</v>
      </c>
      <c r="E18" s="100">
        <f>'Consolidado de datos'!H18</f>
        <v>5</v>
      </c>
      <c r="F18" s="100">
        <f>'Consolidado de datos'!I18</f>
        <v>4.5</v>
      </c>
      <c r="G18" s="59" t="str">
        <f>IF(E18=1,"La organización deberá diseñar e implementar por medio de metodologías técnicas la implementación de procesos y procedimientos cada cada una de las actividades y tareas que se ejecuten dentro de la organización.",IF(E18=2,"Se deberá seguir implementando procesos y procedimientos de la forma que lo vienen realizando, sin embargo deberá plantear objetivos claros para la implementación de procesos y procedimiento en todos los procesos de la organización.",IF(E18=3,"Se deberá seguir implementando procesos y procedimientos de la forma que lo vienen realizando, sin embargo deberá plantear objetivos claros para la implementación de procesos y procedimiento en todos los procesos de la organización.",IF(E18=4,"Se deberá seguir implementando procesos y procedimientos de la forma que lo vienen realizando, sin embargo deberá plantear objetivos claros para la implementación de procesos y procedimiento en todos los procesos de la organización.",IF(E18=5,"La organización deberá mantener la buena práctica en la implementación de los procesos y procedimientos como lo viene realizando hasta el momento, logrando el aseguramiento en todos los procesos.",0)))))</f>
        <v>La organización deberá mantener la buena práctica en la implementación de los procesos y procedimientos como lo viene realizando hasta el momento, logrando el aseguramiento en todos los procesos.</v>
      </c>
    </row>
    <row r="19" spans="2:7" ht="60" customHeight="1" x14ac:dyDescent="0.25">
      <c r="B19" s="138"/>
      <c r="C19" s="138"/>
      <c r="D19" s="13" t="s">
        <v>40</v>
      </c>
      <c r="E19" s="100">
        <f>'Consolidado de datos'!H19</f>
        <v>5</v>
      </c>
      <c r="F19" s="100">
        <f>'Consolidado de datos'!I19</f>
        <v>5</v>
      </c>
      <c r="G19" s="82" t="str">
        <f>IF(E19=1,"La organización deberá iniciar con el desarrollo de un cronograma para el desarrollo e implementación de un sistemas de gestión dentro de los procesos que se llevan a cabo dentro de la organización.",IF(E19=2,"La organización deberá seguir siendo certificada por el ente certificador, garantizando el compromiso con la mejora continua de los procesos y la medición de indicadores de gestión.",IF(E19=3,"La organización deberá seguir siendo certificada por el ente certificador, garantizando el compromiso con la mejora continua de los procesos y la medición de indicadores de gestión.",IF(E19=4,"La organización deberá seguir siendo certificada por el ente certificador, garantizando el compromiso con la mejora continua de los procesos y la medición de indicadores de gestión.",IF(E19=5,"La organización deberá mantener y dar continuidad a los procesos de la organización, garantizando el mejoramiento de los procesos y la sostenibilidad del sistema de gestión.",0)))))</f>
        <v>La organización deberá mantener y dar continuidad a los procesos de la organización, garantizando el mejoramiento de los procesos y la sostenibilidad del sistema de gestión.</v>
      </c>
    </row>
    <row r="20" spans="2:7" ht="60" customHeight="1" x14ac:dyDescent="0.25">
      <c r="B20" s="191" t="s">
        <v>12</v>
      </c>
      <c r="C20" s="144" t="s">
        <v>13</v>
      </c>
      <c r="D20" s="13" t="s">
        <v>14</v>
      </c>
      <c r="E20" s="100">
        <f>'Consolidado de datos'!H20</f>
        <v>4</v>
      </c>
      <c r="F20" s="100">
        <f>'Consolidado de datos'!I20</f>
        <v>3.5</v>
      </c>
      <c r="G20" s="82" t="str">
        <f>IF(E20=1,"La organización deberá implementar un metodología o herramienta para el proceso de selección de personal, garantizando de esta manera la contratación del personal con el perfil adecuado para cada uno de los cargos que hay dentro de la organización.",IF(E20=2,"La organización deberá desarrollar un método de selección que sea especifico para cada uno de los cargos que hay dentro de la organización, garantizando que se contrate el personal adecuado para cada uno de los cargos que hay dentro de la organización.",IF(E20=3,"Se deberá garantizar que se implemente el mecanismo o herramienta de selección de personal  para el total de las contrataciones a realizar dentro de la organización validando las competencias y habilidades de las personas.",IF(E20=4,"Se deberá garantizar que se implemente el mecanismo o herramienta de selección de personal  para el total de las contrataciones a realizar dentro de la organización validando las competencias y habilidades de las personas.",IF(E20=5,"La organización deberá continuar con la implementación de la herramienta o metodología utilizada para la selección del personal ya que los resultados obtenidos hasta ahora han sido satisfactorios.",0)))))</f>
        <v>Se deberá garantizar que se implemente el mecanismo o herramienta de selección de personal  para el total de las contrataciones a realizar dentro de la organización validando las competencias y habilidades de las personas.</v>
      </c>
    </row>
    <row r="21" spans="2:7" ht="60" customHeight="1" x14ac:dyDescent="0.25">
      <c r="B21" s="138"/>
      <c r="C21" s="138"/>
      <c r="D21" s="13" t="s">
        <v>15</v>
      </c>
      <c r="E21" s="100">
        <f>'Consolidado de datos'!H21</f>
        <v>4</v>
      </c>
      <c r="F21" s="100">
        <f>'Consolidado de datos'!I21</f>
        <v>4</v>
      </c>
      <c r="G21" s="82" t="str">
        <f>IF(E21=1,"La organización deberá desarrollar e implementar un manual de funciones o cualquier otro tipo de herramienta por medio del cual se puedan definir la formación académica de los trabajadores para cada uno de los cargos que hay dentro de la organización.",IF(E21=2,"La organización deberá garantizar que se cumplan los requisitos definidos en el manual de funciones o herramienta establecida para tal fin, garantizando que todo los trabajadores cumplan con los requisitos de formación académica para el cargo.",IF(E21=3,"La organización deberá garantizar que se cumplan los requisitos definidos en el manual de funciones o herramienta establecida para tal fin, garantizando que todo los trabajadores cumplan con los requisitos de formación académica para el cargo.",IF(E21=4,"La organización deberá garantizar que se cumplan los requisitos definidos en el manual de funciones o herramienta establecida para tal fin, garantizando que todo los trabajadores cumplan con los requisitos de formación académica para el cargo.",IF(E21=5,"La organización deberá continuar con la implementación del manual de funciones o herramienta utilizada actualmente, por medio de la cual se evalúa la formación académica y competencias para cada uno de los cargos de la organización.",0)))))</f>
        <v>La organización deberá garantizar que se cumplan los requisitos definidos en el manual de funciones o herramienta establecida para tal fin, garantizando que todo los trabajadores cumplan con los requisitos de formación académica para el cargo.</v>
      </c>
    </row>
    <row r="22" spans="2:7" ht="60" customHeight="1" x14ac:dyDescent="0.25">
      <c r="B22" s="138"/>
      <c r="C22" s="138"/>
      <c r="D22" s="13" t="s">
        <v>16</v>
      </c>
      <c r="E22" s="100">
        <f>'Consolidado de datos'!H22</f>
        <v>3</v>
      </c>
      <c r="F22" s="100">
        <f>'Consolidado de datos'!I22</f>
        <v>2.5</v>
      </c>
      <c r="G22" s="82" t="str">
        <f>IF(E22=1,"La organización deberá desarrollar e implementar un método técnico para la definición de las escalas salariales de acuerdo al nivel de responsabilidad y competencias requeridas para cada cargo.",IF(E22=2,"Se recomienda que la organización realice nuevamente un estudio técnico para la definición de la escala salarial para los cargos que hay dentro de la organización, debido a que no todos cumplen  de acuerdo a las competencias y responsabilidades del cargo.",IF(E22=3,"Se recomienda que la organización realice nuevamente un estudio técnico para la definición de la escala salarial para los cargos que hay dentro de la organización, debido a que no todos cumplen  de acuerdo a las competencias y responsabilidades del cargo",IF(E22=4,"Se recomienda que la organización realice nuevamente un estudio técnico para la definición de la escala salarial para los cargos que hay dentro de la organización, debido a que no todos cumplen  de acuerdo a las competencias y responsabilidades del cargo",IF(E22=5,"La organización deberá continuar implementando el mecanismo que tiene actualmente para la definiciones de escalas salariales de acuerdo al cargo a analizar y deberá realizar posibles mejoras.",0)))))</f>
        <v>Se recomienda que la organización realice nuevamente un estudio técnico para la definición de la escala salarial para los cargos que hay dentro de la organización, debido a que no todos cumplen  de acuerdo a las competencias y responsabilidades del cargo</v>
      </c>
    </row>
    <row r="23" spans="2:7" ht="60" customHeight="1" x14ac:dyDescent="0.25">
      <c r="B23" s="191" t="s">
        <v>73</v>
      </c>
      <c r="C23" s="15" t="s">
        <v>17</v>
      </c>
      <c r="D23" s="15" t="s">
        <v>18</v>
      </c>
      <c r="E23" s="100">
        <f>'Consolidado de datos'!H23</f>
        <v>5</v>
      </c>
      <c r="F23" s="100">
        <f>'Consolidado de datos'!I23</f>
        <v>4.25</v>
      </c>
      <c r="G23" s="82" t="str">
        <f>IF(E23=1,"La organización deberá implementar mecanismos por medio del cual pueda medir el clima laboral de la organización. Se recomienda contratar servicios con un tercero con experiencia en el manejo de recursos humanos.",IF(E23=2,"La organización deberá seguir implementando el mecanismo actual de medición de clima laboral. Basados en estos resultados la organización deberá definir recursos y planes ejecutables para aumentar el nivel del clima organizacional.",IF(E23=3,"La organización deberá seguir implementando el mecanismo actual de medición de clima laboral. Basados en estos resultados la organización deberá definir recursos y planes ejecutables para aumentar el nivel del clima organizacional.",IF(E23=4,"La organización deberá seguir implementando el mecanismo actual de medición de clima laboral. Basados en estos resultados la organización deberá definir recursos y planes ejecutables para aumentar el nivel del clima organizacional.",IF(E23=5,"La organización deberá continuar con los planes desarrollados actualmente de clima laboral, con el fin de garantizar el nivel logrado actualmente y si logra identificar alguna mejora deberá ser implementada.",0)))))</f>
        <v>La organización deberá continuar con los planes desarrollados actualmente de clima laboral, con el fin de garantizar el nivel logrado actualmente y si logra identificar alguna mejora deberá ser implementada.</v>
      </c>
    </row>
    <row r="24" spans="2:7" ht="60" customHeight="1" x14ac:dyDescent="0.25">
      <c r="B24" s="138"/>
      <c r="C24" s="15" t="s">
        <v>19</v>
      </c>
      <c r="D24" s="15" t="s">
        <v>20</v>
      </c>
      <c r="E24" s="100">
        <f>'Consolidado de datos'!H24</f>
        <v>3</v>
      </c>
      <c r="F24" s="100">
        <f>'Consolidado de datos'!I24</f>
        <v>2.75</v>
      </c>
      <c r="G24" s="82" t="str">
        <f>IF(E24=1,"La organización deberá disponer de recursos para el desarrollo e implementación de un estudio técnico de la distribución de los puestos de trabajo en las diferentes áreas, garantizando las instalaciones adecuadas para el desarrollo de los procesos.",IF(E24=2,"La organización deberá replantear la distribución de la instalaciones en las cuales se desarrollan los procesos por medio de un estudio técnico con el fin de garantizar el mayor grado de optimización de los procesos.",IF(E24=3,"La organización deberá replantear la distribución de la instalaciones en las cuales se desarrollan los procesos por medio de un estudio técnico con el fin de garantizar el mayor grado de optimización de los procesos.",IF(E24=4,"La organización deberá replantear la distribución de la instalaciones en las cuales se desarrollan los procesos por medio de un estudio técnico con el fin de garantizar el mayor grado de optimización de los procesos.",IF(E24=5,"La organización deberá seguir con la actual distribución de los puestos de trabajo ya que fueron definidos en su totalidad de acuerdo a un estudio técnico. En caso de realizar alguna modificación deberá ser definida por medio de un estudio técnico.",0)))))</f>
        <v>La organización deberá replantear la distribución de la instalaciones en las cuales se desarrollan los procesos por medio de un estudio técnico con el fin de garantizar el mayor grado de optimización de los procesos.</v>
      </c>
    </row>
    <row r="25" spans="2:7" ht="60" customHeight="1" x14ac:dyDescent="0.25">
      <c r="B25" s="138"/>
      <c r="C25" s="137" t="s">
        <v>21</v>
      </c>
      <c r="D25" s="15" t="s">
        <v>22</v>
      </c>
      <c r="E25" s="100">
        <f>'Consolidado de datos'!H25</f>
        <v>4</v>
      </c>
      <c r="F25" s="100">
        <f>'Consolidado de datos'!I25</f>
        <v>4</v>
      </c>
      <c r="G25" s="82" t="str">
        <f>IF(E25=1,"La organización deberá desarrollar un estudio con el fin de identificar los diferentes tipos de riesgos que pueden haber dentro de la organización, con su respectivo plan de acción. Se recomienda desarrollar e estudio basado en la norma ISO 18001.",IF(E25=2,"La organización deberá seguir implementando y desarrollando mecanismos para la identificación de riesgos a los cuales están expuestos los trabajadores, proveedores, clientes etc. logrando reducir los riesgos en un 90% por lo menos.",IF(E25=3,"La organización deberá seguir implementando y desarrollando mecanismos para la identificación de riesgos a los cuales están expuestos los trabajadores, proveedores, clientes etc. logrando reducir los riesgos en un 90% por lo menos.",IF(E25=4,"La organización deberá seguir implementando y desarrollando mecanismos para la identificación de riesgos a los cuales están expuestos los trabajadores, proveedores, clientes etc. logrando reducir los riesgos en un 90% por lo menos.",IF(E25=5,"La organización deberá seguir implementando el actual plan de mitigación de riesgos ya que se han reducido en un gran porcentaje. En cado de identificar un nuevo riesgo se deberá desarrollar el respectivo plan de acción y/o mitigación. ",0)))))</f>
        <v>La organización deberá seguir implementando y desarrollando mecanismos para la identificación de riesgos a los cuales están expuestos los trabajadores, proveedores, clientes etc. logrando reducir los riesgos en un 90% por lo menos.</v>
      </c>
    </row>
    <row r="26" spans="2:7" ht="60" customHeight="1" x14ac:dyDescent="0.25">
      <c r="B26" s="138"/>
      <c r="C26" s="138"/>
      <c r="D26" s="15" t="s">
        <v>23</v>
      </c>
      <c r="E26" s="100">
        <f>'Consolidado de datos'!H26</f>
        <v>5</v>
      </c>
      <c r="F26" s="100">
        <f>'Consolidado de datos'!I26</f>
        <v>4.25</v>
      </c>
      <c r="G26" s="82" t="str">
        <f>IF(E26=1,"La organización deberá destinar recursos para la implementación de controles de seguridad para los diferentes procesos que hay dentro de la organización, garantizando de esta manera la seguridad de los trabajadores y la continuidad en los procesos.",IF(E26=2,"La organización deberá continuar con los planes de seguridad ya establecidos, pero de igual forma deberá establecer mecanismos para la identificación de nuevos riegos y el respectivo control de seguridad, reduciendo por lo menos en un 90% los riegos.",IF(E26=3,"La organización deberá continuar con los planes de seguridad ya establecidos, pero de igual forma deberá establecer mecanismos para la identificación de nuevos riegos y el respectivo control de seguridad, reduciendo por lo menos en un 90% los riegos.",IF(E26=4,"La organización deberá continuar con los planes de seguridad ya establecidos, pero de igual forma deberá establecer mecanismos para la identificación de nuevos riegos y el respectivo control de seguridad, reduciendo por lo menos en un 90% los riegos.",IF(E26=5,"La organización deberá seguir con la implementación de los controles de seguridad establecidos. En caso de encontrar algún nuevo proceso, deberá definirse el control de seguridad",0)))))</f>
        <v>La organización deberá seguir con la implementación de los controles de seguridad establecidos. En caso de encontrar algún nuevo proceso, deberá definirse el control de seguridad</v>
      </c>
    </row>
    <row r="27" spans="2:7" ht="60" customHeight="1" x14ac:dyDescent="0.25">
      <c r="B27" s="195" t="s">
        <v>24</v>
      </c>
      <c r="C27" s="137" t="s">
        <v>25</v>
      </c>
      <c r="D27" s="15" t="s">
        <v>26</v>
      </c>
      <c r="E27" s="100">
        <f>'Consolidado de datos'!H27</f>
        <v>4</v>
      </c>
      <c r="F27" s="100">
        <f>'Consolidado de datos'!I27</f>
        <v>3.5</v>
      </c>
      <c r="G27" s="82" t="str">
        <f>IF(E27=1,"La organización deberá definir la estructura organizacional de los diferentes cargos que hay dentro de la organización con el fin de validar las funciones y responsabilidades y el orden jerárquico para toma de decisiones. ",IF(E27=2,"La organización deberá realizar ajustes dentro de la estructura organizacional, con el fin de garantizar que más del 90% de los objetivos estratégicos y directrices de la organización sean cumplidos.",IF(E27=3,"La organización deberá realizar ajustes dentro de la estructura organizacional, con el fin de garantizar que más del 90% de los objetivos estratégicos y directrices de la organización sean cumplidos.",IF(E27=4,"La organización deberá realizar ajustes dentro de la estructura organizacional, con el fin de garantizar que más del 90% de los objetivos estratégicos y directrices de la organización sean cumplidos.",IF(E27=5,"La organización deberá continuar con la misma estructura organización definida actualmente ya que los resultados obtenidos del cumplimiento de los objetivos estratégicos y directrices de la organización son superiores al 90%.",0)))))</f>
        <v>La organización deberá realizar ajustes dentro de la estructura organizacional, con el fin de garantizar que más del 90% de los objetivos estratégicos y directrices de la organización sean cumplidos.</v>
      </c>
    </row>
    <row r="28" spans="2:7" ht="60" customHeight="1" x14ac:dyDescent="0.25">
      <c r="B28" s="138"/>
      <c r="C28" s="138"/>
      <c r="D28" s="15" t="s">
        <v>27</v>
      </c>
      <c r="E28" s="100">
        <f>'Consolidado de datos'!H28</f>
        <v>5</v>
      </c>
      <c r="F28" s="100">
        <f>'Consolidado de datos'!I28</f>
        <v>4.5</v>
      </c>
      <c r="G28" s="82" t="str">
        <f>IF(E28=1,"La organización deberá definir la persona o personas adecuadas para que cumplan la función de toma de decisiones. Se recomienda que sean personas con experiencia en cargos gerenciales o directivos, con competencias y habilidades requeridas para el cargo.",IF(E28=2,"La organización deberá evaluar si continua con la actual metodología de toma de decisiones o realiza cambios específicos con el fin de poder garantizar que más del 90% de las decisiones tomadas vayan de acuerdo con los objetivos de la organización.",IF(E28=3,"La organización deberá evaluar si continua con la actual metodología de toma de decisiones o realiza cambios específicos con el fin de poder garantizar que más del 90% de las decisiones tomadas vayan de acuerdo con los objetivos de la organización.",IF(E28=4,"La organización deberá evaluar si continua con la actual metodología de toma de decisiones o realiza cambios específicos con el fin de poder garantizar que más del 90% de las decisiones tomadas vayan de acuerdo con los objetivos de la organización.",IF(E28=5,"La organización podrá continuar con la misma estructura de personal que tiene a cargo la toma de decisiones de la organización ya que cumple están cumpliendo en más del 90% de los objetivos de la organización.",0)))))</f>
        <v>La organización podrá continuar con la misma estructura de personal que tiene a cargo la toma de decisiones de la organización ya que cumple están cumpliendo en más del 90% de los objetivos de la organización.</v>
      </c>
    </row>
    <row r="29" spans="2:7" ht="60" customHeight="1" x14ac:dyDescent="0.25">
      <c r="B29" s="138"/>
      <c r="C29" s="15" t="s">
        <v>28</v>
      </c>
      <c r="D29" s="15" t="s">
        <v>29</v>
      </c>
      <c r="E29" s="100">
        <f>'Consolidado de datos'!H29</f>
        <v>4</v>
      </c>
      <c r="F29" s="100">
        <f>'Consolidado de datos'!I29</f>
        <v>3.5</v>
      </c>
      <c r="G29" s="82" t="str">
        <f>IF(E29=1,"La organización deberá definir mecanismos de medición de los objetivos estratégicos , por medio de indicadores de gestión , con el fin de poder tomar decisiones basadas en estas mediciones y garantizar el cumplimiento de los objetivos.",IF(E29=2,"La organización deberá seguir implementando mecanismos de medición de cumplimiento de los indicadores de gestión, sin embargo se deben desarrollar planes de mejoramiento con el fin de cumplir como mínimo en un 95%.",IF(E29=3,"La organización deberá seguir implementando mecanismos de medición de cumplimiento de los indicadores de gestión, sin embargo se deben desarrollar planes de mejoramiento con el fin de cumplir como mínimo en un 95%.",IF(E29=4,"La organización deberá seguir implementando mecanismos de medición de cumplimiento de los indicadores de gestión, sin embargo se deben desarrollar planes de mejoramiento con el fin de cumplir como mínimo en un 95%.",IF(E29=5,"La organización de acuerdo a los resultados obtenidos de las mediciones a los objetivos estratégicos, cumple con lo esperado, sin embargo al identificar una nueva mejora deberá ser implementada siempre y cuando se garantice la mejora.",0)))))</f>
        <v>La organización deberá seguir implementando mecanismos de medición de cumplimiento de los indicadores de gestión, sin embargo se deben desarrollar planes de mejoramiento con el fin de cumplir como mínimo en un 95%.</v>
      </c>
    </row>
  </sheetData>
  <mergeCells count="15">
    <mergeCell ref="B8:B19"/>
    <mergeCell ref="C8:C10"/>
    <mergeCell ref="C11:C16"/>
    <mergeCell ref="C17:C19"/>
    <mergeCell ref="B2:G2"/>
    <mergeCell ref="B3:G3"/>
    <mergeCell ref="B4:G4"/>
    <mergeCell ref="B6:G6"/>
    <mergeCell ref="B5:G5"/>
    <mergeCell ref="B27:B29"/>
    <mergeCell ref="C27:C28"/>
    <mergeCell ref="B20:B22"/>
    <mergeCell ref="C20:C22"/>
    <mergeCell ref="B23:B26"/>
    <mergeCell ref="C25:C2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heetViews>
  <sheetFormatPr baseColWidth="10" defaultRowHeight="15" x14ac:dyDescent="0.25"/>
  <sheetData>
    <row r="1" spans="1:2" x14ac:dyDescent="0.25">
      <c r="A1">
        <v>0</v>
      </c>
      <c r="B1">
        <v>0</v>
      </c>
    </row>
    <row r="2" spans="1:2" x14ac:dyDescent="0.25">
      <c r="A2">
        <v>1</v>
      </c>
      <c r="B2">
        <v>0.25</v>
      </c>
    </row>
    <row r="3" spans="1:2" x14ac:dyDescent="0.25">
      <c r="A3">
        <v>2</v>
      </c>
      <c r="B3">
        <v>0.5</v>
      </c>
    </row>
    <row r="4" spans="1:2" x14ac:dyDescent="0.25">
      <c r="A4">
        <v>3</v>
      </c>
      <c r="B4">
        <v>0.75</v>
      </c>
    </row>
    <row r="5" spans="1:2" x14ac:dyDescent="0.25">
      <c r="A5">
        <v>4</v>
      </c>
      <c r="B5">
        <v>1</v>
      </c>
    </row>
    <row r="6" spans="1:2" x14ac:dyDescent="0.25">
      <c r="A6">
        <v>5</v>
      </c>
      <c r="B6">
        <v>1.25</v>
      </c>
    </row>
    <row r="7" spans="1:2" x14ac:dyDescent="0.25">
      <c r="B7">
        <v>1.5</v>
      </c>
    </row>
    <row r="8" spans="1:2" x14ac:dyDescent="0.25">
      <c r="B8">
        <v>1.75</v>
      </c>
    </row>
    <row r="9" spans="1:2" x14ac:dyDescent="0.25">
      <c r="B9">
        <v>2</v>
      </c>
    </row>
    <row r="10" spans="1:2" x14ac:dyDescent="0.25">
      <c r="B10">
        <v>2.25</v>
      </c>
    </row>
    <row r="11" spans="1:2" x14ac:dyDescent="0.25">
      <c r="B11">
        <v>2.5</v>
      </c>
    </row>
    <row r="12" spans="1:2" x14ac:dyDescent="0.25">
      <c r="B12">
        <v>2.75</v>
      </c>
    </row>
    <row r="13" spans="1:2" x14ac:dyDescent="0.25">
      <c r="B13">
        <v>3</v>
      </c>
    </row>
    <row r="14" spans="1:2" x14ac:dyDescent="0.25">
      <c r="B14">
        <v>3.25</v>
      </c>
    </row>
    <row r="15" spans="1:2" x14ac:dyDescent="0.25">
      <c r="B15">
        <v>3.5</v>
      </c>
    </row>
    <row r="16" spans="1:2" x14ac:dyDescent="0.25">
      <c r="B16">
        <v>3.75</v>
      </c>
    </row>
    <row r="17" spans="2:2" x14ac:dyDescent="0.25">
      <c r="B17">
        <v>4</v>
      </c>
    </row>
    <row r="18" spans="2:2" x14ac:dyDescent="0.25">
      <c r="B18">
        <v>4.25</v>
      </c>
    </row>
    <row r="19" spans="2:2" x14ac:dyDescent="0.25">
      <c r="B19">
        <v>4.5</v>
      </c>
    </row>
    <row r="20" spans="2:2" x14ac:dyDescent="0.25">
      <c r="B20">
        <v>4.75</v>
      </c>
    </row>
    <row r="21" spans="2:2" x14ac:dyDescent="0.25">
      <c r="B21">
        <v>5</v>
      </c>
    </row>
  </sheetData>
  <dataValidations count="1">
    <dataValidation type="list" allowBlank="1" showInputMessage="1" showErrorMessage="1" sqref="A2">
      <formula1>$A$2:$A$6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4"/>
  <sheetViews>
    <sheetView zoomScale="70" zoomScaleNormal="70" workbookViewId="0">
      <selection activeCell="B2" sqref="B2:G2"/>
    </sheetView>
  </sheetViews>
  <sheetFormatPr baseColWidth="10" defaultRowHeight="15" x14ac:dyDescent="0.2"/>
  <cols>
    <col min="1" max="1" width="7.140625" style="7" customWidth="1"/>
    <col min="2" max="2" width="21.5703125" style="7" customWidth="1"/>
    <col min="3" max="3" width="14.140625" style="7" customWidth="1"/>
    <col min="4" max="4" width="39.42578125" style="8" customWidth="1"/>
    <col min="5" max="5" width="14.140625" style="7" customWidth="1"/>
    <col min="6" max="6" width="57.42578125" style="9" customWidth="1"/>
    <col min="7" max="7" width="14.140625" style="7" customWidth="1"/>
    <col min="8" max="16384" width="11.42578125" style="7"/>
  </cols>
  <sheetData>
    <row r="1" spans="2:7" ht="15.75" thickBot="1" x14ac:dyDescent="0.25"/>
    <row r="2" spans="2:7" s="10" customFormat="1" ht="43.5" customHeight="1" x14ac:dyDescent="0.25">
      <c r="B2" s="150" t="s">
        <v>56</v>
      </c>
      <c r="C2" s="151"/>
      <c r="D2" s="151"/>
      <c r="E2" s="151"/>
      <c r="F2" s="151"/>
      <c r="G2" s="152"/>
    </row>
    <row r="3" spans="2:7" s="10" customFormat="1" ht="30" customHeight="1" x14ac:dyDescent="0.25">
      <c r="B3" s="153" t="s">
        <v>606</v>
      </c>
      <c r="C3" s="154"/>
      <c r="D3" s="154"/>
      <c r="E3" s="154"/>
      <c r="F3" s="154"/>
      <c r="G3" s="155"/>
    </row>
    <row r="4" spans="2:7" ht="6.75" customHeight="1" x14ac:dyDescent="0.2">
      <c r="B4" s="145"/>
      <c r="C4" s="146"/>
      <c r="D4" s="146"/>
      <c r="E4" s="146"/>
      <c r="F4" s="146"/>
      <c r="G4" s="147"/>
    </row>
    <row r="5" spans="2:7" ht="63" customHeight="1" x14ac:dyDescent="0.2">
      <c r="B5" s="148" t="s">
        <v>422</v>
      </c>
      <c r="C5" s="144"/>
      <c r="D5" s="144"/>
      <c r="E5" s="144"/>
      <c r="F5" s="144"/>
      <c r="G5" s="149"/>
    </row>
    <row r="6" spans="2:7" ht="6.75" customHeight="1" x14ac:dyDescent="0.2">
      <c r="B6" s="145"/>
      <c r="C6" s="146"/>
      <c r="D6" s="146"/>
      <c r="E6" s="146"/>
      <c r="F6" s="146"/>
      <c r="G6" s="147"/>
    </row>
    <row r="7" spans="2:7" ht="26.25" customHeight="1" x14ac:dyDescent="0.2">
      <c r="B7" s="19" t="s">
        <v>72</v>
      </c>
      <c r="C7" s="11" t="s">
        <v>68</v>
      </c>
      <c r="D7" s="12" t="s">
        <v>70</v>
      </c>
      <c r="E7" s="11" t="s">
        <v>68</v>
      </c>
      <c r="F7" s="11" t="s">
        <v>71</v>
      </c>
      <c r="G7" s="20" t="s">
        <v>68</v>
      </c>
    </row>
    <row r="8" spans="2:7" ht="23.25" customHeight="1" x14ac:dyDescent="0.2">
      <c r="B8" s="143" t="s">
        <v>3</v>
      </c>
      <c r="C8" s="142">
        <v>0.3</v>
      </c>
      <c r="D8" s="144" t="s">
        <v>69</v>
      </c>
      <c r="E8" s="142">
        <v>0.1</v>
      </c>
      <c r="F8" s="13" t="s">
        <v>33</v>
      </c>
      <c r="G8" s="21">
        <v>0.04</v>
      </c>
    </row>
    <row r="9" spans="2:7" ht="23.25" customHeight="1" x14ac:dyDescent="0.2">
      <c r="B9" s="141"/>
      <c r="C9" s="138"/>
      <c r="D9" s="138"/>
      <c r="E9" s="138"/>
      <c r="F9" s="13" t="s">
        <v>4</v>
      </c>
      <c r="G9" s="21">
        <v>0.04</v>
      </c>
    </row>
    <row r="10" spans="2:7" ht="23.25" customHeight="1" x14ac:dyDescent="0.2">
      <c r="B10" s="141"/>
      <c r="C10" s="138"/>
      <c r="D10" s="138"/>
      <c r="E10" s="138"/>
      <c r="F10" s="13" t="s">
        <v>5</v>
      </c>
      <c r="G10" s="21">
        <v>0.02</v>
      </c>
    </row>
    <row r="11" spans="2:7" ht="23.25" customHeight="1" x14ac:dyDescent="0.2">
      <c r="B11" s="141"/>
      <c r="C11" s="138"/>
      <c r="D11" s="144" t="s">
        <v>6</v>
      </c>
      <c r="E11" s="142">
        <v>0.1</v>
      </c>
      <c r="F11" s="13" t="s">
        <v>7</v>
      </c>
      <c r="G11" s="21">
        <v>0.02</v>
      </c>
    </row>
    <row r="12" spans="2:7" ht="23.25" customHeight="1" x14ac:dyDescent="0.2">
      <c r="B12" s="141"/>
      <c r="C12" s="138"/>
      <c r="D12" s="138"/>
      <c r="E12" s="138"/>
      <c r="F12" s="13" t="s">
        <v>8</v>
      </c>
      <c r="G12" s="21">
        <v>0.01</v>
      </c>
    </row>
    <row r="13" spans="2:7" ht="23.25" customHeight="1" x14ac:dyDescent="0.2">
      <c r="B13" s="141"/>
      <c r="C13" s="138"/>
      <c r="D13" s="138"/>
      <c r="E13" s="138"/>
      <c r="F13" s="13" t="s">
        <v>34</v>
      </c>
      <c r="G13" s="21">
        <v>0.02</v>
      </c>
    </row>
    <row r="14" spans="2:7" ht="23.25" customHeight="1" x14ac:dyDescent="0.2">
      <c r="B14" s="141"/>
      <c r="C14" s="138"/>
      <c r="D14" s="138"/>
      <c r="E14" s="138"/>
      <c r="F14" s="13" t="s">
        <v>35</v>
      </c>
      <c r="G14" s="21">
        <v>0.02</v>
      </c>
    </row>
    <row r="15" spans="2:7" ht="23.25" customHeight="1" x14ac:dyDescent="0.2">
      <c r="B15" s="141"/>
      <c r="C15" s="138"/>
      <c r="D15" s="138"/>
      <c r="E15" s="138"/>
      <c r="F15" s="13" t="s">
        <v>36</v>
      </c>
      <c r="G15" s="21">
        <v>0.02</v>
      </c>
    </row>
    <row r="16" spans="2:7" ht="23.25" customHeight="1" x14ac:dyDescent="0.2">
      <c r="B16" s="141"/>
      <c r="C16" s="138"/>
      <c r="D16" s="138"/>
      <c r="E16" s="138"/>
      <c r="F16" s="13" t="s">
        <v>43</v>
      </c>
      <c r="G16" s="21">
        <v>0.01</v>
      </c>
    </row>
    <row r="17" spans="2:7" ht="23.25" customHeight="1" x14ac:dyDescent="0.2">
      <c r="B17" s="141"/>
      <c r="C17" s="138"/>
      <c r="D17" s="144" t="s">
        <v>9</v>
      </c>
      <c r="E17" s="142">
        <v>0.1</v>
      </c>
      <c r="F17" s="13" t="s">
        <v>10</v>
      </c>
      <c r="G17" s="21">
        <v>0.04</v>
      </c>
    </row>
    <row r="18" spans="2:7" ht="23.25" customHeight="1" x14ac:dyDescent="0.2">
      <c r="B18" s="141"/>
      <c r="C18" s="138"/>
      <c r="D18" s="138"/>
      <c r="E18" s="138"/>
      <c r="F18" s="13" t="s">
        <v>11</v>
      </c>
      <c r="G18" s="21">
        <v>0.04</v>
      </c>
    </row>
    <row r="19" spans="2:7" ht="23.25" customHeight="1" x14ac:dyDescent="0.2">
      <c r="B19" s="141"/>
      <c r="C19" s="138"/>
      <c r="D19" s="138"/>
      <c r="E19" s="138"/>
      <c r="F19" s="13" t="s">
        <v>40</v>
      </c>
      <c r="G19" s="21">
        <v>0.02</v>
      </c>
    </row>
    <row r="20" spans="2:7" ht="23.25" customHeight="1" x14ac:dyDescent="0.2">
      <c r="B20" s="143" t="s">
        <v>12</v>
      </c>
      <c r="C20" s="142">
        <v>0.2</v>
      </c>
      <c r="D20" s="144" t="s">
        <v>13</v>
      </c>
      <c r="E20" s="142">
        <v>0.2</v>
      </c>
      <c r="F20" s="13" t="s">
        <v>14</v>
      </c>
      <c r="G20" s="21">
        <v>0.05</v>
      </c>
    </row>
    <row r="21" spans="2:7" ht="23.25" customHeight="1" x14ac:dyDescent="0.2">
      <c r="B21" s="141"/>
      <c r="C21" s="138"/>
      <c r="D21" s="138"/>
      <c r="E21" s="138"/>
      <c r="F21" s="13" t="s">
        <v>15</v>
      </c>
      <c r="G21" s="21">
        <v>0.1</v>
      </c>
    </row>
    <row r="22" spans="2:7" ht="23.25" customHeight="1" x14ac:dyDescent="0.2">
      <c r="B22" s="141"/>
      <c r="C22" s="138"/>
      <c r="D22" s="138"/>
      <c r="E22" s="138"/>
      <c r="F22" s="13" t="s">
        <v>16</v>
      </c>
      <c r="G22" s="21">
        <v>0.05</v>
      </c>
    </row>
    <row r="23" spans="2:7" ht="23.25" customHeight="1" x14ac:dyDescent="0.2">
      <c r="B23" s="143" t="s">
        <v>73</v>
      </c>
      <c r="C23" s="142">
        <v>0.3</v>
      </c>
      <c r="D23" s="15" t="s">
        <v>17</v>
      </c>
      <c r="E23" s="16">
        <v>7.0000000000000007E-2</v>
      </c>
      <c r="F23" s="15" t="s">
        <v>18</v>
      </c>
      <c r="G23" s="21">
        <v>7.0000000000000007E-2</v>
      </c>
    </row>
    <row r="24" spans="2:7" ht="23.25" customHeight="1" x14ac:dyDescent="0.2">
      <c r="B24" s="141"/>
      <c r="C24" s="138"/>
      <c r="D24" s="15" t="s">
        <v>19</v>
      </c>
      <c r="E24" s="16">
        <v>7.0000000000000007E-2</v>
      </c>
      <c r="F24" s="15" t="s">
        <v>20</v>
      </c>
      <c r="G24" s="21">
        <v>7.0000000000000007E-2</v>
      </c>
    </row>
    <row r="25" spans="2:7" ht="23.25" customHeight="1" x14ac:dyDescent="0.2">
      <c r="B25" s="141"/>
      <c r="C25" s="138"/>
      <c r="D25" s="137" t="s">
        <v>21</v>
      </c>
      <c r="E25" s="139">
        <v>0.16</v>
      </c>
      <c r="F25" s="15" t="s">
        <v>22</v>
      </c>
      <c r="G25" s="21">
        <v>0.08</v>
      </c>
    </row>
    <row r="26" spans="2:7" ht="23.25" customHeight="1" x14ac:dyDescent="0.2">
      <c r="B26" s="141"/>
      <c r="C26" s="138"/>
      <c r="D26" s="138"/>
      <c r="E26" s="138"/>
      <c r="F26" s="15" t="s">
        <v>23</v>
      </c>
      <c r="G26" s="21">
        <v>0.08</v>
      </c>
    </row>
    <row r="27" spans="2:7" ht="23.25" customHeight="1" x14ac:dyDescent="0.2">
      <c r="B27" s="140" t="s">
        <v>24</v>
      </c>
      <c r="C27" s="142">
        <v>0.2</v>
      </c>
      <c r="D27" s="137" t="s">
        <v>25</v>
      </c>
      <c r="E27" s="139">
        <v>0.12</v>
      </c>
      <c r="F27" s="15" t="s">
        <v>26</v>
      </c>
      <c r="G27" s="21">
        <v>0.06</v>
      </c>
    </row>
    <row r="28" spans="2:7" ht="23.25" customHeight="1" x14ac:dyDescent="0.2">
      <c r="B28" s="141"/>
      <c r="C28" s="138"/>
      <c r="D28" s="138"/>
      <c r="E28" s="138"/>
      <c r="F28" s="15" t="s">
        <v>27</v>
      </c>
      <c r="G28" s="21">
        <v>0.06</v>
      </c>
    </row>
    <row r="29" spans="2:7" ht="23.25" customHeight="1" x14ac:dyDescent="0.2">
      <c r="B29" s="141"/>
      <c r="C29" s="138"/>
      <c r="D29" s="15" t="s">
        <v>28</v>
      </c>
      <c r="E29" s="16">
        <v>0.08</v>
      </c>
      <c r="F29" s="15" t="s">
        <v>29</v>
      </c>
      <c r="G29" s="21">
        <v>0.08</v>
      </c>
    </row>
    <row r="30" spans="2:7" s="10" customFormat="1" ht="30" customHeight="1" x14ac:dyDescent="0.25">
      <c r="B30" s="22" t="s">
        <v>74</v>
      </c>
      <c r="C30" s="18">
        <f>SUM(C8:C29)</f>
        <v>1</v>
      </c>
      <c r="D30" s="17" t="s">
        <v>74</v>
      </c>
      <c r="E30" s="18">
        <f>SUM(E8:E29)</f>
        <v>1.0000000000000002</v>
      </c>
      <c r="F30" s="17" t="s">
        <v>74</v>
      </c>
      <c r="G30" s="23">
        <f>SUM(G8:G29)</f>
        <v>0.99999999999999989</v>
      </c>
    </row>
    <row r="31" spans="2:7" x14ac:dyDescent="0.2">
      <c r="B31" s="131"/>
      <c r="C31" s="132"/>
      <c r="D31" s="132"/>
      <c r="E31" s="132"/>
      <c r="F31" s="132"/>
      <c r="G31" s="133"/>
    </row>
    <row r="32" spans="2:7" x14ac:dyDescent="0.2">
      <c r="B32" s="131"/>
      <c r="C32" s="132"/>
      <c r="D32" s="132"/>
      <c r="E32" s="132"/>
      <c r="F32" s="132"/>
      <c r="G32" s="133"/>
    </row>
    <row r="33" spans="2:7" x14ac:dyDescent="0.2">
      <c r="B33" s="131"/>
      <c r="C33" s="132"/>
      <c r="D33" s="132"/>
      <c r="E33" s="132"/>
      <c r="F33" s="132"/>
      <c r="G33" s="133"/>
    </row>
    <row r="34" spans="2:7" ht="15.75" thickBot="1" x14ac:dyDescent="0.25">
      <c r="B34" s="134"/>
      <c r="C34" s="135"/>
      <c r="D34" s="135"/>
      <c r="E34" s="135"/>
      <c r="F34" s="135"/>
      <c r="G34" s="136"/>
    </row>
  </sheetData>
  <mergeCells count="26">
    <mergeCell ref="B6:G6"/>
    <mergeCell ref="E11:E16"/>
    <mergeCell ref="D11:D16"/>
    <mergeCell ref="B5:G5"/>
    <mergeCell ref="B2:G2"/>
    <mergeCell ref="B3:G3"/>
    <mergeCell ref="B4:G4"/>
    <mergeCell ref="B23:B26"/>
    <mergeCell ref="C23:C26"/>
    <mergeCell ref="E25:E26"/>
    <mergeCell ref="D25:D26"/>
    <mergeCell ref="D17:D19"/>
    <mergeCell ref="E17:E19"/>
    <mergeCell ref="B8:B19"/>
    <mergeCell ref="C8:C19"/>
    <mergeCell ref="B20:B22"/>
    <mergeCell ref="C20:C22"/>
    <mergeCell ref="D20:D22"/>
    <mergeCell ref="E20:E22"/>
    <mergeCell ref="D8:D10"/>
    <mergeCell ref="E8:E10"/>
    <mergeCell ref="B31:G34"/>
    <mergeCell ref="D27:D28"/>
    <mergeCell ref="E27:E28"/>
    <mergeCell ref="B27:B29"/>
    <mergeCell ref="C27:C2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2"/>
  <sheetViews>
    <sheetView zoomScale="70" zoomScaleNormal="70" zoomScaleSheetLayoutView="10" workbookViewId="0">
      <selection sqref="A1:AB1"/>
    </sheetView>
  </sheetViews>
  <sheetFormatPr baseColWidth="10" defaultRowHeight="15" x14ac:dyDescent="0.2"/>
  <cols>
    <col min="1" max="1" width="19.5703125" style="7" bestFit="1" customWidth="1"/>
    <col min="2" max="2" width="7.140625" style="7" customWidth="1"/>
    <col min="3" max="3" width="23" style="7" customWidth="1"/>
    <col min="4" max="4" width="7.140625" style="7" customWidth="1"/>
    <col min="5" max="5" width="23.140625" style="7" customWidth="1"/>
    <col min="6" max="6" width="9.7109375" style="7" customWidth="1"/>
    <col min="7" max="26" width="23.42578125" style="7" customWidth="1"/>
    <col min="27" max="28" width="15.85546875" style="7" customWidth="1"/>
    <col min="29" max="16384" width="11.42578125" style="7"/>
  </cols>
  <sheetData>
    <row r="1" spans="1:42" ht="39" customHeight="1" x14ac:dyDescent="0.2">
      <c r="A1" s="175" t="s">
        <v>76</v>
      </c>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row>
    <row r="2" spans="1:42" ht="27" customHeight="1" x14ac:dyDescent="0.2">
      <c r="A2" s="159" t="s">
        <v>90</v>
      </c>
      <c r="B2" s="160"/>
      <c r="C2" s="160"/>
      <c r="D2" s="160"/>
      <c r="E2" s="160"/>
      <c r="F2" s="161"/>
      <c r="G2" s="162"/>
      <c r="H2" s="163"/>
      <c r="I2" s="163"/>
      <c r="J2" s="163"/>
      <c r="K2" s="163"/>
      <c r="L2" s="163"/>
      <c r="M2" s="163"/>
      <c r="N2" s="163"/>
      <c r="O2" s="163"/>
      <c r="P2" s="163"/>
      <c r="Q2" s="163"/>
      <c r="R2" s="163"/>
      <c r="S2" s="163"/>
      <c r="T2" s="163"/>
      <c r="U2" s="163"/>
      <c r="V2" s="163"/>
      <c r="W2" s="163"/>
      <c r="X2" s="163"/>
      <c r="Y2" s="163"/>
      <c r="Z2" s="163"/>
      <c r="AA2" s="163"/>
      <c r="AB2" s="164"/>
    </row>
    <row r="3" spans="1:42" ht="27" customHeight="1" x14ac:dyDescent="0.2">
      <c r="A3" s="28" t="s">
        <v>75</v>
      </c>
      <c r="B3" s="166" t="s">
        <v>77</v>
      </c>
      <c r="C3" s="167"/>
      <c r="D3" s="167"/>
      <c r="E3" s="167"/>
      <c r="F3" s="168"/>
      <c r="G3" s="156"/>
      <c r="H3" s="157"/>
      <c r="I3" s="157"/>
      <c r="J3" s="157"/>
      <c r="K3" s="157"/>
      <c r="L3" s="157"/>
      <c r="M3" s="157"/>
      <c r="N3" s="157"/>
      <c r="O3" s="157"/>
      <c r="P3" s="157"/>
      <c r="Q3" s="157"/>
      <c r="R3" s="157"/>
      <c r="S3" s="157"/>
      <c r="T3" s="157"/>
      <c r="U3" s="157"/>
      <c r="V3" s="157"/>
      <c r="W3" s="157"/>
      <c r="X3" s="157"/>
      <c r="Y3" s="157"/>
      <c r="Z3" s="157"/>
      <c r="AA3" s="157"/>
      <c r="AB3" s="158"/>
    </row>
    <row r="4" spans="1:42" ht="7.5" customHeight="1" x14ac:dyDescent="0.2">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29"/>
      <c r="AB4" s="29"/>
    </row>
    <row r="5" spans="1:42" s="24" customFormat="1" ht="60.75" customHeight="1" x14ac:dyDescent="0.2">
      <c r="A5" s="144" t="s">
        <v>424</v>
      </c>
      <c r="B5" s="144"/>
      <c r="C5" s="144"/>
      <c r="D5" s="144"/>
      <c r="E5" s="144"/>
      <c r="F5" s="144"/>
      <c r="G5" s="144"/>
      <c r="H5" s="144"/>
      <c r="I5" s="144"/>
      <c r="J5" s="144"/>
      <c r="K5" s="146"/>
      <c r="L5" s="146"/>
      <c r="M5" s="146"/>
      <c r="N5" s="146"/>
      <c r="O5" s="146"/>
      <c r="P5" s="146"/>
      <c r="Q5" s="146"/>
      <c r="R5" s="146"/>
      <c r="S5" s="146"/>
      <c r="T5" s="146"/>
      <c r="U5" s="146"/>
      <c r="V5" s="146"/>
      <c r="W5" s="146"/>
      <c r="X5" s="146"/>
      <c r="Y5" s="146"/>
      <c r="Z5" s="146"/>
      <c r="AA5" s="146"/>
      <c r="AB5" s="146"/>
    </row>
    <row r="6" spans="1:42" ht="7.5" customHeight="1" x14ac:dyDescent="0.2">
      <c r="A6" s="146"/>
      <c r="B6" s="146"/>
      <c r="C6" s="146"/>
      <c r="D6" s="146"/>
      <c r="E6" s="146"/>
      <c r="F6" s="146"/>
      <c r="G6" s="146"/>
      <c r="H6" s="146"/>
      <c r="I6" s="146"/>
      <c r="J6" s="146"/>
      <c r="K6" s="146"/>
      <c r="L6" s="146"/>
      <c r="M6" s="146"/>
      <c r="N6" s="146"/>
      <c r="O6" s="146"/>
      <c r="P6" s="146"/>
      <c r="Q6" s="146"/>
      <c r="R6" s="146"/>
      <c r="S6" s="146"/>
      <c r="T6" s="146"/>
      <c r="U6" s="146"/>
      <c r="V6" s="146"/>
      <c r="W6" s="146"/>
      <c r="X6" s="146"/>
      <c r="Y6" s="146"/>
      <c r="Z6" s="146"/>
      <c r="AA6" s="146"/>
      <c r="AB6" s="146"/>
    </row>
    <row r="7" spans="1:42" s="25" customFormat="1" ht="60" customHeight="1" x14ac:dyDescent="0.2">
      <c r="A7" s="169" t="s">
        <v>0</v>
      </c>
      <c r="B7" s="170" t="s">
        <v>37</v>
      </c>
      <c r="C7" s="169" t="s">
        <v>1</v>
      </c>
      <c r="D7" s="170" t="s">
        <v>37</v>
      </c>
      <c r="E7" s="169" t="s">
        <v>423</v>
      </c>
      <c r="F7" s="170" t="s">
        <v>37</v>
      </c>
      <c r="G7" s="165" t="s">
        <v>473</v>
      </c>
      <c r="H7" s="165"/>
      <c r="I7" s="165"/>
      <c r="J7" s="165"/>
      <c r="K7" s="165" t="s">
        <v>473</v>
      </c>
      <c r="L7" s="165"/>
      <c r="M7" s="165"/>
      <c r="N7" s="165"/>
      <c r="O7" s="165" t="s">
        <v>473</v>
      </c>
      <c r="P7" s="165"/>
      <c r="Q7" s="165"/>
      <c r="R7" s="165"/>
      <c r="S7" s="165" t="s">
        <v>473</v>
      </c>
      <c r="T7" s="165"/>
      <c r="U7" s="165"/>
      <c r="V7" s="165"/>
      <c r="W7" s="165" t="s">
        <v>473</v>
      </c>
      <c r="X7" s="165"/>
      <c r="Y7" s="165"/>
      <c r="Z7" s="165"/>
      <c r="AA7" s="177" t="s">
        <v>102</v>
      </c>
      <c r="AB7" s="177"/>
    </row>
    <row r="8" spans="1:42" s="25" customFormat="1" ht="48.75" customHeight="1" x14ac:dyDescent="0.35">
      <c r="A8" s="169"/>
      <c r="B8" s="170"/>
      <c r="C8" s="169"/>
      <c r="D8" s="170"/>
      <c r="E8" s="169"/>
      <c r="F8" s="170"/>
      <c r="G8" s="172">
        <v>1</v>
      </c>
      <c r="H8" s="173"/>
      <c r="I8" s="173"/>
      <c r="J8" s="173"/>
      <c r="K8" s="172">
        <v>2</v>
      </c>
      <c r="L8" s="173"/>
      <c r="M8" s="173"/>
      <c r="N8" s="173"/>
      <c r="O8" s="172">
        <v>3</v>
      </c>
      <c r="P8" s="173"/>
      <c r="Q8" s="173"/>
      <c r="R8" s="173"/>
      <c r="S8" s="172">
        <v>4</v>
      </c>
      <c r="T8" s="172"/>
      <c r="U8" s="172"/>
      <c r="V8" s="172"/>
      <c r="W8" s="172">
        <v>5</v>
      </c>
      <c r="X8" s="173"/>
      <c r="Y8" s="173"/>
      <c r="Z8" s="173"/>
      <c r="AA8" s="30" t="s">
        <v>87</v>
      </c>
      <c r="AB8" s="30" t="s">
        <v>88</v>
      </c>
    </row>
    <row r="9" spans="1:42" s="10" customFormat="1" ht="68.25" customHeight="1" x14ac:dyDescent="0.25">
      <c r="A9" s="178" t="s">
        <v>425</v>
      </c>
      <c r="B9" s="174">
        <f>Porcentajes!C8</f>
        <v>0.3</v>
      </c>
      <c r="C9" s="169" t="s">
        <v>69</v>
      </c>
      <c r="D9" s="174">
        <f>Porcentajes!E8</f>
        <v>0.1</v>
      </c>
      <c r="E9" s="179" t="s">
        <v>33</v>
      </c>
      <c r="F9" s="174">
        <f>Porcentajes!G8</f>
        <v>0.04</v>
      </c>
      <c r="G9" s="137" t="s">
        <v>294</v>
      </c>
      <c r="H9" s="137"/>
      <c r="I9" s="137"/>
      <c r="J9" s="137"/>
      <c r="K9" s="137" t="s">
        <v>295</v>
      </c>
      <c r="L9" s="137"/>
      <c r="M9" s="137"/>
      <c r="N9" s="137"/>
      <c r="O9" s="137" t="s">
        <v>296</v>
      </c>
      <c r="P9" s="137"/>
      <c r="Q9" s="137"/>
      <c r="R9" s="137"/>
      <c r="S9" s="137" t="s">
        <v>297</v>
      </c>
      <c r="T9" s="137"/>
      <c r="U9" s="137"/>
      <c r="V9" s="137"/>
      <c r="W9" s="137" t="s">
        <v>30</v>
      </c>
      <c r="X9" s="137"/>
      <c r="Y9" s="137"/>
      <c r="Z9" s="137"/>
      <c r="AA9" s="171">
        <v>4</v>
      </c>
      <c r="AB9" s="171">
        <v>3.75</v>
      </c>
      <c r="AO9" s="26">
        <f>AA9</f>
        <v>4</v>
      </c>
      <c r="AP9" s="26">
        <f>AB9</f>
        <v>3.75</v>
      </c>
    </row>
    <row r="10" spans="1:42" s="10" customFormat="1" ht="26.25" x14ac:dyDescent="0.25">
      <c r="A10" s="178"/>
      <c r="B10" s="174"/>
      <c r="C10" s="169"/>
      <c r="D10" s="174"/>
      <c r="E10" s="179"/>
      <c r="F10" s="174"/>
      <c r="G10" s="165" t="s">
        <v>474</v>
      </c>
      <c r="H10" s="165"/>
      <c r="I10" s="165"/>
      <c r="J10" s="165"/>
      <c r="K10" s="165" t="s">
        <v>474</v>
      </c>
      <c r="L10" s="165"/>
      <c r="M10" s="165"/>
      <c r="N10" s="165"/>
      <c r="O10" s="165" t="s">
        <v>474</v>
      </c>
      <c r="P10" s="165"/>
      <c r="Q10" s="165"/>
      <c r="R10" s="165"/>
      <c r="S10" s="165" t="s">
        <v>474</v>
      </c>
      <c r="T10" s="165"/>
      <c r="U10" s="165"/>
      <c r="V10" s="165"/>
      <c r="W10" s="165" t="s">
        <v>474</v>
      </c>
      <c r="X10" s="165"/>
      <c r="Y10" s="165"/>
      <c r="Z10" s="165"/>
      <c r="AA10" s="171"/>
      <c r="AB10" s="171"/>
      <c r="AO10" s="26"/>
      <c r="AP10" s="26"/>
    </row>
    <row r="11" spans="1:42" ht="24.75" customHeight="1" x14ac:dyDescent="0.2">
      <c r="A11" s="178"/>
      <c r="B11" s="174"/>
      <c r="C11" s="169"/>
      <c r="D11" s="174"/>
      <c r="E11" s="179"/>
      <c r="F11" s="174"/>
      <c r="G11" s="31">
        <v>0.25</v>
      </c>
      <c r="H11" s="31">
        <v>0.5</v>
      </c>
      <c r="I11" s="31">
        <v>0.75</v>
      </c>
      <c r="J11" s="31">
        <v>1</v>
      </c>
      <c r="K11" s="31">
        <v>1.25</v>
      </c>
      <c r="L11" s="31">
        <v>1.5</v>
      </c>
      <c r="M11" s="31">
        <v>1.75</v>
      </c>
      <c r="N11" s="31">
        <v>2</v>
      </c>
      <c r="O11" s="31">
        <v>2.25</v>
      </c>
      <c r="P11" s="31">
        <v>2.5</v>
      </c>
      <c r="Q11" s="31">
        <v>2.75</v>
      </c>
      <c r="R11" s="31">
        <v>3</v>
      </c>
      <c r="S11" s="31">
        <v>3.25</v>
      </c>
      <c r="T11" s="31">
        <v>3.5</v>
      </c>
      <c r="U11" s="31">
        <v>3.75</v>
      </c>
      <c r="V11" s="31">
        <v>4</v>
      </c>
      <c r="W11" s="31">
        <v>4.25</v>
      </c>
      <c r="X11" s="31">
        <v>4.5</v>
      </c>
      <c r="Y11" s="31">
        <v>4.75</v>
      </c>
      <c r="Z11" s="31">
        <v>5</v>
      </c>
      <c r="AA11" s="171"/>
      <c r="AB11" s="171"/>
      <c r="AO11" s="26">
        <f>AA14</f>
        <v>3</v>
      </c>
      <c r="AP11" s="26">
        <f>AB14</f>
        <v>3</v>
      </c>
    </row>
    <row r="12" spans="1:42" ht="219" customHeight="1" x14ac:dyDescent="0.2">
      <c r="A12" s="178"/>
      <c r="B12" s="174"/>
      <c r="C12" s="169"/>
      <c r="D12" s="174"/>
      <c r="E12" s="179"/>
      <c r="F12" s="174"/>
      <c r="G12" s="31" t="s">
        <v>31</v>
      </c>
      <c r="H12" s="31" t="s">
        <v>298</v>
      </c>
      <c r="I12" s="31" t="s">
        <v>299</v>
      </c>
      <c r="J12" s="31" t="s">
        <v>300</v>
      </c>
      <c r="K12" s="31" t="s">
        <v>301</v>
      </c>
      <c r="L12" s="31" t="s">
        <v>302</v>
      </c>
      <c r="M12" s="31" t="s">
        <v>303</v>
      </c>
      <c r="N12" s="31" t="s">
        <v>304</v>
      </c>
      <c r="O12" s="31" t="s">
        <v>305</v>
      </c>
      <c r="P12" s="31" t="s">
        <v>306</v>
      </c>
      <c r="Q12" s="31" t="s">
        <v>307</v>
      </c>
      <c r="R12" s="31" t="s">
        <v>308</v>
      </c>
      <c r="S12" s="31" t="s">
        <v>309</v>
      </c>
      <c r="T12" s="31" t="s">
        <v>310</v>
      </c>
      <c r="U12" s="31" t="s">
        <v>311</v>
      </c>
      <c r="V12" s="31" t="s">
        <v>312</v>
      </c>
      <c r="W12" s="31" t="s">
        <v>229</v>
      </c>
      <c r="X12" s="31" t="s">
        <v>230</v>
      </c>
      <c r="Y12" s="31" t="s">
        <v>231</v>
      </c>
      <c r="Z12" s="31" t="s">
        <v>232</v>
      </c>
      <c r="AA12" s="171"/>
      <c r="AB12" s="171"/>
      <c r="AO12" s="26">
        <f>AA18</f>
        <v>2</v>
      </c>
      <c r="AP12" s="26">
        <f>AB18</f>
        <v>1.5</v>
      </c>
    </row>
    <row r="13" spans="1:42" ht="48.75" customHeight="1" x14ac:dyDescent="0.35">
      <c r="A13" s="178"/>
      <c r="B13" s="174"/>
      <c r="C13" s="169"/>
      <c r="D13" s="174"/>
      <c r="E13" s="169" t="s">
        <v>4</v>
      </c>
      <c r="F13" s="174">
        <f>Porcentajes!G9</f>
        <v>0.04</v>
      </c>
      <c r="G13" s="172">
        <v>1</v>
      </c>
      <c r="H13" s="173"/>
      <c r="I13" s="173"/>
      <c r="J13" s="173"/>
      <c r="K13" s="172">
        <v>2</v>
      </c>
      <c r="L13" s="173"/>
      <c r="M13" s="173"/>
      <c r="N13" s="173"/>
      <c r="O13" s="172">
        <v>3</v>
      </c>
      <c r="P13" s="172"/>
      <c r="Q13" s="172"/>
      <c r="R13" s="172"/>
      <c r="S13" s="172">
        <v>4</v>
      </c>
      <c r="T13" s="172"/>
      <c r="U13" s="172"/>
      <c r="V13" s="172"/>
      <c r="W13" s="172">
        <v>5</v>
      </c>
      <c r="X13" s="173"/>
      <c r="Y13" s="173"/>
      <c r="Z13" s="173"/>
      <c r="AA13" s="30" t="s">
        <v>87</v>
      </c>
      <c r="AB13" s="30" t="s">
        <v>88</v>
      </c>
      <c r="AO13" s="26">
        <f>AA22</f>
        <v>4</v>
      </c>
      <c r="AP13" s="26">
        <f>AB22</f>
        <v>3.75</v>
      </c>
    </row>
    <row r="14" spans="1:42" ht="75" customHeight="1" x14ac:dyDescent="0.2">
      <c r="A14" s="178"/>
      <c r="B14" s="174"/>
      <c r="C14" s="169"/>
      <c r="D14" s="174"/>
      <c r="E14" s="169"/>
      <c r="F14" s="174"/>
      <c r="G14" s="137" t="s">
        <v>426</v>
      </c>
      <c r="H14" s="137"/>
      <c r="I14" s="137"/>
      <c r="J14" s="137"/>
      <c r="K14" s="137" t="s">
        <v>441</v>
      </c>
      <c r="L14" s="137"/>
      <c r="M14" s="137"/>
      <c r="N14" s="137"/>
      <c r="O14" s="137" t="s">
        <v>462</v>
      </c>
      <c r="P14" s="137"/>
      <c r="Q14" s="137"/>
      <c r="R14" s="137"/>
      <c r="S14" s="137" t="s">
        <v>46</v>
      </c>
      <c r="T14" s="137"/>
      <c r="U14" s="137"/>
      <c r="V14" s="137"/>
      <c r="W14" s="137" t="s">
        <v>45</v>
      </c>
      <c r="X14" s="137"/>
      <c r="Y14" s="137"/>
      <c r="Z14" s="137"/>
      <c r="AA14" s="171">
        <v>3</v>
      </c>
      <c r="AB14" s="171">
        <v>3</v>
      </c>
      <c r="AO14" s="26">
        <f>AA26</f>
        <v>1</v>
      </c>
      <c r="AP14" s="26">
        <f>AB26</f>
        <v>0.25</v>
      </c>
    </row>
    <row r="15" spans="1:42" ht="24.75" customHeight="1" x14ac:dyDescent="0.2">
      <c r="A15" s="178"/>
      <c r="B15" s="174"/>
      <c r="C15" s="169"/>
      <c r="D15" s="174"/>
      <c r="E15" s="169"/>
      <c r="F15" s="174"/>
      <c r="G15" s="31">
        <v>0.25</v>
      </c>
      <c r="H15" s="31">
        <v>0.5</v>
      </c>
      <c r="I15" s="31">
        <v>0.75</v>
      </c>
      <c r="J15" s="31">
        <v>1</v>
      </c>
      <c r="K15" s="31">
        <v>1.25</v>
      </c>
      <c r="L15" s="31">
        <v>1.5</v>
      </c>
      <c r="M15" s="31">
        <v>1.75</v>
      </c>
      <c r="N15" s="31">
        <v>2</v>
      </c>
      <c r="O15" s="31">
        <v>2.25</v>
      </c>
      <c r="P15" s="31">
        <v>2.5</v>
      </c>
      <c r="Q15" s="31">
        <v>2.75</v>
      </c>
      <c r="R15" s="31">
        <v>3</v>
      </c>
      <c r="S15" s="31">
        <v>3.25</v>
      </c>
      <c r="T15" s="31">
        <v>3.5</v>
      </c>
      <c r="U15" s="31">
        <v>3.75</v>
      </c>
      <c r="V15" s="31">
        <v>4</v>
      </c>
      <c r="W15" s="31">
        <v>4.25</v>
      </c>
      <c r="X15" s="31">
        <v>4.5</v>
      </c>
      <c r="Y15" s="31">
        <v>4.75</v>
      </c>
      <c r="Z15" s="31">
        <v>5</v>
      </c>
      <c r="AA15" s="171"/>
      <c r="AB15" s="171"/>
      <c r="AO15" s="26">
        <f>AA30</f>
        <v>4</v>
      </c>
      <c r="AP15" s="26">
        <f>AB30</f>
        <v>3.75</v>
      </c>
    </row>
    <row r="16" spans="1:42" ht="147.75" customHeight="1" x14ac:dyDescent="0.2">
      <c r="A16" s="178"/>
      <c r="B16" s="174"/>
      <c r="C16" s="169"/>
      <c r="D16" s="174"/>
      <c r="E16" s="169"/>
      <c r="F16" s="174"/>
      <c r="G16" s="31" t="s">
        <v>233</v>
      </c>
      <c r="H16" s="31" t="s">
        <v>234</v>
      </c>
      <c r="I16" s="31" t="s">
        <v>235</v>
      </c>
      <c r="J16" s="31" t="s">
        <v>236</v>
      </c>
      <c r="K16" s="31" t="s">
        <v>249</v>
      </c>
      <c r="L16" s="31" t="s">
        <v>250</v>
      </c>
      <c r="M16" s="31" t="s">
        <v>251</v>
      </c>
      <c r="N16" s="31" t="s">
        <v>252</v>
      </c>
      <c r="O16" s="31" t="s">
        <v>245</v>
      </c>
      <c r="P16" s="31" t="s">
        <v>246</v>
      </c>
      <c r="Q16" s="31" t="s">
        <v>247</v>
      </c>
      <c r="R16" s="31" t="s">
        <v>248</v>
      </c>
      <c r="S16" s="31" t="s">
        <v>241</v>
      </c>
      <c r="T16" s="31" t="s">
        <v>242</v>
      </c>
      <c r="U16" s="31" t="s">
        <v>243</v>
      </c>
      <c r="V16" s="31" t="s">
        <v>244</v>
      </c>
      <c r="W16" s="31" t="s">
        <v>238</v>
      </c>
      <c r="X16" s="31" t="s">
        <v>239</v>
      </c>
      <c r="Y16" s="31" t="s">
        <v>240</v>
      </c>
      <c r="Z16" s="31" t="s">
        <v>237</v>
      </c>
      <c r="AA16" s="171"/>
      <c r="AB16" s="171"/>
      <c r="AO16" s="26">
        <f>AA34</f>
        <v>3</v>
      </c>
      <c r="AP16" s="26">
        <f>AB34</f>
        <v>2.75</v>
      </c>
    </row>
    <row r="17" spans="1:42" ht="48.75" customHeight="1" x14ac:dyDescent="0.35">
      <c r="A17" s="178"/>
      <c r="B17" s="174"/>
      <c r="C17" s="169"/>
      <c r="D17" s="174"/>
      <c r="E17" s="169" t="s">
        <v>5</v>
      </c>
      <c r="F17" s="174">
        <f>Porcentajes!G10</f>
        <v>0.02</v>
      </c>
      <c r="G17" s="172">
        <v>1</v>
      </c>
      <c r="H17" s="173"/>
      <c r="I17" s="173"/>
      <c r="J17" s="173"/>
      <c r="K17" s="172">
        <v>2</v>
      </c>
      <c r="L17" s="172"/>
      <c r="M17" s="172"/>
      <c r="N17" s="172"/>
      <c r="O17" s="172">
        <v>3</v>
      </c>
      <c r="P17" s="172"/>
      <c r="Q17" s="172"/>
      <c r="R17" s="172"/>
      <c r="S17" s="172">
        <v>4</v>
      </c>
      <c r="T17" s="172"/>
      <c r="U17" s="172"/>
      <c r="V17" s="172"/>
      <c r="W17" s="172">
        <v>5</v>
      </c>
      <c r="X17" s="173"/>
      <c r="Y17" s="173"/>
      <c r="Z17" s="173"/>
      <c r="AA17" s="30" t="s">
        <v>87</v>
      </c>
      <c r="AB17" s="30" t="s">
        <v>88</v>
      </c>
      <c r="AO17" s="26">
        <f>AA38</f>
        <v>4</v>
      </c>
      <c r="AP17" s="26">
        <f>AB38</f>
        <v>3.75</v>
      </c>
    </row>
    <row r="18" spans="1:42" ht="75" customHeight="1" x14ac:dyDescent="0.2">
      <c r="A18" s="178"/>
      <c r="B18" s="174"/>
      <c r="C18" s="169"/>
      <c r="D18" s="174"/>
      <c r="E18" s="169"/>
      <c r="F18" s="174"/>
      <c r="G18" s="137" t="s">
        <v>47</v>
      </c>
      <c r="H18" s="137"/>
      <c r="I18" s="137"/>
      <c r="J18" s="137"/>
      <c r="K18" s="137" t="s">
        <v>313</v>
      </c>
      <c r="L18" s="137"/>
      <c r="M18" s="137"/>
      <c r="N18" s="137"/>
      <c r="O18" s="137" t="s">
        <v>463</v>
      </c>
      <c r="P18" s="137"/>
      <c r="Q18" s="137"/>
      <c r="R18" s="137"/>
      <c r="S18" s="137" t="s">
        <v>48</v>
      </c>
      <c r="T18" s="137"/>
      <c r="U18" s="137"/>
      <c r="V18" s="137"/>
      <c r="W18" s="137" t="s">
        <v>49</v>
      </c>
      <c r="X18" s="137"/>
      <c r="Y18" s="137"/>
      <c r="Z18" s="137"/>
      <c r="AA18" s="171">
        <v>2</v>
      </c>
      <c r="AB18" s="171">
        <v>1.5</v>
      </c>
      <c r="AO18" s="26">
        <f>AA42</f>
        <v>4</v>
      </c>
      <c r="AP18" s="26">
        <f>AB42</f>
        <v>3.25</v>
      </c>
    </row>
    <row r="19" spans="1:42" ht="24.75" customHeight="1" x14ac:dyDescent="0.2">
      <c r="A19" s="178"/>
      <c r="B19" s="174"/>
      <c r="C19" s="169"/>
      <c r="D19" s="174"/>
      <c r="E19" s="169"/>
      <c r="F19" s="174"/>
      <c r="G19" s="31">
        <v>0.25</v>
      </c>
      <c r="H19" s="31">
        <v>0.5</v>
      </c>
      <c r="I19" s="31">
        <v>0.75</v>
      </c>
      <c r="J19" s="31">
        <v>1</v>
      </c>
      <c r="K19" s="31">
        <v>1.25</v>
      </c>
      <c r="L19" s="31">
        <v>1.5</v>
      </c>
      <c r="M19" s="31">
        <v>1.75</v>
      </c>
      <c r="N19" s="31">
        <v>2</v>
      </c>
      <c r="O19" s="31">
        <v>2.25</v>
      </c>
      <c r="P19" s="31">
        <v>2.5</v>
      </c>
      <c r="Q19" s="31">
        <v>2.75</v>
      </c>
      <c r="R19" s="31">
        <v>3</v>
      </c>
      <c r="S19" s="31">
        <v>3.25</v>
      </c>
      <c r="T19" s="31">
        <v>3.5</v>
      </c>
      <c r="U19" s="31">
        <v>3.75</v>
      </c>
      <c r="V19" s="31">
        <v>4</v>
      </c>
      <c r="W19" s="31">
        <v>4.25</v>
      </c>
      <c r="X19" s="31">
        <v>4.5</v>
      </c>
      <c r="Y19" s="31">
        <v>4.75</v>
      </c>
      <c r="Z19" s="31">
        <v>5</v>
      </c>
      <c r="AA19" s="171"/>
      <c r="AB19" s="171"/>
      <c r="AO19" s="26">
        <f>AA46</f>
        <v>3</v>
      </c>
      <c r="AP19" s="26">
        <f>AB46</f>
        <v>2.5</v>
      </c>
    </row>
    <row r="20" spans="1:42" ht="132" customHeight="1" x14ac:dyDescent="0.2">
      <c r="A20" s="178"/>
      <c r="B20" s="174"/>
      <c r="C20" s="169"/>
      <c r="D20" s="174"/>
      <c r="E20" s="169"/>
      <c r="F20" s="174"/>
      <c r="G20" s="31" t="s">
        <v>254</v>
      </c>
      <c r="H20" s="31" t="s">
        <v>253</v>
      </c>
      <c r="I20" s="31" t="s">
        <v>255</v>
      </c>
      <c r="J20" s="31" t="s">
        <v>256</v>
      </c>
      <c r="K20" s="31" t="s">
        <v>442</v>
      </c>
      <c r="L20" s="31" t="s">
        <v>444</v>
      </c>
      <c r="M20" s="31" t="s">
        <v>443</v>
      </c>
      <c r="N20" s="31" t="s">
        <v>445</v>
      </c>
      <c r="O20" s="31" t="s">
        <v>442</v>
      </c>
      <c r="P20" s="31" t="s">
        <v>444</v>
      </c>
      <c r="Q20" s="31" t="s">
        <v>443</v>
      </c>
      <c r="R20" s="31" t="s">
        <v>446</v>
      </c>
      <c r="S20" s="31" t="s">
        <v>447</v>
      </c>
      <c r="T20" s="31" t="s">
        <v>448</v>
      </c>
      <c r="U20" s="31" t="s">
        <v>450</v>
      </c>
      <c r="V20" s="31" t="s">
        <v>449</v>
      </c>
      <c r="W20" s="31" t="s">
        <v>464</v>
      </c>
      <c r="X20" s="31" t="s">
        <v>465</v>
      </c>
      <c r="Y20" s="31" t="s">
        <v>466</v>
      </c>
      <c r="Z20" s="31" t="s">
        <v>467</v>
      </c>
      <c r="AA20" s="171"/>
      <c r="AB20" s="171"/>
      <c r="AO20" s="26">
        <f>AA50</f>
        <v>5</v>
      </c>
      <c r="AP20" s="26">
        <f>AB50</f>
        <v>4.5</v>
      </c>
    </row>
    <row r="21" spans="1:42" ht="48.75" customHeight="1" x14ac:dyDescent="0.35">
      <c r="A21" s="178"/>
      <c r="B21" s="174"/>
      <c r="C21" s="169" t="s">
        <v>6</v>
      </c>
      <c r="D21" s="174">
        <f>Porcentajes!E11</f>
        <v>0.1</v>
      </c>
      <c r="E21" s="169" t="s">
        <v>7</v>
      </c>
      <c r="F21" s="174">
        <f>Porcentajes!G11</f>
        <v>0.02</v>
      </c>
      <c r="G21" s="172">
        <v>1</v>
      </c>
      <c r="H21" s="173"/>
      <c r="I21" s="173"/>
      <c r="J21" s="173"/>
      <c r="K21" s="172">
        <v>2</v>
      </c>
      <c r="L21" s="173"/>
      <c r="M21" s="173"/>
      <c r="N21" s="173"/>
      <c r="O21" s="172">
        <v>3</v>
      </c>
      <c r="P21" s="172"/>
      <c r="Q21" s="172"/>
      <c r="R21" s="172"/>
      <c r="S21" s="172">
        <v>4</v>
      </c>
      <c r="T21" s="172"/>
      <c r="U21" s="172"/>
      <c r="V21" s="172"/>
      <c r="W21" s="172">
        <v>5</v>
      </c>
      <c r="X21" s="173"/>
      <c r="Y21" s="173"/>
      <c r="Z21" s="173"/>
      <c r="AA21" s="30" t="s">
        <v>87</v>
      </c>
      <c r="AB21" s="30" t="s">
        <v>88</v>
      </c>
      <c r="AO21" s="26">
        <f>AA54</f>
        <v>5</v>
      </c>
      <c r="AP21" s="26">
        <f>AB54</f>
        <v>5</v>
      </c>
    </row>
    <row r="22" spans="1:42" ht="75" customHeight="1" x14ac:dyDescent="0.2">
      <c r="A22" s="178"/>
      <c r="B22" s="174"/>
      <c r="C22" s="169"/>
      <c r="D22" s="174"/>
      <c r="E22" s="169"/>
      <c r="F22" s="174"/>
      <c r="G22" s="137" t="s">
        <v>314</v>
      </c>
      <c r="H22" s="137"/>
      <c r="I22" s="137"/>
      <c r="J22" s="137"/>
      <c r="K22" s="137" t="s">
        <v>454</v>
      </c>
      <c r="L22" s="137"/>
      <c r="M22" s="137"/>
      <c r="N22" s="137"/>
      <c r="O22" s="137" t="s">
        <v>451</v>
      </c>
      <c r="P22" s="137"/>
      <c r="Q22" s="137"/>
      <c r="R22" s="137"/>
      <c r="S22" s="137" t="s">
        <v>452</v>
      </c>
      <c r="T22" s="137"/>
      <c r="U22" s="137"/>
      <c r="V22" s="137"/>
      <c r="W22" s="137" t="s">
        <v>453</v>
      </c>
      <c r="X22" s="137"/>
      <c r="Y22" s="137"/>
      <c r="Z22" s="137"/>
      <c r="AA22" s="171">
        <v>4</v>
      </c>
      <c r="AB22" s="171">
        <v>3.75</v>
      </c>
      <c r="AO22" s="26"/>
      <c r="AP22" s="26"/>
    </row>
    <row r="23" spans="1:42" ht="24.75" customHeight="1" x14ac:dyDescent="0.2">
      <c r="A23" s="178"/>
      <c r="B23" s="174"/>
      <c r="C23" s="169"/>
      <c r="D23" s="174"/>
      <c r="E23" s="169"/>
      <c r="F23" s="174"/>
      <c r="G23" s="31">
        <v>0.25</v>
      </c>
      <c r="H23" s="31">
        <v>0.5</v>
      </c>
      <c r="I23" s="31">
        <v>0.75</v>
      </c>
      <c r="J23" s="31">
        <v>1</v>
      </c>
      <c r="K23" s="31">
        <v>1.25</v>
      </c>
      <c r="L23" s="31">
        <v>1.5</v>
      </c>
      <c r="M23" s="31">
        <v>1.75</v>
      </c>
      <c r="N23" s="31">
        <v>2</v>
      </c>
      <c r="O23" s="31">
        <v>2.25</v>
      </c>
      <c r="P23" s="31">
        <v>2.5</v>
      </c>
      <c r="Q23" s="31">
        <v>2.75</v>
      </c>
      <c r="R23" s="31">
        <v>3</v>
      </c>
      <c r="S23" s="31">
        <v>3.25</v>
      </c>
      <c r="T23" s="31">
        <v>3.5</v>
      </c>
      <c r="U23" s="31">
        <v>3.75</v>
      </c>
      <c r="V23" s="31">
        <v>4</v>
      </c>
      <c r="W23" s="31">
        <v>4.25</v>
      </c>
      <c r="X23" s="31">
        <v>4.5</v>
      </c>
      <c r="Y23" s="31">
        <v>4.75</v>
      </c>
      <c r="Z23" s="31">
        <v>5</v>
      </c>
      <c r="AA23" s="171"/>
      <c r="AB23" s="171"/>
      <c r="AO23" s="10"/>
      <c r="AP23" s="10"/>
    </row>
    <row r="24" spans="1:42" ht="225" x14ac:dyDescent="0.2">
      <c r="A24" s="178"/>
      <c r="B24" s="174"/>
      <c r="C24" s="169"/>
      <c r="D24" s="174"/>
      <c r="E24" s="169"/>
      <c r="F24" s="174"/>
      <c r="G24" s="31" t="s">
        <v>403</v>
      </c>
      <c r="H24" s="31" t="s">
        <v>404</v>
      </c>
      <c r="I24" s="31" t="s">
        <v>427</v>
      </c>
      <c r="J24" s="31" t="s">
        <v>428</v>
      </c>
      <c r="K24" s="31" t="s">
        <v>455</v>
      </c>
      <c r="L24" s="31" t="s">
        <v>405</v>
      </c>
      <c r="M24" s="31" t="s">
        <v>406</v>
      </c>
      <c r="N24" s="31" t="s">
        <v>407</v>
      </c>
      <c r="O24" s="31" t="s">
        <v>408</v>
      </c>
      <c r="P24" s="31" t="s">
        <v>409</v>
      </c>
      <c r="Q24" s="31" t="s">
        <v>410</v>
      </c>
      <c r="R24" s="31" t="s">
        <v>411</v>
      </c>
      <c r="S24" s="31" t="s">
        <v>412</v>
      </c>
      <c r="T24" s="31" t="s">
        <v>413</v>
      </c>
      <c r="U24" s="31" t="s">
        <v>414</v>
      </c>
      <c r="V24" s="31" t="s">
        <v>415</v>
      </c>
      <c r="W24" s="31" t="s">
        <v>416</v>
      </c>
      <c r="X24" s="31" t="s">
        <v>417</v>
      </c>
      <c r="Y24" s="31" t="s">
        <v>418</v>
      </c>
      <c r="Z24" s="31" t="s">
        <v>419</v>
      </c>
      <c r="AA24" s="171"/>
      <c r="AB24" s="171"/>
      <c r="AO24" s="10"/>
      <c r="AP24" s="10"/>
    </row>
    <row r="25" spans="1:42" ht="48.75" customHeight="1" x14ac:dyDescent="0.35">
      <c r="A25" s="178"/>
      <c r="B25" s="174"/>
      <c r="C25" s="169"/>
      <c r="D25" s="174"/>
      <c r="E25" s="169" t="s">
        <v>8</v>
      </c>
      <c r="F25" s="174">
        <f>Porcentajes!G12</f>
        <v>0.01</v>
      </c>
      <c r="G25" s="172">
        <v>1</v>
      </c>
      <c r="H25" s="173"/>
      <c r="I25" s="173"/>
      <c r="J25" s="173"/>
      <c r="K25" s="172">
        <v>2</v>
      </c>
      <c r="L25" s="173"/>
      <c r="M25" s="173"/>
      <c r="N25" s="173"/>
      <c r="O25" s="172">
        <v>3</v>
      </c>
      <c r="P25" s="172"/>
      <c r="Q25" s="172"/>
      <c r="R25" s="172"/>
      <c r="S25" s="172">
        <v>4</v>
      </c>
      <c r="T25" s="172"/>
      <c r="U25" s="172"/>
      <c r="V25" s="172"/>
      <c r="W25" s="172">
        <v>5</v>
      </c>
      <c r="X25" s="173"/>
      <c r="Y25" s="173"/>
      <c r="Z25" s="173"/>
      <c r="AA25" s="30" t="s">
        <v>87</v>
      </c>
      <c r="AB25" s="30" t="s">
        <v>88</v>
      </c>
      <c r="AO25" s="10"/>
      <c r="AP25" s="10"/>
    </row>
    <row r="26" spans="1:42" ht="65.25" customHeight="1" x14ac:dyDescent="0.2">
      <c r="A26" s="178"/>
      <c r="B26" s="174"/>
      <c r="C26" s="169"/>
      <c r="D26" s="174"/>
      <c r="E26" s="169"/>
      <c r="F26" s="174"/>
      <c r="G26" s="137" t="s">
        <v>429</v>
      </c>
      <c r="H26" s="137"/>
      <c r="I26" s="137"/>
      <c r="J26" s="137"/>
      <c r="K26" s="137" t="s">
        <v>456</v>
      </c>
      <c r="L26" s="137"/>
      <c r="M26" s="137"/>
      <c r="N26" s="137"/>
      <c r="O26" s="137" t="s">
        <v>457</v>
      </c>
      <c r="P26" s="137"/>
      <c r="Q26" s="137"/>
      <c r="R26" s="137"/>
      <c r="S26" s="137" t="s">
        <v>458</v>
      </c>
      <c r="T26" s="137"/>
      <c r="U26" s="137"/>
      <c r="V26" s="137"/>
      <c r="W26" s="137" t="s">
        <v>468</v>
      </c>
      <c r="X26" s="137"/>
      <c r="Y26" s="137"/>
      <c r="Z26" s="137"/>
      <c r="AA26" s="171">
        <v>1</v>
      </c>
      <c r="AB26" s="171">
        <v>0.25</v>
      </c>
      <c r="AO26" s="10"/>
      <c r="AP26" s="10"/>
    </row>
    <row r="27" spans="1:42" ht="24.75" customHeight="1" x14ac:dyDescent="0.2">
      <c r="A27" s="178"/>
      <c r="B27" s="174"/>
      <c r="C27" s="169"/>
      <c r="D27" s="174"/>
      <c r="E27" s="169"/>
      <c r="F27" s="174"/>
      <c r="G27" s="31">
        <v>0.25</v>
      </c>
      <c r="H27" s="31">
        <v>0.5</v>
      </c>
      <c r="I27" s="31">
        <v>0.75</v>
      </c>
      <c r="J27" s="31">
        <v>1</v>
      </c>
      <c r="K27" s="31">
        <v>1.25</v>
      </c>
      <c r="L27" s="31">
        <v>1.5</v>
      </c>
      <c r="M27" s="31">
        <v>1.75</v>
      </c>
      <c r="N27" s="31">
        <v>2</v>
      </c>
      <c r="O27" s="31">
        <v>2.25</v>
      </c>
      <c r="P27" s="31">
        <v>2.5</v>
      </c>
      <c r="Q27" s="31">
        <v>2.75</v>
      </c>
      <c r="R27" s="31">
        <v>3</v>
      </c>
      <c r="S27" s="31">
        <v>3.25</v>
      </c>
      <c r="T27" s="31">
        <v>3.5</v>
      </c>
      <c r="U27" s="31">
        <v>3.75</v>
      </c>
      <c r="V27" s="31">
        <v>4</v>
      </c>
      <c r="W27" s="31">
        <v>4.25</v>
      </c>
      <c r="X27" s="31">
        <v>4.5</v>
      </c>
      <c r="Y27" s="31">
        <v>4.75</v>
      </c>
      <c r="Z27" s="31">
        <v>5</v>
      </c>
      <c r="AA27" s="171"/>
      <c r="AB27" s="171"/>
      <c r="AO27" s="10"/>
      <c r="AP27" s="10"/>
    </row>
    <row r="28" spans="1:42" ht="225" x14ac:dyDescent="0.2">
      <c r="A28" s="178"/>
      <c r="B28" s="174"/>
      <c r="C28" s="169"/>
      <c r="D28" s="174"/>
      <c r="E28" s="169"/>
      <c r="F28" s="174"/>
      <c r="G28" s="31" t="s">
        <v>315</v>
      </c>
      <c r="H28" s="31" t="s">
        <v>316</v>
      </c>
      <c r="I28" s="31" t="s">
        <v>317</v>
      </c>
      <c r="J28" s="31" t="s">
        <v>318</v>
      </c>
      <c r="K28" s="31" t="s">
        <v>319</v>
      </c>
      <c r="L28" s="31" t="s">
        <v>320</v>
      </c>
      <c r="M28" s="31" t="s">
        <v>321</v>
      </c>
      <c r="N28" s="31" t="s">
        <v>322</v>
      </c>
      <c r="O28" s="31" t="s">
        <v>323</v>
      </c>
      <c r="P28" s="31" t="s">
        <v>324</v>
      </c>
      <c r="Q28" s="31" t="s">
        <v>325</v>
      </c>
      <c r="R28" s="31" t="s">
        <v>326</v>
      </c>
      <c r="S28" s="31" t="s">
        <v>327</v>
      </c>
      <c r="T28" s="31" t="s">
        <v>328</v>
      </c>
      <c r="U28" s="31" t="s">
        <v>329</v>
      </c>
      <c r="V28" s="31" t="s">
        <v>330</v>
      </c>
      <c r="W28" s="31" t="s">
        <v>331</v>
      </c>
      <c r="X28" s="31" t="s">
        <v>332</v>
      </c>
      <c r="Y28" s="31" t="s">
        <v>333</v>
      </c>
      <c r="Z28" s="31" t="s">
        <v>334</v>
      </c>
      <c r="AA28" s="171"/>
      <c r="AB28" s="171"/>
      <c r="AO28" s="10"/>
      <c r="AP28" s="10"/>
    </row>
    <row r="29" spans="1:42" ht="48.75" customHeight="1" x14ac:dyDescent="0.35">
      <c r="A29" s="178"/>
      <c r="B29" s="174"/>
      <c r="C29" s="169"/>
      <c r="D29" s="174"/>
      <c r="E29" s="169" t="s">
        <v>34</v>
      </c>
      <c r="F29" s="174">
        <f>Porcentajes!G13</f>
        <v>0.02</v>
      </c>
      <c r="G29" s="172">
        <v>1</v>
      </c>
      <c r="H29" s="173"/>
      <c r="I29" s="173"/>
      <c r="J29" s="173"/>
      <c r="K29" s="172">
        <v>2</v>
      </c>
      <c r="L29" s="173"/>
      <c r="M29" s="173"/>
      <c r="N29" s="173"/>
      <c r="O29" s="172">
        <v>3</v>
      </c>
      <c r="P29" s="172"/>
      <c r="Q29" s="172"/>
      <c r="R29" s="172"/>
      <c r="S29" s="172">
        <v>4</v>
      </c>
      <c r="T29" s="172"/>
      <c r="U29" s="172"/>
      <c r="V29" s="172"/>
      <c r="W29" s="172">
        <v>5</v>
      </c>
      <c r="X29" s="173"/>
      <c r="Y29" s="173"/>
      <c r="Z29" s="173"/>
      <c r="AA29" s="30" t="s">
        <v>87</v>
      </c>
      <c r="AB29" s="30" t="s">
        <v>88</v>
      </c>
      <c r="AO29" s="10"/>
      <c r="AP29" s="10"/>
    </row>
    <row r="30" spans="1:42" ht="75" customHeight="1" x14ac:dyDescent="0.2">
      <c r="A30" s="178"/>
      <c r="B30" s="174"/>
      <c r="C30" s="169"/>
      <c r="D30" s="174"/>
      <c r="E30" s="169"/>
      <c r="F30" s="174"/>
      <c r="G30" s="137" t="s">
        <v>41</v>
      </c>
      <c r="H30" s="137"/>
      <c r="I30" s="137"/>
      <c r="J30" s="137"/>
      <c r="K30" s="137" t="s">
        <v>50</v>
      </c>
      <c r="L30" s="137"/>
      <c r="M30" s="137"/>
      <c r="N30" s="137"/>
      <c r="O30" s="137" t="s">
        <v>51</v>
      </c>
      <c r="P30" s="137"/>
      <c r="Q30" s="137"/>
      <c r="R30" s="137"/>
      <c r="S30" s="137" t="s">
        <v>52</v>
      </c>
      <c r="T30" s="137"/>
      <c r="U30" s="137"/>
      <c r="V30" s="137"/>
      <c r="W30" s="137" t="s">
        <v>469</v>
      </c>
      <c r="X30" s="137"/>
      <c r="Y30" s="137"/>
      <c r="Z30" s="137"/>
      <c r="AA30" s="171">
        <v>4</v>
      </c>
      <c r="AB30" s="171">
        <v>3.75</v>
      </c>
      <c r="AO30" s="10"/>
      <c r="AP30" s="10"/>
    </row>
    <row r="31" spans="1:42" ht="24.75" customHeight="1" x14ac:dyDescent="0.2">
      <c r="A31" s="178"/>
      <c r="B31" s="174"/>
      <c r="C31" s="169"/>
      <c r="D31" s="174"/>
      <c r="E31" s="169"/>
      <c r="F31" s="174"/>
      <c r="G31" s="31">
        <v>0.25</v>
      </c>
      <c r="H31" s="31">
        <v>0.5</v>
      </c>
      <c r="I31" s="31">
        <v>0.75</v>
      </c>
      <c r="J31" s="31">
        <v>1</v>
      </c>
      <c r="K31" s="31">
        <v>1.25</v>
      </c>
      <c r="L31" s="31">
        <v>1.5</v>
      </c>
      <c r="M31" s="31">
        <v>1.75</v>
      </c>
      <c r="N31" s="31">
        <v>2</v>
      </c>
      <c r="O31" s="31">
        <v>2.25</v>
      </c>
      <c r="P31" s="31">
        <v>2.5</v>
      </c>
      <c r="Q31" s="31">
        <v>2.75</v>
      </c>
      <c r="R31" s="31">
        <v>3</v>
      </c>
      <c r="S31" s="31">
        <v>3.25</v>
      </c>
      <c r="T31" s="31">
        <v>3.5</v>
      </c>
      <c r="U31" s="31">
        <v>3.75</v>
      </c>
      <c r="V31" s="31">
        <v>4</v>
      </c>
      <c r="W31" s="31">
        <v>4.25</v>
      </c>
      <c r="X31" s="31">
        <v>4.5</v>
      </c>
      <c r="Y31" s="31">
        <v>4.75</v>
      </c>
      <c r="Z31" s="31">
        <v>5</v>
      </c>
      <c r="AA31" s="171"/>
      <c r="AB31" s="171"/>
      <c r="AO31" s="10"/>
      <c r="AP31" s="10"/>
    </row>
    <row r="32" spans="1:42" ht="165" x14ac:dyDescent="0.2">
      <c r="A32" s="178"/>
      <c r="B32" s="174"/>
      <c r="C32" s="169"/>
      <c r="D32" s="174"/>
      <c r="E32" s="169"/>
      <c r="F32" s="174"/>
      <c r="G32" s="31" t="s">
        <v>431</v>
      </c>
      <c r="H32" s="31" t="s">
        <v>430</v>
      </c>
      <c r="I32" s="31" t="s">
        <v>259</v>
      </c>
      <c r="J32" s="31" t="s">
        <v>260</v>
      </c>
      <c r="K32" s="31" t="s">
        <v>276</v>
      </c>
      <c r="L32" s="31" t="s">
        <v>275</v>
      </c>
      <c r="M32" s="31" t="s">
        <v>274</v>
      </c>
      <c r="N32" s="31" t="s">
        <v>273</v>
      </c>
      <c r="O32" s="31" t="s">
        <v>272</v>
      </c>
      <c r="P32" s="31" t="s">
        <v>271</v>
      </c>
      <c r="Q32" s="31" t="s">
        <v>270</v>
      </c>
      <c r="R32" s="31" t="s">
        <v>269</v>
      </c>
      <c r="S32" s="31" t="s">
        <v>268</v>
      </c>
      <c r="T32" s="31" t="s">
        <v>267</v>
      </c>
      <c r="U32" s="31" t="s">
        <v>266</v>
      </c>
      <c r="V32" s="31" t="s">
        <v>265</v>
      </c>
      <c r="W32" s="31" t="s">
        <v>264</v>
      </c>
      <c r="X32" s="31" t="s">
        <v>263</v>
      </c>
      <c r="Y32" s="31" t="s">
        <v>262</v>
      </c>
      <c r="Z32" s="31" t="s">
        <v>261</v>
      </c>
      <c r="AA32" s="171"/>
      <c r="AB32" s="171"/>
      <c r="AO32" s="10"/>
      <c r="AP32" s="10"/>
    </row>
    <row r="33" spans="1:42" ht="48.75" customHeight="1" x14ac:dyDescent="0.35">
      <c r="A33" s="178"/>
      <c r="B33" s="174"/>
      <c r="C33" s="169"/>
      <c r="D33" s="174"/>
      <c r="E33" s="169" t="s">
        <v>35</v>
      </c>
      <c r="F33" s="174">
        <f>Porcentajes!G14</f>
        <v>0.02</v>
      </c>
      <c r="G33" s="172">
        <v>1</v>
      </c>
      <c r="H33" s="173"/>
      <c r="I33" s="173"/>
      <c r="J33" s="173"/>
      <c r="K33" s="172">
        <v>2</v>
      </c>
      <c r="L33" s="173"/>
      <c r="M33" s="173"/>
      <c r="N33" s="173"/>
      <c r="O33" s="172">
        <v>3</v>
      </c>
      <c r="P33" s="172"/>
      <c r="Q33" s="172"/>
      <c r="R33" s="172"/>
      <c r="S33" s="172">
        <v>4</v>
      </c>
      <c r="T33" s="172"/>
      <c r="U33" s="172"/>
      <c r="V33" s="172"/>
      <c r="W33" s="172">
        <v>5</v>
      </c>
      <c r="X33" s="173"/>
      <c r="Y33" s="173"/>
      <c r="Z33" s="173"/>
      <c r="AA33" s="30" t="s">
        <v>87</v>
      </c>
      <c r="AB33" s="30" t="s">
        <v>88</v>
      </c>
      <c r="AO33" s="10"/>
      <c r="AP33" s="10"/>
    </row>
    <row r="34" spans="1:42" ht="79.5" customHeight="1" x14ac:dyDescent="0.2">
      <c r="A34" s="178"/>
      <c r="B34" s="174"/>
      <c r="C34" s="169"/>
      <c r="D34" s="174"/>
      <c r="E34" s="169"/>
      <c r="F34" s="174"/>
      <c r="G34" s="137" t="s">
        <v>53</v>
      </c>
      <c r="H34" s="137"/>
      <c r="I34" s="137"/>
      <c r="J34" s="137"/>
      <c r="K34" s="137" t="s">
        <v>459</v>
      </c>
      <c r="L34" s="137"/>
      <c r="M34" s="137"/>
      <c r="N34" s="137"/>
      <c r="O34" s="137" t="s">
        <v>55</v>
      </c>
      <c r="P34" s="137"/>
      <c r="Q34" s="137"/>
      <c r="R34" s="137"/>
      <c r="S34" s="137" t="s">
        <v>54</v>
      </c>
      <c r="T34" s="137"/>
      <c r="U34" s="137"/>
      <c r="V34" s="137"/>
      <c r="W34" s="137" t="s">
        <v>470</v>
      </c>
      <c r="X34" s="137"/>
      <c r="Y34" s="137"/>
      <c r="Z34" s="137"/>
      <c r="AA34" s="171">
        <v>3</v>
      </c>
      <c r="AB34" s="171">
        <v>2.75</v>
      </c>
      <c r="AO34" s="10"/>
      <c r="AP34" s="10"/>
    </row>
    <row r="35" spans="1:42" ht="24.75" customHeight="1" x14ac:dyDescent="0.2">
      <c r="A35" s="178"/>
      <c r="B35" s="174"/>
      <c r="C35" s="169"/>
      <c r="D35" s="174"/>
      <c r="E35" s="169"/>
      <c r="F35" s="174"/>
      <c r="G35" s="31">
        <v>0.25</v>
      </c>
      <c r="H35" s="31">
        <v>0.5</v>
      </c>
      <c r="I35" s="31">
        <v>0.75</v>
      </c>
      <c r="J35" s="31">
        <v>1</v>
      </c>
      <c r="K35" s="31">
        <v>1.25</v>
      </c>
      <c r="L35" s="31">
        <v>1.5</v>
      </c>
      <c r="M35" s="31">
        <v>1.75</v>
      </c>
      <c r="N35" s="31">
        <v>2</v>
      </c>
      <c r="O35" s="31">
        <v>2.25</v>
      </c>
      <c r="P35" s="31">
        <v>2.5</v>
      </c>
      <c r="Q35" s="31">
        <v>2.75</v>
      </c>
      <c r="R35" s="31">
        <v>3</v>
      </c>
      <c r="S35" s="31">
        <v>3.25</v>
      </c>
      <c r="T35" s="31">
        <v>3.5</v>
      </c>
      <c r="U35" s="31">
        <v>3.75</v>
      </c>
      <c r="V35" s="31">
        <v>4</v>
      </c>
      <c r="W35" s="31">
        <v>4.25</v>
      </c>
      <c r="X35" s="31">
        <v>4.5</v>
      </c>
      <c r="Y35" s="31">
        <v>4.75</v>
      </c>
      <c r="Z35" s="31">
        <v>5</v>
      </c>
      <c r="AA35" s="171"/>
      <c r="AB35" s="171"/>
      <c r="AO35" s="10"/>
      <c r="AP35" s="10"/>
    </row>
    <row r="36" spans="1:42" ht="165" x14ac:dyDescent="0.2">
      <c r="A36" s="178"/>
      <c r="B36" s="174"/>
      <c r="C36" s="169"/>
      <c r="D36" s="174"/>
      <c r="E36" s="169"/>
      <c r="F36" s="174"/>
      <c r="G36" s="31" t="s">
        <v>431</v>
      </c>
      <c r="H36" s="31" t="s">
        <v>258</v>
      </c>
      <c r="I36" s="31" t="s">
        <v>259</v>
      </c>
      <c r="J36" s="31" t="s">
        <v>260</v>
      </c>
      <c r="K36" s="31" t="s">
        <v>276</v>
      </c>
      <c r="L36" s="31" t="s">
        <v>275</v>
      </c>
      <c r="M36" s="31" t="s">
        <v>274</v>
      </c>
      <c r="N36" s="31" t="s">
        <v>273</v>
      </c>
      <c r="O36" s="31" t="s">
        <v>272</v>
      </c>
      <c r="P36" s="31" t="s">
        <v>271</v>
      </c>
      <c r="Q36" s="31" t="s">
        <v>270</v>
      </c>
      <c r="R36" s="31" t="s">
        <v>269</v>
      </c>
      <c r="S36" s="31" t="s">
        <v>268</v>
      </c>
      <c r="T36" s="31" t="s">
        <v>267</v>
      </c>
      <c r="U36" s="31" t="s">
        <v>266</v>
      </c>
      <c r="V36" s="31" t="s">
        <v>265</v>
      </c>
      <c r="W36" s="31" t="s">
        <v>264</v>
      </c>
      <c r="X36" s="31" t="s">
        <v>263</v>
      </c>
      <c r="Y36" s="31" t="s">
        <v>262</v>
      </c>
      <c r="Z36" s="31" t="s">
        <v>261</v>
      </c>
      <c r="AA36" s="171"/>
      <c r="AB36" s="171"/>
      <c r="AO36" s="10"/>
      <c r="AP36" s="10"/>
    </row>
    <row r="37" spans="1:42" ht="48.75" customHeight="1" x14ac:dyDescent="0.35">
      <c r="A37" s="178"/>
      <c r="B37" s="174"/>
      <c r="C37" s="169"/>
      <c r="D37" s="174"/>
      <c r="E37" s="169" t="s">
        <v>36</v>
      </c>
      <c r="F37" s="174">
        <f>Porcentajes!G15</f>
        <v>0.02</v>
      </c>
      <c r="G37" s="172">
        <v>1</v>
      </c>
      <c r="H37" s="173"/>
      <c r="I37" s="173"/>
      <c r="J37" s="173"/>
      <c r="K37" s="172">
        <v>2</v>
      </c>
      <c r="L37" s="173"/>
      <c r="M37" s="173"/>
      <c r="N37" s="173"/>
      <c r="O37" s="172">
        <v>3</v>
      </c>
      <c r="P37" s="172"/>
      <c r="Q37" s="172"/>
      <c r="R37" s="172"/>
      <c r="S37" s="172">
        <v>4</v>
      </c>
      <c r="T37" s="172"/>
      <c r="U37" s="172"/>
      <c r="V37" s="172"/>
      <c r="W37" s="172">
        <v>5</v>
      </c>
      <c r="X37" s="173"/>
      <c r="Y37" s="173"/>
      <c r="Z37" s="173"/>
      <c r="AA37" s="30" t="s">
        <v>87</v>
      </c>
      <c r="AB37" s="30" t="s">
        <v>88</v>
      </c>
      <c r="AO37" s="10"/>
      <c r="AP37" s="10"/>
    </row>
    <row r="38" spans="1:42" ht="75.75" customHeight="1" x14ac:dyDescent="0.2">
      <c r="A38" s="178"/>
      <c r="B38" s="174"/>
      <c r="C38" s="169"/>
      <c r="D38" s="174"/>
      <c r="E38" s="169"/>
      <c r="F38" s="174"/>
      <c r="G38" s="137" t="s">
        <v>42</v>
      </c>
      <c r="H38" s="137"/>
      <c r="I38" s="137"/>
      <c r="J38" s="137"/>
      <c r="K38" s="137" t="s">
        <v>460</v>
      </c>
      <c r="L38" s="137"/>
      <c r="M38" s="137"/>
      <c r="N38" s="137"/>
      <c r="O38" s="137" t="s">
        <v>461</v>
      </c>
      <c r="P38" s="137"/>
      <c r="Q38" s="137"/>
      <c r="R38" s="137"/>
      <c r="S38" s="137" t="s">
        <v>461</v>
      </c>
      <c r="T38" s="137"/>
      <c r="U38" s="137"/>
      <c r="V38" s="137"/>
      <c r="W38" s="137" t="s">
        <v>461</v>
      </c>
      <c r="X38" s="137"/>
      <c r="Y38" s="137"/>
      <c r="Z38" s="137"/>
      <c r="AA38" s="171">
        <v>4</v>
      </c>
      <c r="AB38" s="171">
        <v>3.75</v>
      </c>
      <c r="AO38" s="10"/>
      <c r="AP38" s="10"/>
    </row>
    <row r="39" spans="1:42" ht="24.75" customHeight="1" x14ac:dyDescent="0.2">
      <c r="A39" s="178"/>
      <c r="B39" s="174"/>
      <c r="C39" s="169"/>
      <c r="D39" s="174"/>
      <c r="E39" s="169"/>
      <c r="F39" s="174"/>
      <c r="G39" s="31">
        <v>0.25</v>
      </c>
      <c r="H39" s="31">
        <v>0.5</v>
      </c>
      <c r="I39" s="31">
        <v>0.75</v>
      </c>
      <c r="J39" s="31">
        <v>1</v>
      </c>
      <c r="K39" s="31">
        <v>1.25</v>
      </c>
      <c r="L39" s="31">
        <v>1.5</v>
      </c>
      <c r="M39" s="31">
        <v>1.75</v>
      </c>
      <c r="N39" s="31">
        <v>2</v>
      </c>
      <c r="O39" s="31">
        <v>2.25</v>
      </c>
      <c r="P39" s="31">
        <v>2.5</v>
      </c>
      <c r="Q39" s="31">
        <v>2.75</v>
      </c>
      <c r="R39" s="31">
        <v>3</v>
      </c>
      <c r="S39" s="31">
        <v>3.25</v>
      </c>
      <c r="T39" s="31">
        <v>3.5</v>
      </c>
      <c r="U39" s="31">
        <v>3.75</v>
      </c>
      <c r="V39" s="31">
        <v>4</v>
      </c>
      <c r="W39" s="31">
        <v>4.25</v>
      </c>
      <c r="X39" s="31">
        <v>4.5</v>
      </c>
      <c r="Y39" s="31">
        <v>4.75</v>
      </c>
      <c r="Z39" s="31">
        <v>5</v>
      </c>
      <c r="AA39" s="171"/>
      <c r="AB39" s="171"/>
      <c r="AO39" s="10"/>
      <c r="AP39" s="10"/>
    </row>
    <row r="40" spans="1:42" ht="177" customHeight="1" x14ac:dyDescent="0.2">
      <c r="A40" s="178"/>
      <c r="B40" s="174"/>
      <c r="C40" s="169"/>
      <c r="D40" s="174"/>
      <c r="E40" s="169"/>
      <c r="F40" s="174"/>
      <c r="G40" s="31" t="s">
        <v>431</v>
      </c>
      <c r="H40" s="31" t="s">
        <v>258</v>
      </c>
      <c r="I40" s="31" t="s">
        <v>259</v>
      </c>
      <c r="J40" s="31" t="s">
        <v>260</v>
      </c>
      <c r="K40" s="31" t="s">
        <v>276</v>
      </c>
      <c r="L40" s="31" t="s">
        <v>275</v>
      </c>
      <c r="M40" s="31" t="s">
        <v>274</v>
      </c>
      <c r="N40" s="31" t="s">
        <v>273</v>
      </c>
      <c r="O40" s="31" t="s">
        <v>272</v>
      </c>
      <c r="P40" s="31" t="s">
        <v>271</v>
      </c>
      <c r="Q40" s="31" t="s">
        <v>270</v>
      </c>
      <c r="R40" s="31" t="s">
        <v>269</v>
      </c>
      <c r="S40" s="31" t="s">
        <v>268</v>
      </c>
      <c r="T40" s="31" t="s">
        <v>267</v>
      </c>
      <c r="U40" s="31" t="s">
        <v>266</v>
      </c>
      <c r="V40" s="31" t="s">
        <v>265</v>
      </c>
      <c r="W40" s="31" t="s">
        <v>264</v>
      </c>
      <c r="X40" s="31" t="s">
        <v>263</v>
      </c>
      <c r="Y40" s="31" t="s">
        <v>262</v>
      </c>
      <c r="Z40" s="31" t="s">
        <v>261</v>
      </c>
      <c r="AA40" s="171"/>
      <c r="AB40" s="171"/>
      <c r="AO40" s="10"/>
      <c r="AP40" s="10"/>
    </row>
    <row r="41" spans="1:42" ht="48.75" customHeight="1" x14ac:dyDescent="0.35">
      <c r="A41" s="178"/>
      <c r="B41" s="174"/>
      <c r="C41" s="169"/>
      <c r="D41" s="174"/>
      <c r="E41" s="169" t="s">
        <v>43</v>
      </c>
      <c r="F41" s="174">
        <f>Porcentajes!G16</f>
        <v>0.01</v>
      </c>
      <c r="G41" s="172">
        <v>1</v>
      </c>
      <c r="H41" s="173"/>
      <c r="I41" s="173"/>
      <c r="J41" s="173"/>
      <c r="K41" s="172">
        <v>2</v>
      </c>
      <c r="L41" s="173"/>
      <c r="M41" s="173"/>
      <c r="N41" s="173"/>
      <c r="O41" s="172">
        <v>3</v>
      </c>
      <c r="P41" s="172"/>
      <c r="Q41" s="172"/>
      <c r="R41" s="172"/>
      <c r="S41" s="172">
        <v>4</v>
      </c>
      <c r="T41" s="172"/>
      <c r="U41" s="172"/>
      <c r="V41" s="172"/>
      <c r="W41" s="172">
        <v>5</v>
      </c>
      <c r="X41" s="173"/>
      <c r="Y41" s="173"/>
      <c r="Z41" s="173"/>
      <c r="AA41" s="30" t="s">
        <v>87</v>
      </c>
      <c r="AB41" s="30" t="s">
        <v>88</v>
      </c>
      <c r="AO41" s="10"/>
      <c r="AP41" s="10"/>
    </row>
    <row r="42" spans="1:42" ht="75" customHeight="1" x14ac:dyDescent="0.2">
      <c r="A42" s="178"/>
      <c r="B42" s="174"/>
      <c r="C42" s="169"/>
      <c r="D42" s="174"/>
      <c r="E42" s="169"/>
      <c r="F42" s="174"/>
      <c r="G42" s="137" t="s">
        <v>335</v>
      </c>
      <c r="H42" s="137"/>
      <c r="I42" s="137"/>
      <c r="J42" s="137"/>
      <c r="K42" s="137" t="s">
        <v>336</v>
      </c>
      <c r="L42" s="137"/>
      <c r="M42" s="137"/>
      <c r="N42" s="137"/>
      <c r="O42" s="137" t="s">
        <v>337</v>
      </c>
      <c r="P42" s="137"/>
      <c r="Q42" s="137"/>
      <c r="R42" s="137"/>
      <c r="S42" s="137" t="s">
        <v>338</v>
      </c>
      <c r="T42" s="137"/>
      <c r="U42" s="137"/>
      <c r="V42" s="137"/>
      <c r="W42" s="137" t="s">
        <v>471</v>
      </c>
      <c r="X42" s="137"/>
      <c r="Y42" s="137"/>
      <c r="Z42" s="137"/>
      <c r="AA42" s="171">
        <v>4</v>
      </c>
      <c r="AB42" s="171">
        <v>3.25</v>
      </c>
      <c r="AO42" s="10"/>
      <c r="AP42" s="10"/>
    </row>
    <row r="43" spans="1:42" ht="24.75" customHeight="1" x14ac:dyDescent="0.2">
      <c r="A43" s="178"/>
      <c r="B43" s="174"/>
      <c r="C43" s="169"/>
      <c r="D43" s="174"/>
      <c r="E43" s="169"/>
      <c r="F43" s="174"/>
      <c r="G43" s="31">
        <v>0.25</v>
      </c>
      <c r="H43" s="31">
        <v>0.5</v>
      </c>
      <c r="I43" s="31">
        <v>0.75</v>
      </c>
      <c r="J43" s="31">
        <v>1</v>
      </c>
      <c r="K43" s="31">
        <v>1.25</v>
      </c>
      <c r="L43" s="31">
        <v>1.5</v>
      </c>
      <c r="M43" s="31">
        <v>1.75</v>
      </c>
      <c r="N43" s="31">
        <v>2</v>
      </c>
      <c r="O43" s="31">
        <v>2.25</v>
      </c>
      <c r="P43" s="31">
        <v>2.5</v>
      </c>
      <c r="Q43" s="31">
        <v>2.75</v>
      </c>
      <c r="R43" s="31">
        <v>3</v>
      </c>
      <c r="S43" s="31">
        <v>3.25</v>
      </c>
      <c r="T43" s="31">
        <v>3.5</v>
      </c>
      <c r="U43" s="31">
        <v>3.75</v>
      </c>
      <c r="V43" s="31">
        <v>4</v>
      </c>
      <c r="W43" s="31">
        <v>4.25</v>
      </c>
      <c r="X43" s="31">
        <v>4.5</v>
      </c>
      <c r="Y43" s="31">
        <v>4.75</v>
      </c>
      <c r="Z43" s="31">
        <v>5</v>
      </c>
      <c r="AA43" s="171"/>
      <c r="AB43" s="171"/>
      <c r="AO43" s="10"/>
      <c r="AP43" s="10"/>
    </row>
    <row r="44" spans="1:42" ht="240" x14ac:dyDescent="0.2">
      <c r="A44" s="178"/>
      <c r="B44" s="174"/>
      <c r="C44" s="169"/>
      <c r="D44" s="174"/>
      <c r="E44" s="169"/>
      <c r="F44" s="174"/>
      <c r="G44" s="31" t="s">
        <v>432</v>
      </c>
      <c r="H44" s="31" t="s">
        <v>339</v>
      </c>
      <c r="I44" s="31" t="s">
        <v>340</v>
      </c>
      <c r="J44" s="31" t="s">
        <v>341</v>
      </c>
      <c r="K44" s="31" t="s">
        <v>342</v>
      </c>
      <c r="L44" s="31" t="s">
        <v>343</v>
      </c>
      <c r="M44" s="31" t="s">
        <v>344</v>
      </c>
      <c r="N44" s="31" t="s">
        <v>345</v>
      </c>
      <c r="O44" s="31" t="s">
        <v>346</v>
      </c>
      <c r="P44" s="31" t="s">
        <v>347</v>
      </c>
      <c r="Q44" s="31" t="s">
        <v>348</v>
      </c>
      <c r="R44" s="31" t="s">
        <v>349</v>
      </c>
      <c r="S44" s="31" t="s">
        <v>350</v>
      </c>
      <c r="T44" s="31" t="s">
        <v>351</v>
      </c>
      <c r="U44" s="31" t="s">
        <v>352</v>
      </c>
      <c r="V44" s="31" t="s">
        <v>353</v>
      </c>
      <c r="W44" s="31" t="s">
        <v>354</v>
      </c>
      <c r="X44" s="31" t="s">
        <v>355</v>
      </c>
      <c r="Y44" s="31" t="s">
        <v>356</v>
      </c>
      <c r="Z44" s="31" t="s">
        <v>357</v>
      </c>
      <c r="AA44" s="171"/>
      <c r="AB44" s="171"/>
      <c r="AO44" s="10"/>
      <c r="AP44" s="10"/>
    </row>
    <row r="45" spans="1:42" ht="48.75" customHeight="1" x14ac:dyDescent="0.35">
      <c r="A45" s="178"/>
      <c r="B45" s="174"/>
      <c r="C45" s="169" t="s">
        <v>9</v>
      </c>
      <c r="D45" s="174">
        <f>Porcentajes!E17</f>
        <v>0.1</v>
      </c>
      <c r="E45" s="169" t="s">
        <v>10</v>
      </c>
      <c r="F45" s="174">
        <f>Porcentajes!G17</f>
        <v>0.04</v>
      </c>
      <c r="G45" s="172">
        <v>1</v>
      </c>
      <c r="H45" s="173"/>
      <c r="I45" s="173"/>
      <c r="J45" s="173"/>
      <c r="K45" s="172">
        <v>2</v>
      </c>
      <c r="L45" s="173"/>
      <c r="M45" s="173"/>
      <c r="N45" s="173"/>
      <c r="O45" s="172">
        <v>3</v>
      </c>
      <c r="P45" s="172"/>
      <c r="Q45" s="172"/>
      <c r="R45" s="172"/>
      <c r="S45" s="172">
        <v>4</v>
      </c>
      <c r="T45" s="172"/>
      <c r="U45" s="172"/>
      <c r="V45" s="172"/>
      <c r="W45" s="172">
        <v>5</v>
      </c>
      <c r="X45" s="173"/>
      <c r="Y45" s="173"/>
      <c r="Z45" s="173"/>
      <c r="AA45" s="30" t="s">
        <v>87</v>
      </c>
      <c r="AB45" s="30" t="s">
        <v>88</v>
      </c>
      <c r="AO45" s="10"/>
      <c r="AP45" s="10"/>
    </row>
    <row r="46" spans="1:42" ht="75" customHeight="1" x14ac:dyDescent="0.2">
      <c r="A46" s="178"/>
      <c r="B46" s="174"/>
      <c r="C46" s="169"/>
      <c r="D46" s="174"/>
      <c r="E46" s="169"/>
      <c r="F46" s="174"/>
      <c r="G46" s="137" t="s">
        <v>440</v>
      </c>
      <c r="H46" s="137"/>
      <c r="I46" s="137"/>
      <c r="J46" s="137"/>
      <c r="K46" s="137" t="s">
        <v>358</v>
      </c>
      <c r="L46" s="137"/>
      <c r="M46" s="137"/>
      <c r="N46" s="137"/>
      <c r="O46" s="137" t="s">
        <v>359</v>
      </c>
      <c r="P46" s="137"/>
      <c r="Q46" s="137"/>
      <c r="R46" s="137"/>
      <c r="S46" s="137" t="s">
        <v>360</v>
      </c>
      <c r="T46" s="137"/>
      <c r="U46" s="137"/>
      <c r="V46" s="137"/>
      <c r="W46" s="137" t="s">
        <v>361</v>
      </c>
      <c r="X46" s="137"/>
      <c r="Y46" s="137"/>
      <c r="Z46" s="137"/>
      <c r="AA46" s="171">
        <v>3</v>
      </c>
      <c r="AB46" s="171">
        <v>2.5</v>
      </c>
      <c r="AO46" s="10"/>
      <c r="AP46" s="10"/>
    </row>
    <row r="47" spans="1:42" ht="24.75" customHeight="1" x14ac:dyDescent="0.2">
      <c r="A47" s="178"/>
      <c r="B47" s="174"/>
      <c r="C47" s="169"/>
      <c r="D47" s="174"/>
      <c r="E47" s="169"/>
      <c r="F47" s="174"/>
      <c r="G47" s="31">
        <v>0.25</v>
      </c>
      <c r="H47" s="31">
        <v>0.5</v>
      </c>
      <c r="I47" s="31">
        <v>0.75</v>
      </c>
      <c r="J47" s="31">
        <v>1</v>
      </c>
      <c r="K47" s="31">
        <v>1.25</v>
      </c>
      <c r="L47" s="31">
        <v>1.5</v>
      </c>
      <c r="M47" s="31">
        <v>1.75</v>
      </c>
      <c r="N47" s="31">
        <v>2</v>
      </c>
      <c r="O47" s="31">
        <v>2.25</v>
      </c>
      <c r="P47" s="31">
        <v>2.5</v>
      </c>
      <c r="Q47" s="31">
        <v>2.75</v>
      </c>
      <c r="R47" s="31">
        <v>3</v>
      </c>
      <c r="S47" s="31">
        <v>3.25</v>
      </c>
      <c r="T47" s="31">
        <v>3.5</v>
      </c>
      <c r="U47" s="31">
        <v>3.75</v>
      </c>
      <c r="V47" s="31">
        <v>4</v>
      </c>
      <c r="W47" s="31">
        <v>4.25</v>
      </c>
      <c r="X47" s="31">
        <v>4.5</v>
      </c>
      <c r="Y47" s="31">
        <v>4.75</v>
      </c>
      <c r="Z47" s="31">
        <v>5</v>
      </c>
      <c r="AA47" s="171"/>
      <c r="AB47" s="171"/>
      <c r="AO47" s="10"/>
      <c r="AP47" s="10"/>
    </row>
    <row r="48" spans="1:42" ht="210" x14ac:dyDescent="0.2">
      <c r="A48" s="178"/>
      <c r="B48" s="174"/>
      <c r="C48" s="169"/>
      <c r="D48" s="174"/>
      <c r="E48" s="169"/>
      <c r="F48" s="174"/>
      <c r="G48" s="32" t="s">
        <v>433</v>
      </c>
      <c r="H48" s="32" t="s">
        <v>436</v>
      </c>
      <c r="I48" s="32" t="s">
        <v>434</v>
      </c>
      <c r="J48" s="32" t="s">
        <v>435</v>
      </c>
      <c r="K48" s="32" t="s">
        <v>362</v>
      </c>
      <c r="L48" s="32" t="s">
        <v>363</v>
      </c>
      <c r="M48" s="32" t="s">
        <v>364</v>
      </c>
      <c r="N48" s="32" t="s">
        <v>365</v>
      </c>
      <c r="O48" s="32" t="s">
        <v>366</v>
      </c>
      <c r="P48" s="32" t="s">
        <v>367</v>
      </c>
      <c r="Q48" s="32" t="s">
        <v>368</v>
      </c>
      <c r="R48" s="32" t="s">
        <v>369</v>
      </c>
      <c r="S48" s="32" t="s">
        <v>370</v>
      </c>
      <c r="T48" s="32" t="s">
        <v>371</v>
      </c>
      <c r="U48" s="32" t="s">
        <v>372</v>
      </c>
      <c r="V48" s="32" t="s">
        <v>373</v>
      </c>
      <c r="W48" s="32" t="s">
        <v>374</v>
      </c>
      <c r="X48" s="32" t="s">
        <v>375</v>
      </c>
      <c r="Y48" s="32" t="s">
        <v>376</v>
      </c>
      <c r="Z48" s="32" t="s">
        <v>377</v>
      </c>
      <c r="AA48" s="171"/>
      <c r="AB48" s="171"/>
      <c r="AO48" s="10"/>
      <c r="AP48" s="10"/>
    </row>
    <row r="49" spans="1:42" ht="48.75" customHeight="1" x14ac:dyDescent="0.35">
      <c r="A49" s="178"/>
      <c r="B49" s="174"/>
      <c r="C49" s="169"/>
      <c r="D49" s="174"/>
      <c r="E49" s="169" t="s">
        <v>11</v>
      </c>
      <c r="F49" s="174">
        <f>Porcentajes!G18</f>
        <v>0.04</v>
      </c>
      <c r="G49" s="172">
        <v>1</v>
      </c>
      <c r="H49" s="173"/>
      <c r="I49" s="173"/>
      <c r="J49" s="173"/>
      <c r="K49" s="172">
        <v>2</v>
      </c>
      <c r="L49" s="173"/>
      <c r="M49" s="173"/>
      <c r="N49" s="173"/>
      <c r="O49" s="172">
        <v>3</v>
      </c>
      <c r="P49" s="172"/>
      <c r="Q49" s="172"/>
      <c r="R49" s="172"/>
      <c r="S49" s="172">
        <v>4</v>
      </c>
      <c r="T49" s="172"/>
      <c r="U49" s="172"/>
      <c r="V49" s="172"/>
      <c r="W49" s="172">
        <v>5</v>
      </c>
      <c r="X49" s="173"/>
      <c r="Y49" s="173"/>
      <c r="Z49" s="173"/>
      <c r="AA49" s="30" t="s">
        <v>87</v>
      </c>
      <c r="AB49" s="30" t="s">
        <v>88</v>
      </c>
      <c r="AO49" s="10"/>
      <c r="AP49" s="10"/>
    </row>
    <row r="50" spans="1:42" ht="75" customHeight="1" x14ac:dyDescent="0.2">
      <c r="A50" s="178"/>
      <c r="B50" s="174"/>
      <c r="C50" s="169"/>
      <c r="D50" s="174"/>
      <c r="E50" s="169"/>
      <c r="F50" s="174"/>
      <c r="G50" s="137" t="s">
        <v>437</v>
      </c>
      <c r="H50" s="137"/>
      <c r="I50" s="137"/>
      <c r="J50" s="137"/>
      <c r="K50" s="137" t="s">
        <v>378</v>
      </c>
      <c r="L50" s="137"/>
      <c r="M50" s="137"/>
      <c r="N50" s="137"/>
      <c r="O50" s="137" t="s">
        <v>379</v>
      </c>
      <c r="P50" s="137"/>
      <c r="Q50" s="137"/>
      <c r="R50" s="137"/>
      <c r="S50" s="137" t="s">
        <v>380</v>
      </c>
      <c r="T50" s="137"/>
      <c r="U50" s="137"/>
      <c r="V50" s="137"/>
      <c r="W50" s="137" t="s">
        <v>381</v>
      </c>
      <c r="X50" s="137"/>
      <c r="Y50" s="137"/>
      <c r="Z50" s="137"/>
      <c r="AA50" s="171">
        <v>5</v>
      </c>
      <c r="AB50" s="171">
        <v>4.5</v>
      </c>
      <c r="AO50" s="10"/>
      <c r="AP50" s="10"/>
    </row>
    <row r="51" spans="1:42" ht="24.75" customHeight="1" x14ac:dyDescent="0.2">
      <c r="A51" s="178"/>
      <c r="B51" s="174"/>
      <c r="C51" s="169"/>
      <c r="D51" s="174"/>
      <c r="E51" s="169"/>
      <c r="F51" s="174"/>
      <c r="G51" s="31">
        <v>0.25</v>
      </c>
      <c r="H51" s="31">
        <v>0.5</v>
      </c>
      <c r="I51" s="31">
        <v>0.75</v>
      </c>
      <c r="J51" s="31">
        <v>1</v>
      </c>
      <c r="K51" s="31">
        <v>1.25</v>
      </c>
      <c r="L51" s="31">
        <v>1.5</v>
      </c>
      <c r="M51" s="31">
        <v>1.75</v>
      </c>
      <c r="N51" s="31">
        <v>2</v>
      </c>
      <c r="O51" s="31">
        <v>2.25</v>
      </c>
      <c r="P51" s="31">
        <v>2.5</v>
      </c>
      <c r="Q51" s="31">
        <v>2.75</v>
      </c>
      <c r="R51" s="31">
        <v>3</v>
      </c>
      <c r="S51" s="31">
        <v>3.25</v>
      </c>
      <c r="T51" s="31">
        <v>3.5</v>
      </c>
      <c r="U51" s="31">
        <v>3.75</v>
      </c>
      <c r="V51" s="31">
        <v>4</v>
      </c>
      <c r="W51" s="31">
        <v>4.25</v>
      </c>
      <c r="X51" s="31">
        <v>4.5</v>
      </c>
      <c r="Y51" s="31">
        <v>4.75</v>
      </c>
      <c r="Z51" s="31">
        <v>5</v>
      </c>
      <c r="AA51" s="171"/>
      <c r="AB51" s="171"/>
      <c r="AO51" s="10"/>
      <c r="AP51" s="10"/>
    </row>
    <row r="52" spans="1:42" ht="255" x14ac:dyDescent="0.2">
      <c r="A52" s="178"/>
      <c r="B52" s="174"/>
      <c r="C52" s="169"/>
      <c r="D52" s="174"/>
      <c r="E52" s="169"/>
      <c r="F52" s="174"/>
      <c r="G52" s="32" t="s">
        <v>382</v>
      </c>
      <c r="H52" s="32" t="s">
        <v>383</v>
      </c>
      <c r="I52" s="32" t="s">
        <v>384</v>
      </c>
      <c r="J52" s="32" t="s">
        <v>385</v>
      </c>
      <c r="K52" s="32" t="s">
        <v>386</v>
      </c>
      <c r="L52" s="32" t="s">
        <v>387</v>
      </c>
      <c r="M52" s="32" t="s">
        <v>388</v>
      </c>
      <c r="N52" s="32" t="s">
        <v>389</v>
      </c>
      <c r="O52" s="32" t="s">
        <v>390</v>
      </c>
      <c r="P52" s="32" t="s">
        <v>391</v>
      </c>
      <c r="Q52" s="32" t="s">
        <v>392</v>
      </c>
      <c r="R52" s="32" t="s">
        <v>393</v>
      </c>
      <c r="S52" s="32" t="s">
        <v>394</v>
      </c>
      <c r="T52" s="32" t="s">
        <v>395</v>
      </c>
      <c r="U52" s="32" t="s">
        <v>396</v>
      </c>
      <c r="V52" s="32" t="s">
        <v>397</v>
      </c>
      <c r="W52" s="32" t="s">
        <v>398</v>
      </c>
      <c r="X52" s="32" t="s">
        <v>399</v>
      </c>
      <c r="Y52" s="32" t="s">
        <v>400</v>
      </c>
      <c r="Z52" s="32" t="s">
        <v>401</v>
      </c>
      <c r="AA52" s="171"/>
      <c r="AB52" s="171"/>
      <c r="AO52" s="10"/>
      <c r="AP52" s="10"/>
    </row>
    <row r="53" spans="1:42" ht="48.75" customHeight="1" x14ac:dyDescent="0.35">
      <c r="A53" s="178"/>
      <c r="B53" s="174"/>
      <c r="C53" s="169"/>
      <c r="D53" s="174"/>
      <c r="E53" s="169" t="s">
        <v>40</v>
      </c>
      <c r="F53" s="174">
        <f>Porcentajes!G19</f>
        <v>0.02</v>
      </c>
      <c r="G53" s="172">
        <v>1</v>
      </c>
      <c r="H53" s="173"/>
      <c r="I53" s="173"/>
      <c r="J53" s="173"/>
      <c r="K53" s="172">
        <v>2</v>
      </c>
      <c r="L53" s="173"/>
      <c r="M53" s="173"/>
      <c r="N53" s="173"/>
      <c r="O53" s="172">
        <v>3</v>
      </c>
      <c r="P53" s="172"/>
      <c r="Q53" s="172"/>
      <c r="R53" s="172"/>
      <c r="S53" s="172">
        <v>4</v>
      </c>
      <c r="T53" s="172"/>
      <c r="U53" s="172"/>
      <c r="V53" s="172"/>
      <c r="W53" s="172">
        <v>5</v>
      </c>
      <c r="X53" s="173"/>
      <c r="Y53" s="173"/>
      <c r="Z53" s="173"/>
      <c r="AA53" s="30" t="s">
        <v>87</v>
      </c>
      <c r="AB53" s="30" t="s">
        <v>88</v>
      </c>
      <c r="AO53" s="10"/>
      <c r="AP53" s="10"/>
    </row>
    <row r="54" spans="1:42" ht="75" customHeight="1" x14ac:dyDescent="0.2">
      <c r="A54" s="178"/>
      <c r="B54" s="174"/>
      <c r="C54" s="169"/>
      <c r="D54" s="174"/>
      <c r="E54" s="169"/>
      <c r="F54" s="174"/>
      <c r="G54" s="137" t="s">
        <v>439</v>
      </c>
      <c r="H54" s="137"/>
      <c r="I54" s="137"/>
      <c r="J54" s="137"/>
      <c r="K54" s="137" t="s">
        <v>278</v>
      </c>
      <c r="L54" s="137"/>
      <c r="M54" s="137"/>
      <c r="N54" s="137"/>
      <c r="O54" s="137" t="s">
        <v>277</v>
      </c>
      <c r="P54" s="137"/>
      <c r="Q54" s="137"/>
      <c r="R54" s="137"/>
      <c r="S54" s="137" t="s">
        <v>228</v>
      </c>
      <c r="T54" s="137"/>
      <c r="U54" s="137"/>
      <c r="V54" s="137"/>
      <c r="W54" s="137" t="s">
        <v>223</v>
      </c>
      <c r="X54" s="137"/>
      <c r="Y54" s="137"/>
      <c r="Z54" s="137"/>
      <c r="AA54" s="171">
        <v>5</v>
      </c>
      <c r="AB54" s="171">
        <v>5</v>
      </c>
      <c r="AO54" s="10"/>
      <c r="AP54" s="10"/>
    </row>
    <row r="55" spans="1:42" ht="24.75" customHeight="1" x14ac:dyDescent="0.2">
      <c r="A55" s="178"/>
      <c r="B55" s="174"/>
      <c r="C55" s="169"/>
      <c r="D55" s="174"/>
      <c r="E55" s="169"/>
      <c r="F55" s="174"/>
      <c r="G55" s="31">
        <v>0.25</v>
      </c>
      <c r="H55" s="31">
        <v>0.5</v>
      </c>
      <c r="I55" s="31">
        <v>0.75</v>
      </c>
      <c r="J55" s="31">
        <v>1</v>
      </c>
      <c r="K55" s="31">
        <v>1.25</v>
      </c>
      <c r="L55" s="31">
        <v>1.5</v>
      </c>
      <c r="M55" s="31">
        <v>1.75</v>
      </c>
      <c r="N55" s="31">
        <v>2</v>
      </c>
      <c r="O55" s="31">
        <v>2.25</v>
      </c>
      <c r="P55" s="31">
        <v>2.5</v>
      </c>
      <c r="Q55" s="31">
        <v>2.75</v>
      </c>
      <c r="R55" s="31">
        <v>3</v>
      </c>
      <c r="S55" s="31">
        <v>3.25</v>
      </c>
      <c r="T55" s="31">
        <v>3.5</v>
      </c>
      <c r="U55" s="31">
        <v>3.75</v>
      </c>
      <c r="V55" s="31">
        <v>4</v>
      </c>
      <c r="W55" s="31">
        <v>4.25</v>
      </c>
      <c r="X55" s="31">
        <v>4.5</v>
      </c>
      <c r="Y55" s="31">
        <v>4.75</v>
      </c>
      <c r="Z55" s="31">
        <v>5</v>
      </c>
      <c r="AA55" s="171"/>
      <c r="AB55" s="171"/>
      <c r="AO55" s="10"/>
      <c r="AP55" s="10"/>
    </row>
    <row r="56" spans="1:42" ht="165" customHeight="1" x14ac:dyDescent="0.2">
      <c r="A56" s="178"/>
      <c r="B56" s="174"/>
      <c r="C56" s="169"/>
      <c r="D56" s="174"/>
      <c r="E56" s="169"/>
      <c r="F56" s="174"/>
      <c r="G56" s="31" t="s">
        <v>438</v>
      </c>
      <c r="H56" s="31" t="s">
        <v>220</v>
      </c>
      <c r="I56" s="31" t="s">
        <v>221</v>
      </c>
      <c r="J56" s="31" t="s">
        <v>222</v>
      </c>
      <c r="K56" s="31" t="s">
        <v>290</v>
      </c>
      <c r="L56" s="31" t="s">
        <v>289</v>
      </c>
      <c r="M56" s="31" t="s">
        <v>288</v>
      </c>
      <c r="N56" s="31" t="s">
        <v>287</v>
      </c>
      <c r="O56" s="31" t="s">
        <v>283</v>
      </c>
      <c r="P56" s="31" t="s">
        <v>284</v>
      </c>
      <c r="Q56" s="31" t="s">
        <v>285</v>
      </c>
      <c r="R56" s="31" t="s">
        <v>286</v>
      </c>
      <c r="S56" s="31" t="s">
        <v>282</v>
      </c>
      <c r="T56" s="31" t="s">
        <v>281</v>
      </c>
      <c r="U56" s="31" t="s">
        <v>280</v>
      </c>
      <c r="V56" s="31" t="s">
        <v>279</v>
      </c>
      <c r="W56" s="31" t="s">
        <v>225</v>
      </c>
      <c r="X56" s="31" t="s">
        <v>226</v>
      </c>
      <c r="Y56" s="31" t="s">
        <v>227</v>
      </c>
      <c r="Z56" s="31" t="s">
        <v>224</v>
      </c>
      <c r="AA56" s="171"/>
      <c r="AB56" s="171"/>
      <c r="AO56" s="10"/>
      <c r="AP56" s="10"/>
    </row>
    <row r="57" spans="1:42" x14ac:dyDescent="0.2">
      <c r="A57" s="176">
        <v>1</v>
      </c>
      <c r="B57" s="176"/>
      <c r="C57" s="176"/>
      <c r="D57" s="176"/>
      <c r="E57" s="176"/>
      <c r="F57" s="176"/>
      <c r="G57" s="176"/>
      <c r="H57" s="176"/>
      <c r="I57" s="176"/>
      <c r="J57" s="176"/>
      <c r="K57" s="176"/>
      <c r="L57" s="176"/>
      <c r="M57" s="176"/>
      <c r="N57" s="176"/>
      <c r="O57" s="176"/>
      <c r="P57" s="176"/>
      <c r="Q57" s="176"/>
      <c r="R57" s="176"/>
      <c r="S57" s="176"/>
      <c r="T57" s="176"/>
      <c r="U57" s="176"/>
      <c r="V57" s="176"/>
      <c r="W57" s="176"/>
      <c r="X57" s="176"/>
      <c r="Y57" s="146"/>
      <c r="Z57" s="146"/>
      <c r="AA57" s="146"/>
      <c r="AB57" s="146"/>
    </row>
    <row r="58" spans="1:42" x14ac:dyDescent="0.2">
      <c r="A58" s="176"/>
      <c r="B58" s="176"/>
      <c r="C58" s="176"/>
      <c r="D58" s="176"/>
      <c r="E58" s="176"/>
      <c r="F58" s="176"/>
      <c r="G58" s="176"/>
      <c r="H58" s="176"/>
      <c r="I58" s="176"/>
      <c r="J58" s="176"/>
      <c r="K58" s="176"/>
      <c r="L58" s="176"/>
      <c r="M58" s="176"/>
      <c r="N58" s="176"/>
      <c r="O58" s="176"/>
      <c r="P58" s="176"/>
      <c r="Q58" s="176"/>
      <c r="R58" s="176"/>
      <c r="S58" s="176"/>
      <c r="T58" s="176"/>
      <c r="U58" s="176"/>
      <c r="V58" s="176"/>
      <c r="W58" s="176"/>
      <c r="X58" s="176"/>
      <c r="Y58" s="146"/>
      <c r="Z58" s="146"/>
      <c r="AA58" s="146"/>
      <c r="AB58" s="146"/>
    </row>
    <row r="59" spans="1:42" x14ac:dyDescent="0.2">
      <c r="A59" s="176"/>
      <c r="B59" s="176"/>
      <c r="C59" s="176"/>
      <c r="D59" s="176"/>
      <c r="E59" s="176"/>
      <c r="F59" s="176"/>
      <c r="G59" s="176"/>
      <c r="H59" s="176"/>
      <c r="I59" s="176"/>
      <c r="J59" s="176"/>
      <c r="K59" s="176"/>
      <c r="L59" s="176"/>
      <c r="M59" s="176"/>
      <c r="N59" s="176"/>
      <c r="O59" s="176"/>
      <c r="P59" s="176"/>
      <c r="Q59" s="176"/>
      <c r="R59" s="176"/>
      <c r="S59" s="176"/>
      <c r="T59" s="176"/>
      <c r="U59" s="176"/>
      <c r="V59" s="176"/>
      <c r="W59" s="176"/>
      <c r="X59" s="176"/>
      <c r="Y59" s="146"/>
      <c r="Z59" s="146"/>
      <c r="AA59" s="146"/>
      <c r="AB59" s="146"/>
    </row>
    <row r="60" spans="1:42" x14ac:dyDescent="0.2">
      <c r="A60" s="176"/>
      <c r="B60" s="176"/>
      <c r="C60" s="176"/>
      <c r="D60" s="176"/>
      <c r="E60" s="176"/>
      <c r="F60" s="176"/>
      <c r="G60" s="176"/>
      <c r="H60" s="176"/>
      <c r="I60" s="176"/>
      <c r="J60" s="176"/>
      <c r="K60" s="176"/>
      <c r="L60" s="176"/>
      <c r="M60" s="176"/>
      <c r="N60" s="176"/>
      <c r="O60" s="176"/>
      <c r="P60" s="176"/>
      <c r="Q60" s="176"/>
      <c r="R60" s="176"/>
      <c r="S60" s="176"/>
      <c r="T60" s="176"/>
      <c r="U60" s="176"/>
      <c r="V60" s="176"/>
      <c r="W60" s="176"/>
      <c r="X60" s="176"/>
      <c r="Y60" s="146"/>
      <c r="Z60" s="146"/>
      <c r="AA60" s="146"/>
      <c r="AB60" s="146"/>
    </row>
    <row r="61" spans="1:42" x14ac:dyDescent="0.2">
      <c r="A61" s="176"/>
      <c r="B61" s="176"/>
      <c r="C61" s="176"/>
      <c r="D61" s="176"/>
      <c r="E61" s="176"/>
      <c r="F61" s="176"/>
      <c r="G61" s="176"/>
      <c r="H61" s="176"/>
      <c r="I61" s="176"/>
      <c r="J61" s="176"/>
      <c r="K61" s="176"/>
      <c r="L61" s="176"/>
      <c r="M61" s="176"/>
      <c r="N61" s="176"/>
      <c r="O61" s="176"/>
      <c r="P61" s="176"/>
      <c r="Q61" s="176"/>
      <c r="R61" s="176"/>
      <c r="S61" s="176"/>
      <c r="T61" s="176"/>
      <c r="U61" s="176"/>
      <c r="V61" s="176"/>
      <c r="W61" s="176"/>
      <c r="X61" s="176"/>
      <c r="Y61" s="146"/>
      <c r="Z61" s="146"/>
      <c r="AA61" s="146"/>
      <c r="AB61" s="146"/>
    </row>
    <row r="62" spans="1:42" x14ac:dyDescent="0.2">
      <c r="A62" s="176"/>
      <c r="B62" s="176"/>
      <c r="C62" s="176"/>
      <c r="D62" s="176"/>
      <c r="E62" s="176"/>
      <c r="F62" s="176"/>
      <c r="G62" s="176"/>
      <c r="H62" s="176"/>
      <c r="I62" s="176"/>
      <c r="J62" s="176"/>
      <c r="K62" s="176"/>
      <c r="L62" s="176"/>
      <c r="M62" s="176"/>
      <c r="N62" s="176"/>
      <c r="O62" s="176"/>
      <c r="P62" s="176"/>
      <c r="Q62" s="176"/>
      <c r="R62" s="176"/>
      <c r="S62" s="176"/>
      <c r="T62" s="176"/>
      <c r="U62" s="176"/>
      <c r="V62" s="176"/>
      <c r="W62" s="176"/>
      <c r="X62" s="176"/>
      <c r="Y62" s="146"/>
      <c r="Z62" s="146"/>
      <c r="AA62" s="146"/>
      <c r="AB62" s="146"/>
    </row>
    <row r="63" spans="1:42" x14ac:dyDescent="0.2">
      <c r="A63" s="176"/>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46"/>
      <c r="Z63" s="146"/>
      <c r="AA63" s="146"/>
      <c r="AB63" s="146"/>
    </row>
    <row r="64" spans="1:42" x14ac:dyDescent="0.2">
      <c r="A64" s="25"/>
      <c r="B64" s="25"/>
      <c r="C64" s="25"/>
      <c r="D64" s="25"/>
      <c r="E64" s="25"/>
      <c r="AA64" s="10"/>
      <c r="AB64" s="10"/>
    </row>
    <row r="65" spans="1:28" x14ac:dyDescent="0.2">
      <c r="A65" s="25"/>
      <c r="B65" s="25"/>
      <c r="C65" s="25"/>
      <c r="D65" s="25"/>
      <c r="E65" s="25"/>
      <c r="AA65" s="10"/>
      <c r="AB65" s="10"/>
    </row>
    <row r="66" spans="1:28" x14ac:dyDescent="0.2">
      <c r="A66" s="25"/>
      <c r="B66" s="25"/>
      <c r="C66" s="25"/>
      <c r="D66" s="25"/>
      <c r="E66" s="25"/>
      <c r="AA66" s="10"/>
      <c r="AB66" s="10"/>
    </row>
    <row r="67" spans="1:28" x14ac:dyDescent="0.2">
      <c r="A67" s="25"/>
      <c r="B67" s="25"/>
      <c r="C67" s="25"/>
      <c r="D67" s="25"/>
      <c r="E67" s="25"/>
      <c r="AA67" s="10"/>
      <c r="AB67" s="10"/>
    </row>
    <row r="68" spans="1:28" x14ac:dyDescent="0.2">
      <c r="A68" s="25"/>
      <c r="B68" s="25"/>
      <c r="C68" s="25"/>
      <c r="D68" s="25"/>
      <c r="E68" s="25"/>
      <c r="AA68" s="10"/>
      <c r="AB68" s="10"/>
    </row>
    <row r="69" spans="1:28" x14ac:dyDescent="0.2">
      <c r="A69" s="25"/>
      <c r="B69" s="25"/>
      <c r="C69" s="25"/>
      <c r="D69" s="25"/>
      <c r="E69" s="25"/>
      <c r="AA69" s="10"/>
      <c r="AB69" s="10"/>
    </row>
    <row r="70" spans="1:28" x14ac:dyDescent="0.2">
      <c r="A70" s="25"/>
      <c r="B70" s="25"/>
      <c r="C70" s="25"/>
      <c r="D70" s="25"/>
      <c r="E70" s="25"/>
    </row>
    <row r="71" spans="1:28" x14ac:dyDescent="0.2">
      <c r="A71" s="25"/>
      <c r="B71" s="25"/>
      <c r="C71" s="25"/>
      <c r="D71" s="25"/>
      <c r="E71" s="25"/>
    </row>
    <row r="72" spans="1:28" x14ac:dyDescent="0.2">
      <c r="A72" s="25"/>
      <c r="B72" s="25"/>
      <c r="C72" s="25"/>
      <c r="D72" s="25"/>
      <c r="E72" s="25"/>
    </row>
  </sheetData>
  <mergeCells count="204">
    <mergeCell ref="AB46:AB48"/>
    <mergeCell ref="AA42:AA44"/>
    <mergeCell ref="AA46:AA48"/>
    <mergeCell ref="S30:V30"/>
    <mergeCell ref="F7:F8"/>
    <mergeCell ref="A5:J5"/>
    <mergeCell ref="A9:A56"/>
    <mergeCell ref="B9:B56"/>
    <mergeCell ref="C9:C20"/>
    <mergeCell ref="D9:D20"/>
    <mergeCell ref="W18:Z18"/>
    <mergeCell ref="S8:V8"/>
    <mergeCell ref="W8:Z8"/>
    <mergeCell ref="F37:F40"/>
    <mergeCell ref="G14:J14"/>
    <mergeCell ref="E9:E12"/>
    <mergeCell ref="O14:R14"/>
    <mergeCell ref="S14:V14"/>
    <mergeCell ref="W14:Z14"/>
    <mergeCell ref="G9:J9"/>
    <mergeCell ref="K9:N9"/>
    <mergeCell ref="AB14:AB16"/>
    <mergeCell ref="AA18:AA20"/>
    <mergeCell ref="AB18:AB20"/>
    <mergeCell ref="G8:J8"/>
    <mergeCell ref="K8:N8"/>
    <mergeCell ref="O8:R8"/>
    <mergeCell ref="AA38:AA40"/>
    <mergeCell ref="AB38:AB40"/>
    <mergeCell ref="AB42:AB44"/>
    <mergeCell ref="S42:V42"/>
    <mergeCell ref="W42:Z42"/>
    <mergeCell ref="S34:V34"/>
    <mergeCell ref="W34:Z34"/>
    <mergeCell ref="S26:V26"/>
    <mergeCell ref="G33:J33"/>
    <mergeCell ref="S29:V29"/>
    <mergeCell ref="W29:Z29"/>
    <mergeCell ref="O26:R26"/>
    <mergeCell ref="W26:Z26"/>
    <mergeCell ref="O9:R9"/>
    <mergeCell ref="S9:V9"/>
    <mergeCell ref="W9:Z9"/>
    <mergeCell ref="S13:V13"/>
    <mergeCell ref="W13:Z13"/>
    <mergeCell ref="G13:J13"/>
    <mergeCell ref="K13:N13"/>
    <mergeCell ref="O13:R13"/>
    <mergeCell ref="A1:AB1"/>
    <mergeCell ref="A57:X63"/>
    <mergeCell ref="F9:F12"/>
    <mergeCell ref="G18:J18"/>
    <mergeCell ref="AA7:AB7"/>
    <mergeCell ref="AA50:AA52"/>
    <mergeCell ref="AB50:AB52"/>
    <mergeCell ref="AA54:AA56"/>
    <mergeCell ref="AB54:AB56"/>
    <mergeCell ref="AA22:AA24"/>
    <mergeCell ref="AB22:AB24"/>
    <mergeCell ref="AA26:AA28"/>
    <mergeCell ref="AB26:AB28"/>
    <mergeCell ref="AA30:AA32"/>
    <mergeCell ref="AB30:AB32"/>
    <mergeCell ref="AA34:AA36"/>
    <mergeCell ref="AB34:AB36"/>
    <mergeCell ref="AA14:AA16"/>
    <mergeCell ref="O54:R54"/>
    <mergeCell ref="S54:V54"/>
    <mergeCell ref="W54:Z54"/>
    <mergeCell ref="G50:J50"/>
    <mergeCell ref="K50:N50"/>
    <mergeCell ref="O50:R50"/>
    <mergeCell ref="W25:Z25"/>
    <mergeCell ref="W22:Z22"/>
    <mergeCell ref="S25:V25"/>
    <mergeCell ref="G46:J46"/>
    <mergeCell ref="K46:N46"/>
    <mergeCell ref="O46:R46"/>
    <mergeCell ref="S46:V46"/>
    <mergeCell ref="W46:Z46"/>
    <mergeCell ref="S38:V38"/>
    <mergeCell ref="W38:Z38"/>
    <mergeCell ref="G34:J34"/>
    <mergeCell ref="K34:N34"/>
    <mergeCell ref="O34:R34"/>
    <mergeCell ref="G42:J42"/>
    <mergeCell ref="K42:N42"/>
    <mergeCell ref="O42:R42"/>
    <mergeCell ref="S33:V33"/>
    <mergeCell ref="W33:Z33"/>
    <mergeCell ref="S37:V37"/>
    <mergeCell ref="W37:Z37"/>
    <mergeCell ref="G30:J30"/>
    <mergeCell ref="K30:N30"/>
    <mergeCell ref="O30:R30"/>
    <mergeCell ref="W30:Z30"/>
    <mergeCell ref="W21:Z21"/>
    <mergeCell ref="S22:V22"/>
    <mergeCell ref="S21:V21"/>
    <mergeCell ref="O17:R17"/>
    <mergeCell ref="S17:V17"/>
    <mergeCell ref="W17:Z17"/>
    <mergeCell ref="K18:N18"/>
    <mergeCell ref="O18:R18"/>
    <mergeCell ref="S18:V18"/>
    <mergeCell ref="K17:N17"/>
    <mergeCell ref="O37:R37"/>
    <mergeCell ref="D45:D56"/>
    <mergeCell ref="G49:J49"/>
    <mergeCell ref="K49:N49"/>
    <mergeCell ref="O49:R49"/>
    <mergeCell ref="K14:N14"/>
    <mergeCell ref="G21:J21"/>
    <mergeCell ref="K21:N21"/>
    <mergeCell ref="O21:R21"/>
    <mergeCell ref="G17:J17"/>
    <mergeCell ref="C45:C56"/>
    <mergeCell ref="E49:E52"/>
    <mergeCell ref="F49:F52"/>
    <mergeCell ref="F53:F56"/>
    <mergeCell ref="E53:E56"/>
    <mergeCell ref="E13:E16"/>
    <mergeCell ref="F13:F16"/>
    <mergeCell ref="E21:E24"/>
    <mergeCell ref="F21:F24"/>
    <mergeCell ref="C21:C44"/>
    <mergeCell ref="D21:D44"/>
    <mergeCell ref="E25:E28"/>
    <mergeCell ref="E29:E32"/>
    <mergeCell ref="F25:F28"/>
    <mergeCell ref="E17:E20"/>
    <mergeCell ref="F17:F20"/>
    <mergeCell ref="G25:J25"/>
    <mergeCell ref="K25:N25"/>
    <mergeCell ref="O25:R25"/>
    <mergeCell ref="G22:J22"/>
    <mergeCell ref="K22:N22"/>
    <mergeCell ref="O22:R22"/>
    <mergeCell ref="E45:E48"/>
    <mergeCell ref="F45:F48"/>
    <mergeCell ref="F29:F32"/>
    <mergeCell ref="E33:E36"/>
    <mergeCell ref="F33:F36"/>
    <mergeCell ref="E37:E40"/>
    <mergeCell ref="G29:J29"/>
    <mergeCell ref="K29:N29"/>
    <mergeCell ref="O29:R29"/>
    <mergeCell ref="G26:J26"/>
    <mergeCell ref="K26:N26"/>
    <mergeCell ref="G38:J38"/>
    <mergeCell ref="K38:N38"/>
    <mergeCell ref="O38:R38"/>
    <mergeCell ref="K33:N33"/>
    <mergeCell ref="O33:R33"/>
    <mergeCell ref="G37:J37"/>
    <mergeCell ref="K37:N37"/>
    <mergeCell ref="Y57:AB63"/>
    <mergeCell ref="S49:V49"/>
    <mergeCell ref="W49:Z49"/>
    <mergeCell ref="G53:J53"/>
    <mergeCell ref="K53:N53"/>
    <mergeCell ref="O53:R53"/>
    <mergeCell ref="S53:V53"/>
    <mergeCell ref="W53:Z53"/>
    <mergeCell ref="E41:E44"/>
    <mergeCell ref="F41:F44"/>
    <mergeCell ref="G41:J41"/>
    <mergeCell ref="K41:N41"/>
    <mergeCell ref="O41:R41"/>
    <mergeCell ref="S41:V41"/>
    <mergeCell ref="W41:Z41"/>
    <mergeCell ref="G45:J45"/>
    <mergeCell ref="K45:N45"/>
    <mergeCell ref="O45:R45"/>
    <mergeCell ref="S45:V45"/>
    <mergeCell ref="W45:Z45"/>
    <mergeCell ref="S50:V50"/>
    <mergeCell ref="W50:Z50"/>
    <mergeCell ref="G54:J54"/>
    <mergeCell ref="K54:N54"/>
    <mergeCell ref="G3:AB3"/>
    <mergeCell ref="A2:F2"/>
    <mergeCell ref="G2:AB2"/>
    <mergeCell ref="G7:J7"/>
    <mergeCell ref="K7:N7"/>
    <mergeCell ref="O7:R7"/>
    <mergeCell ref="S7:V7"/>
    <mergeCell ref="W7:Z7"/>
    <mergeCell ref="G10:J10"/>
    <mergeCell ref="K10:N10"/>
    <mergeCell ref="O10:R10"/>
    <mergeCell ref="S10:V10"/>
    <mergeCell ref="W10:Z10"/>
    <mergeCell ref="A4:Z4"/>
    <mergeCell ref="B3:F3"/>
    <mergeCell ref="A7:A8"/>
    <mergeCell ref="B7:B8"/>
    <mergeCell ref="C7:C8"/>
    <mergeCell ref="D7:D8"/>
    <mergeCell ref="A6:AB6"/>
    <mergeCell ref="K5:AB5"/>
    <mergeCell ref="AA9:AA12"/>
    <mergeCell ref="AB9:AB12"/>
    <mergeCell ref="E7:E8"/>
  </mergeCells>
  <conditionalFormatting sqref="G8:Z8">
    <cfRule type="cellIs" dxfId="111" priority="93" operator="equal">
      <formula>$AA$9</formula>
    </cfRule>
  </conditionalFormatting>
  <conditionalFormatting sqref="G13:Z13">
    <cfRule type="cellIs" dxfId="110" priority="92" operator="equal">
      <formula>$AA$14</formula>
    </cfRule>
  </conditionalFormatting>
  <conditionalFormatting sqref="G17:Z17">
    <cfRule type="cellIs" dxfId="109" priority="91" operator="equal">
      <formula>$AA$18</formula>
    </cfRule>
  </conditionalFormatting>
  <conditionalFormatting sqref="G21:Z21">
    <cfRule type="cellIs" dxfId="108" priority="90" operator="equal">
      <formula>$AA$22</formula>
    </cfRule>
  </conditionalFormatting>
  <conditionalFormatting sqref="G25:Z25">
    <cfRule type="cellIs" dxfId="107" priority="89" operator="equal">
      <formula>$AA$26</formula>
    </cfRule>
  </conditionalFormatting>
  <conditionalFormatting sqref="G29:Z29">
    <cfRule type="cellIs" dxfId="106" priority="88" operator="equal">
      <formula>$AA$30</formula>
    </cfRule>
  </conditionalFormatting>
  <conditionalFormatting sqref="G33:Z33">
    <cfRule type="cellIs" dxfId="105" priority="87" operator="equal">
      <formula>$AA$34</formula>
    </cfRule>
  </conditionalFormatting>
  <conditionalFormatting sqref="G37:Z37">
    <cfRule type="cellIs" dxfId="104" priority="86" operator="equal">
      <formula>$AA$38</formula>
    </cfRule>
  </conditionalFormatting>
  <conditionalFormatting sqref="G41:Z41">
    <cfRule type="cellIs" dxfId="103" priority="85" operator="equal">
      <formula>$AA$42</formula>
    </cfRule>
  </conditionalFormatting>
  <conditionalFormatting sqref="G45:Z45">
    <cfRule type="cellIs" dxfId="102" priority="84" operator="equal">
      <formula>$AA$46</formula>
    </cfRule>
  </conditionalFormatting>
  <conditionalFormatting sqref="G49:Z49">
    <cfRule type="cellIs" dxfId="101" priority="83" operator="equal">
      <formula>$AA$50</formula>
    </cfRule>
  </conditionalFormatting>
  <conditionalFormatting sqref="G53:Z53">
    <cfRule type="cellIs" dxfId="100" priority="82" operator="equal">
      <formula>$AA$54</formula>
    </cfRule>
  </conditionalFormatting>
  <conditionalFormatting sqref="G11:Z11">
    <cfRule type="cellIs" dxfId="99" priority="81" operator="equal">
      <formula>$AB$9</formula>
    </cfRule>
  </conditionalFormatting>
  <conditionalFormatting sqref="G15:Z15">
    <cfRule type="cellIs" dxfId="98" priority="80" operator="equal">
      <formula>$AB$14</formula>
    </cfRule>
  </conditionalFormatting>
  <conditionalFormatting sqref="G19:Z19">
    <cfRule type="cellIs" dxfId="97" priority="79" operator="equal">
      <formula>$AB$18</formula>
    </cfRule>
  </conditionalFormatting>
  <conditionalFormatting sqref="G23:Z23">
    <cfRule type="cellIs" dxfId="96" priority="78" operator="equal">
      <formula>$AB$22</formula>
    </cfRule>
  </conditionalFormatting>
  <conditionalFormatting sqref="G27:Z27">
    <cfRule type="cellIs" dxfId="95" priority="77" operator="equal">
      <formula>$AB$26</formula>
    </cfRule>
  </conditionalFormatting>
  <conditionalFormatting sqref="G31:Z31">
    <cfRule type="cellIs" dxfId="94" priority="76" operator="equal">
      <formula>$AB$30</formula>
    </cfRule>
  </conditionalFormatting>
  <conditionalFormatting sqref="G35:Z35">
    <cfRule type="cellIs" dxfId="93" priority="75" operator="equal">
      <formula>$AB$34</formula>
    </cfRule>
  </conditionalFormatting>
  <conditionalFormatting sqref="G39:Z39">
    <cfRule type="cellIs" dxfId="92" priority="74" operator="equal">
      <formula>$AB$38</formula>
    </cfRule>
  </conditionalFormatting>
  <conditionalFormatting sqref="G47:Z47 G51:Z51 G43:Z43">
    <cfRule type="cellIs" dxfId="91" priority="73" operator="equal">
      <formula>$AB$42</formula>
    </cfRule>
  </conditionalFormatting>
  <conditionalFormatting sqref="G47:Z47">
    <cfRule type="cellIs" dxfId="90" priority="72" operator="equal">
      <formula>$AB$46</formula>
    </cfRule>
  </conditionalFormatting>
  <conditionalFormatting sqref="G51:Z51">
    <cfRule type="cellIs" dxfId="89" priority="71" operator="equal">
      <formula>$AB$50</formula>
    </cfRule>
  </conditionalFormatting>
  <conditionalFormatting sqref="G55:Z55">
    <cfRule type="cellIs" dxfId="88" priority="70" operator="equal">
      <formula>$AB$54</formula>
    </cfRule>
  </conditionalFormatting>
  <conditionalFormatting sqref="G13:J13">
    <cfRule type="cellIs" dxfId="87" priority="41" operator="equal">
      <formula>$AA$9</formula>
    </cfRule>
  </conditionalFormatting>
  <conditionalFormatting sqref="G17:J17">
    <cfRule type="cellIs" dxfId="86" priority="40" operator="equal">
      <formula>$AA$9</formula>
    </cfRule>
  </conditionalFormatting>
  <conditionalFormatting sqref="G21:J21">
    <cfRule type="cellIs" dxfId="85" priority="39" operator="equal">
      <formula>$AA$9</formula>
    </cfRule>
  </conditionalFormatting>
  <conditionalFormatting sqref="G33:J33">
    <cfRule type="cellIs" dxfId="84" priority="38" operator="equal">
      <formula>$AA$30</formula>
    </cfRule>
  </conditionalFormatting>
  <conditionalFormatting sqref="G37:J37">
    <cfRule type="cellIs" dxfId="83" priority="37" operator="equal">
      <formula>$AA$30</formula>
    </cfRule>
  </conditionalFormatting>
  <conditionalFormatting sqref="G41:J41">
    <cfRule type="cellIs" dxfId="82" priority="36" operator="equal">
      <formula>$AA$30</formula>
    </cfRule>
  </conditionalFormatting>
  <conditionalFormatting sqref="G45:J45">
    <cfRule type="cellIs" dxfId="81" priority="35" operator="equal">
      <formula>$AA$30</formula>
    </cfRule>
  </conditionalFormatting>
  <conditionalFormatting sqref="G49:J49">
    <cfRule type="cellIs" dxfId="80" priority="34" operator="equal">
      <formula>$AA$30</formula>
    </cfRule>
  </conditionalFormatting>
  <conditionalFormatting sqref="G53:J53">
    <cfRule type="cellIs" dxfId="79" priority="33" operator="equal">
      <formula>$AA$30</formula>
    </cfRule>
  </conditionalFormatting>
  <conditionalFormatting sqref="K13:N13">
    <cfRule type="cellIs" dxfId="78" priority="32" operator="equal">
      <formula>$AA$9</formula>
    </cfRule>
  </conditionalFormatting>
  <conditionalFormatting sqref="K21:N21">
    <cfRule type="cellIs" dxfId="77" priority="31" operator="equal">
      <formula>$AA$9</formula>
    </cfRule>
  </conditionalFormatting>
  <conditionalFormatting sqref="K25:N25">
    <cfRule type="cellIs" dxfId="76" priority="30" operator="equal">
      <formula>$AA$9</formula>
    </cfRule>
  </conditionalFormatting>
  <conditionalFormatting sqref="K29:N29">
    <cfRule type="cellIs" dxfId="75" priority="29" operator="equal">
      <formula>$AA$9</formula>
    </cfRule>
  </conditionalFormatting>
  <conditionalFormatting sqref="K33:N33">
    <cfRule type="cellIs" dxfId="74" priority="28" operator="equal">
      <formula>$AA$9</formula>
    </cfRule>
  </conditionalFormatting>
  <conditionalFormatting sqref="K37:N37">
    <cfRule type="cellIs" dxfId="73" priority="27" operator="equal">
      <formula>$AA$9</formula>
    </cfRule>
  </conditionalFormatting>
  <conditionalFormatting sqref="K41:N41">
    <cfRule type="cellIs" dxfId="72" priority="26" operator="equal">
      <formula>$AA$9</formula>
    </cfRule>
  </conditionalFormatting>
  <conditionalFormatting sqref="K45:N45">
    <cfRule type="cellIs" dxfId="71" priority="25" operator="equal">
      <formula>$AA$9</formula>
    </cfRule>
  </conditionalFormatting>
  <conditionalFormatting sqref="K49:N49">
    <cfRule type="cellIs" dxfId="70" priority="24" operator="equal">
      <formula>$AA$9</formula>
    </cfRule>
  </conditionalFormatting>
  <conditionalFormatting sqref="K53:N53">
    <cfRule type="cellIs" dxfId="69" priority="23" operator="equal">
      <formula>$AA$9</formula>
    </cfRule>
  </conditionalFormatting>
  <conditionalFormatting sqref="O21:R21">
    <cfRule type="cellIs" dxfId="68" priority="22" operator="equal">
      <formula>$AA$18</formula>
    </cfRule>
  </conditionalFormatting>
  <conditionalFormatting sqref="O25:R25">
    <cfRule type="cellIs" dxfId="67" priority="21" operator="equal">
      <formula>$AA$18</formula>
    </cfRule>
  </conditionalFormatting>
  <conditionalFormatting sqref="O29:R29">
    <cfRule type="cellIs" dxfId="66" priority="20" operator="equal">
      <formula>$AA$18</formula>
    </cfRule>
  </conditionalFormatting>
  <conditionalFormatting sqref="O37:R37">
    <cfRule type="cellIs" dxfId="65" priority="19" operator="equal">
      <formula>$AA$18</formula>
    </cfRule>
  </conditionalFormatting>
  <conditionalFormatting sqref="O41:R41">
    <cfRule type="cellIs" dxfId="64" priority="18" operator="equal">
      <formula>$AA$18</formula>
    </cfRule>
  </conditionalFormatting>
  <conditionalFormatting sqref="O49:R49">
    <cfRule type="cellIs" dxfId="63" priority="17" operator="equal">
      <formula>$AA$18</formula>
    </cfRule>
  </conditionalFormatting>
  <conditionalFormatting sqref="O53:R53">
    <cfRule type="cellIs" dxfId="62" priority="16" operator="equal">
      <formula>$AA$18</formula>
    </cfRule>
  </conditionalFormatting>
  <conditionalFormatting sqref="S17:V17">
    <cfRule type="cellIs" dxfId="61" priority="15" operator="equal">
      <formula>$AA$14</formula>
    </cfRule>
  </conditionalFormatting>
  <conditionalFormatting sqref="S25:V25">
    <cfRule type="cellIs" dxfId="60" priority="14" operator="equal">
      <formula>$AA$14</formula>
    </cfRule>
  </conditionalFormatting>
  <conditionalFormatting sqref="S33:V33">
    <cfRule type="cellIs" dxfId="59" priority="13" operator="equal">
      <formula>$AA$14</formula>
    </cfRule>
  </conditionalFormatting>
  <conditionalFormatting sqref="S45:V45">
    <cfRule type="cellIs" dxfId="58" priority="12" operator="equal">
      <formula>$AA$14</formula>
    </cfRule>
  </conditionalFormatting>
  <conditionalFormatting sqref="S49:V49">
    <cfRule type="cellIs" dxfId="57" priority="11" operator="equal">
      <formula>$AA$14</formula>
    </cfRule>
  </conditionalFormatting>
  <conditionalFormatting sqref="S53:V53">
    <cfRule type="cellIs" dxfId="56" priority="10" operator="equal">
      <formula>$AA$14</formula>
    </cfRule>
  </conditionalFormatting>
  <conditionalFormatting sqref="W13:Z13">
    <cfRule type="cellIs" dxfId="55" priority="9" operator="equal">
      <formula>$AA$9</formula>
    </cfRule>
  </conditionalFormatting>
  <conditionalFormatting sqref="W17:Z17">
    <cfRule type="cellIs" dxfId="54" priority="8" operator="equal">
      <formula>$AA$9</formula>
    </cfRule>
  </conditionalFormatting>
  <conditionalFormatting sqref="W21:Z21">
    <cfRule type="cellIs" dxfId="53" priority="7" operator="equal">
      <formula>$AA$9</formula>
    </cfRule>
  </conditionalFormatting>
  <conditionalFormatting sqref="W25:Z25">
    <cfRule type="cellIs" dxfId="52" priority="6" operator="equal">
      <formula>$AA$9</formula>
    </cfRule>
  </conditionalFormatting>
  <conditionalFormatting sqref="W29:Z29">
    <cfRule type="cellIs" dxfId="51" priority="5" operator="equal">
      <formula>$AA$9</formula>
    </cfRule>
  </conditionalFormatting>
  <conditionalFormatting sqref="W33:Z33">
    <cfRule type="cellIs" dxfId="50" priority="4" operator="equal">
      <formula>$AA$9</formula>
    </cfRule>
  </conditionalFormatting>
  <conditionalFormatting sqref="W37:Z37">
    <cfRule type="cellIs" dxfId="49" priority="3" operator="equal">
      <formula>$AA$9</formula>
    </cfRule>
  </conditionalFormatting>
  <conditionalFormatting sqref="W41:Z41">
    <cfRule type="cellIs" dxfId="48" priority="2" operator="equal">
      <formula>$AA$9</formula>
    </cfRule>
  </conditionalFormatting>
  <conditionalFormatting sqref="W45:Z45">
    <cfRule type="cellIs" dxfId="47" priority="1" operator="equal">
      <formula>$AA$9</formula>
    </cfRule>
  </conditionalFormatting>
  <pageMargins left="0.7" right="0.7" top="0.75" bottom="0.75" header="0.3" footer="0.3"/>
  <pageSetup scale="11" orientation="portrait" horizontalDpi="4294967293" verticalDpi="0" r:id="rId1"/>
  <drawing r:id="rId2"/>
  <extLst>
    <ext xmlns:x14="http://schemas.microsoft.com/office/spreadsheetml/2009/9/main" uri="{CCE6A557-97BC-4b89-ADB6-D9C93CAAB3DF}">
      <x14:dataValidations xmlns:xm="http://schemas.microsoft.com/office/excel/2006/main" count="5">
        <x14:dataValidation type="list" errorStyle="information" allowBlank="1" showInputMessage="1" showErrorMessage="1" promptTitle="Seleccione un valor">
          <x14:formula1>
            <xm:f>Hoja1!$A$1:$A$6</xm:f>
          </x14:formula1>
          <xm:sqref>AA14:AA16 AA18:AA20 AA22:AA24 AA26:AA28 AA30:AA32 AA34:AA36 AA38:AA40 AA46:AA48 AA50:AA52 AA54:AA56</xm:sqref>
        </x14:dataValidation>
        <x14:dataValidation type="list" errorStyle="information" allowBlank="1" showInputMessage="1" showErrorMessage="1" promptTitle="Seleccione un valor">
          <x14:formula1>
            <xm:f>Hoja1!$A$2:$A$6</xm:f>
          </x14:formula1>
          <xm:sqref>AA42:AA44</xm:sqref>
        </x14:dataValidation>
        <x14:dataValidation type="list" errorStyle="information" allowBlank="1" showInputMessage="1" showErrorMessage="1" promptTitle="Seleccione un valor">
          <x14:formula1>
            <xm:f>Hoja1!A$1:$A$6</xm:f>
          </x14:formula1>
          <xm:sqref>AA9:AA12</xm:sqref>
        </x14:dataValidation>
        <x14:dataValidation type="list" allowBlank="1" showInputMessage="1" showErrorMessage="1">
          <x14:formula1>
            <xm:f>Hoja1!$B$1:$B$21</xm:f>
          </x14:formula1>
          <xm:sqref>AB9:AB12</xm:sqref>
        </x14:dataValidation>
        <x14:dataValidation type="list" allowBlank="1" showInputMessage="1" showErrorMessage="1">
          <x14:formula1>
            <xm:f>Hoja1!$B$2:$B$21</xm:f>
          </x14:formula1>
          <xm:sqref>AB14:AB16 AB18:AB20 AB22:AB24 AB26:AB28 AB30:AB32 AB34:AB36 AB38:AB40 AB42:AB44 AB46:AB48 AB50:AB52 AB54:AB56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1"/>
  <sheetViews>
    <sheetView zoomScale="70" zoomScaleNormal="70" workbookViewId="0">
      <selection sqref="A1:AB1"/>
    </sheetView>
  </sheetViews>
  <sheetFormatPr baseColWidth="10" defaultRowHeight="15" x14ac:dyDescent="0.2"/>
  <cols>
    <col min="1" max="1" width="19.5703125" style="7" bestFit="1" customWidth="1"/>
    <col min="2" max="2" width="7.140625" style="7" customWidth="1"/>
    <col min="3" max="3" width="23" style="7" customWidth="1"/>
    <col min="4" max="4" width="7.140625" style="7" customWidth="1"/>
    <col min="5" max="5" width="23.140625" style="7" customWidth="1"/>
    <col min="6" max="6" width="9.7109375" style="7" customWidth="1"/>
    <col min="7" max="26" width="23.28515625" style="7" customWidth="1"/>
    <col min="27" max="28" width="15.140625" style="7" customWidth="1"/>
    <col min="29" max="16384" width="11.42578125" style="7"/>
  </cols>
  <sheetData>
    <row r="1" spans="1:36" ht="39" customHeight="1" x14ac:dyDescent="0.35">
      <c r="A1" s="175" t="s">
        <v>76</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row>
    <row r="2" spans="1:36" ht="27" customHeight="1" x14ac:dyDescent="0.2">
      <c r="A2" s="181" t="s">
        <v>90</v>
      </c>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row>
    <row r="3" spans="1:36" ht="27" customHeight="1" x14ac:dyDescent="0.2">
      <c r="A3" s="28" t="s">
        <v>75</v>
      </c>
      <c r="B3" s="182" t="s">
        <v>81</v>
      </c>
      <c r="C3" s="182"/>
      <c r="D3" s="182"/>
      <c r="E3" s="182"/>
      <c r="F3" s="182"/>
      <c r="G3" s="156"/>
      <c r="H3" s="157"/>
      <c r="I3" s="157"/>
      <c r="J3" s="157"/>
      <c r="K3" s="157"/>
      <c r="L3" s="157"/>
      <c r="M3" s="157"/>
      <c r="N3" s="157"/>
      <c r="O3" s="157"/>
      <c r="P3" s="157"/>
      <c r="Q3" s="157"/>
      <c r="R3" s="157"/>
      <c r="S3" s="157"/>
      <c r="T3" s="157"/>
      <c r="U3" s="157"/>
      <c r="V3" s="157"/>
      <c r="W3" s="157"/>
      <c r="X3" s="157"/>
      <c r="Y3" s="157"/>
      <c r="Z3" s="157"/>
      <c r="AA3" s="157"/>
      <c r="AB3" s="158"/>
    </row>
    <row r="4" spans="1:36" ht="7.5" customHeight="1" x14ac:dyDescent="0.2">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row>
    <row r="5" spans="1:36" s="24" customFormat="1" ht="60.75" customHeight="1" x14ac:dyDescent="0.2">
      <c r="A5" s="144" t="s">
        <v>402</v>
      </c>
      <c r="B5" s="144"/>
      <c r="C5" s="144"/>
      <c r="D5" s="144"/>
      <c r="E5" s="144"/>
      <c r="F5" s="144"/>
      <c r="G5" s="144"/>
      <c r="H5" s="144"/>
      <c r="I5" s="144"/>
      <c r="J5" s="144"/>
      <c r="K5" s="146"/>
      <c r="L5" s="146"/>
      <c r="M5" s="146"/>
      <c r="N5" s="146"/>
      <c r="O5" s="146"/>
      <c r="P5" s="146"/>
      <c r="Q5" s="146"/>
      <c r="R5" s="146"/>
      <c r="S5" s="146"/>
      <c r="T5" s="146"/>
      <c r="U5" s="146"/>
      <c r="V5" s="146"/>
      <c r="W5" s="146"/>
      <c r="X5" s="146"/>
      <c r="Y5" s="146"/>
      <c r="Z5" s="146"/>
      <c r="AA5" s="146"/>
      <c r="AB5" s="146"/>
    </row>
    <row r="6" spans="1:36" ht="7.5" customHeight="1" x14ac:dyDescent="0.2">
      <c r="A6" s="146"/>
      <c r="B6" s="146"/>
      <c r="C6" s="146"/>
      <c r="D6" s="146"/>
      <c r="E6" s="146"/>
      <c r="F6" s="146"/>
      <c r="G6" s="146"/>
      <c r="H6" s="146"/>
      <c r="I6" s="146"/>
      <c r="J6" s="146"/>
      <c r="K6" s="146"/>
      <c r="L6" s="146"/>
      <c r="M6" s="146"/>
      <c r="N6" s="146"/>
      <c r="O6" s="146"/>
      <c r="P6" s="146"/>
      <c r="Q6" s="146"/>
      <c r="R6" s="146"/>
      <c r="S6" s="146"/>
      <c r="T6" s="146"/>
      <c r="U6" s="146"/>
      <c r="V6" s="146"/>
      <c r="W6" s="146"/>
      <c r="X6" s="146"/>
      <c r="Y6" s="146"/>
      <c r="Z6" s="146"/>
      <c r="AA6" s="146"/>
      <c r="AB6" s="146"/>
    </row>
    <row r="7" spans="1:36" s="25" customFormat="1" ht="60" customHeight="1" x14ac:dyDescent="0.2">
      <c r="A7" s="169" t="s">
        <v>0</v>
      </c>
      <c r="B7" s="170" t="s">
        <v>37</v>
      </c>
      <c r="C7" s="169" t="s">
        <v>1</v>
      </c>
      <c r="D7" s="169" t="s">
        <v>37</v>
      </c>
      <c r="E7" s="169" t="s">
        <v>2</v>
      </c>
      <c r="F7" s="170" t="s">
        <v>37</v>
      </c>
      <c r="G7" s="165" t="s">
        <v>473</v>
      </c>
      <c r="H7" s="165"/>
      <c r="I7" s="165"/>
      <c r="J7" s="165"/>
      <c r="K7" s="165" t="s">
        <v>473</v>
      </c>
      <c r="L7" s="165"/>
      <c r="M7" s="165"/>
      <c r="N7" s="165"/>
      <c r="O7" s="165" t="s">
        <v>473</v>
      </c>
      <c r="P7" s="165"/>
      <c r="Q7" s="165"/>
      <c r="R7" s="165"/>
      <c r="S7" s="165" t="s">
        <v>473</v>
      </c>
      <c r="T7" s="165"/>
      <c r="U7" s="165"/>
      <c r="V7" s="165"/>
      <c r="W7" s="165" t="s">
        <v>473</v>
      </c>
      <c r="X7" s="165"/>
      <c r="Y7" s="165"/>
      <c r="Z7" s="165"/>
      <c r="AA7" s="177" t="s">
        <v>102</v>
      </c>
      <c r="AB7" s="177"/>
    </row>
    <row r="8" spans="1:36" s="25" customFormat="1" ht="48.75" customHeight="1" x14ac:dyDescent="0.35">
      <c r="A8" s="169"/>
      <c r="B8" s="170"/>
      <c r="C8" s="169"/>
      <c r="D8" s="169"/>
      <c r="E8" s="169"/>
      <c r="F8" s="170"/>
      <c r="G8" s="172">
        <v>1</v>
      </c>
      <c r="H8" s="173"/>
      <c r="I8" s="173"/>
      <c r="J8" s="173"/>
      <c r="K8" s="172">
        <v>2</v>
      </c>
      <c r="L8" s="172"/>
      <c r="M8" s="172"/>
      <c r="N8" s="172"/>
      <c r="O8" s="172">
        <v>3</v>
      </c>
      <c r="P8" s="172"/>
      <c r="Q8" s="172"/>
      <c r="R8" s="172"/>
      <c r="S8" s="172">
        <v>4</v>
      </c>
      <c r="T8" s="172"/>
      <c r="U8" s="172"/>
      <c r="V8" s="172"/>
      <c r="W8" s="172">
        <v>5</v>
      </c>
      <c r="X8" s="173"/>
      <c r="Y8" s="173"/>
      <c r="Z8" s="173"/>
      <c r="AA8" s="30" t="s">
        <v>87</v>
      </c>
      <c r="AB8" s="30" t="s">
        <v>88</v>
      </c>
    </row>
    <row r="9" spans="1:36" s="10" customFormat="1" ht="108" customHeight="1" x14ac:dyDescent="0.25">
      <c r="A9" s="178" t="s">
        <v>472</v>
      </c>
      <c r="B9" s="174">
        <f>Porcentajes!C23</f>
        <v>0.3</v>
      </c>
      <c r="C9" s="169" t="s">
        <v>17</v>
      </c>
      <c r="D9" s="174">
        <f>Porcentajes!E23</f>
        <v>7.0000000000000007E-2</v>
      </c>
      <c r="E9" s="179" t="s">
        <v>18</v>
      </c>
      <c r="F9" s="174">
        <f>Porcentajes!G23</f>
        <v>7.0000000000000007E-2</v>
      </c>
      <c r="G9" s="137" t="s">
        <v>512</v>
      </c>
      <c r="H9" s="137"/>
      <c r="I9" s="137"/>
      <c r="J9" s="137"/>
      <c r="K9" s="137" t="s">
        <v>528</v>
      </c>
      <c r="L9" s="137"/>
      <c r="M9" s="137"/>
      <c r="N9" s="137"/>
      <c r="O9" s="137" t="s">
        <v>539</v>
      </c>
      <c r="P9" s="137"/>
      <c r="Q9" s="137"/>
      <c r="R9" s="137"/>
      <c r="S9" s="137" t="s">
        <v>574</v>
      </c>
      <c r="T9" s="137"/>
      <c r="U9" s="137"/>
      <c r="V9" s="137"/>
      <c r="W9" s="137" t="s">
        <v>91</v>
      </c>
      <c r="X9" s="137"/>
      <c r="Y9" s="137"/>
      <c r="Z9" s="137"/>
      <c r="AA9" s="171">
        <v>5</v>
      </c>
      <c r="AB9" s="171">
        <v>4.25</v>
      </c>
      <c r="AI9" s="26">
        <f>AA9</f>
        <v>5</v>
      </c>
      <c r="AJ9" s="26">
        <f>AB9</f>
        <v>4.25</v>
      </c>
    </row>
    <row r="10" spans="1:36" s="10" customFormat="1" ht="26.25" x14ac:dyDescent="0.25">
      <c r="A10" s="178"/>
      <c r="B10" s="174"/>
      <c r="C10" s="169"/>
      <c r="D10" s="174"/>
      <c r="E10" s="179"/>
      <c r="F10" s="174"/>
      <c r="G10" s="165" t="s">
        <v>474</v>
      </c>
      <c r="H10" s="165"/>
      <c r="I10" s="165"/>
      <c r="J10" s="165"/>
      <c r="K10" s="165" t="s">
        <v>474</v>
      </c>
      <c r="L10" s="165"/>
      <c r="M10" s="165"/>
      <c r="N10" s="165"/>
      <c r="O10" s="165" t="s">
        <v>474</v>
      </c>
      <c r="P10" s="165"/>
      <c r="Q10" s="165"/>
      <c r="R10" s="165"/>
      <c r="S10" s="165" t="s">
        <v>474</v>
      </c>
      <c r="T10" s="165"/>
      <c r="U10" s="165"/>
      <c r="V10" s="165"/>
      <c r="W10" s="165" t="s">
        <v>474</v>
      </c>
      <c r="X10" s="165"/>
      <c r="Y10" s="165"/>
      <c r="Z10" s="165"/>
      <c r="AA10" s="171"/>
      <c r="AB10" s="171"/>
      <c r="AI10" s="26"/>
      <c r="AJ10" s="26"/>
    </row>
    <row r="11" spans="1:36" ht="24.75" customHeight="1" x14ac:dyDescent="0.2">
      <c r="A11" s="178"/>
      <c r="B11" s="174"/>
      <c r="C11" s="169"/>
      <c r="D11" s="174"/>
      <c r="E11" s="179"/>
      <c r="F11" s="174"/>
      <c r="G11" s="31">
        <v>0.25</v>
      </c>
      <c r="H11" s="31">
        <v>0.5</v>
      </c>
      <c r="I11" s="31">
        <v>0.75</v>
      </c>
      <c r="J11" s="31">
        <v>1</v>
      </c>
      <c r="K11" s="31">
        <v>1.25</v>
      </c>
      <c r="L11" s="31">
        <v>1.5</v>
      </c>
      <c r="M11" s="31">
        <v>1.75</v>
      </c>
      <c r="N11" s="31">
        <v>2</v>
      </c>
      <c r="O11" s="31">
        <v>2.25</v>
      </c>
      <c r="P11" s="31">
        <v>2.5</v>
      </c>
      <c r="Q11" s="31">
        <v>2.75</v>
      </c>
      <c r="R11" s="31">
        <v>3</v>
      </c>
      <c r="S11" s="31">
        <v>3.25</v>
      </c>
      <c r="T11" s="31">
        <v>3.5</v>
      </c>
      <c r="U11" s="31">
        <v>3.75</v>
      </c>
      <c r="V11" s="31">
        <v>4</v>
      </c>
      <c r="W11" s="31">
        <v>4.25</v>
      </c>
      <c r="X11" s="31">
        <v>4.5</v>
      </c>
      <c r="Y11" s="31">
        <v>4.75</v>
      </c>
      <c r="Z11" s="31">
        <v>5</v>
      </c>
      <c r="AA11" s="171"/>
      <c r="AB11" s="171"/>
      <c r="AI11" s="34">
        <f>AA14</f>
        <v>3</v>
      </c>
      <c r="AJ11" s="34">
        <f>AB14</f>
        <v>2.75</v>
      </c>
    </row>
    <row r="12" spans="1:36" ht="165" x14ac:dyDescent="0.2">
      <c r="A12" s="178"/>
      <c r="B12" s="174"/>
      <c r="C12" s="169"/>
      <c r="D12" s="174"/>
      <c r="E12" s="179"/>
      <c r="F12" s="174"/>
      <c r="G12" s="31" t="s">
        <v>513</v>
      </c>
      <c r="H12" s="31" t="s">
        <v>514</v>
      </c>
      <c r="I12" s="31" t="s">
        <v>515</v>
      </c>
      <c r="J12" s="31" t="s">
        <v>516</v>
      </c>
      <c r="K12" s="31" t="s">
        <v>529</v>
      </c>
      <c r="L12" s="31" t="s">
        <v>530</v>
      </c>
      <c r="M12" s="31" t="s">
        <v>531</v>
      </c>
      <c r="N12" s="31" t="s">
        <v>532</v>
      </c>
      <c r="O12" s="31" t="s">
        <v>540</v>
      </c>
      <c r="P12" s="31" t="s">
        <v>541</v>
      </c>
      <c r="Q12" s="31" t="s">
        <v>542</v>
      </c>
      <c r="R12" s="31" t="s">
        <v>543</v>
      </c>
      <c r="S12" s="31" t="s">
        <v>92</v>
      </c>
      <c r="T12" s="31" t="s">
        <v>93</v>
      </c>
      <c r="U12" s="31" t="s">
        <v>94</v>
      </c>
      <c r="V12" s="31" t="s">
        <v>95</v>
      </c>
      <c r="W12" s="31" t="s">
        <v>96</v>
      </c>
      <c r="X12" s="31" t="s">
        <v>97</v>
      </c>
      <c r="Y12" s="31" t="s">
        <v>98</v>
      </c>
      <c r="Z12" s="31" t="s">
        <v>99</v>
      </c>
      <c r="AA12" s="171"/>
      <c r="AB12" s="171"/>
      <c r="AI12" s="26">
        <f>AA18</f>
        <v>4</v>
      </c>
      <c r="AJ12" s="26">
        <f>AB18</f>
        <v>4</v>
      </c>
    </row>
    <row r="13" spans="1:36" ht="48.75" customHeight="1" x14ac:dyDescent="0.35">
      <c r="A13" s="178"/>
      <c r="B13" s="174"/>
      <c r="C13" s="169" t="s">
        <v>19</v>
      </c>
      <c r="D13" s="174">
        <f>Porcentajes!E24</f>
        <v>7.0000000000000007E-2</v>
      </c>
      <c r="E13" s="169" t="s">
        <v>20</v>
      </c>
      <c r="F13" s="174">
        <f>Porcentajes!G24</f>
        <v>7.0000000000000007E-2</v>
      </c>
      <c r="G13" s="172">
        <v>1</v>
      </c>
      <c r="H13" s="173"/>
      <c r="I13" s="173"/>
      <c r="J13" s="173"/>
      <c r="K13" s="172">
        <v>2</v>
      </c>
      <c r="L13" s="172"/>
      <c r="M13" s="172"/>
      <c r="N13" s="172"/>
      <c r="O13" s="172">
        <v>3</v>
      </c>
      <c r="P13" s="172"/>
      <c r="Q13" s="172"/>
      <c r="R13" s="172"/>
      <c r="S13" s="172">
        <v>4</v>
      </c>
      <c r="T13" s="172"/>
      <c r="U13" s="172"/>
      <c r="V13" s="172"/>
      <c r="W13" s="172">
        <v>5</v>
      </c>
      <c r="X13" s="173"/>
      <c r="Y13" s="173"/>
      <c r="Z13" s="173"/>
      <c r="AA13" s="30" t="s">
        <v>87</v>
      </c>
      <c r="AB13" s="30" t="s">
        <v>88</v>
      </c>
      <c r="AI13" s="34">
        <f>AA22</f>
        <v>5</v>
      </c>
      <c r="AJ13" s="34">
        <f>AB22</f>
        <v>4.25</v>
      </c>
    </row>
    <row r="14" spans="1:36" ht="112.5" customHeight="1" x14ac:dyDescent="0.2">
      <c r="A14" s="178"/>
      <c r="B14" s="174"/>
      <c r="C14" s="169"/>
      <c r="D14" s="174"/>
      <c r="E14" s="169"/>
      <c r="F14" s="174"/>
      <c r="G14" s="137" t="s">
        <v>100</v>
      </c>
      <c r="H14" s="137"/>
      <c r="I14" s="137"/>
      <c r="J14" s="137"/>
      <c r="K14" s="137" t="s">
        <v>533</v>
      </c>
      <c r="L14" s="137"/>
      <c r="M14" s="137"/>
      <c r="N14" s="137"/>
      <c r="O14" s="137" t="s">
        <v>544</v>
      </c>
      <c r="P14" s="137"/>
      <c r="Q14" s="137"/>
      <c r="R14" s="137"/>
      <c r="S14" s="137" t="s">
        <v>151</v>
      </c>
      <c r="T14" s="137"/>
      <c r="U14" s="137"/>
      <c r="V14" s="137"/>
      <c r="W14" s="137" t="s">
        <v>152</v>
      </c>
      <c r="X14" s="137"/>
      <c r="Y14" s="137"/>
      <c r="Z14" s="137"/>
      <c r="AA14" s="171">
        <v>3</v>
      </c>
      <c r="AB14" s="171">
        <v>2.75</v>
      </c>
      <c r="AI14" s="34"/>
      <c r="AJ14" s="34"/>
    </row>
    <row r="15" spans="1:36" ht="24.75" customHeight="1" x14ac:dyDescent="0.2">
      <c r="A15" s="178"/>
      <c r="B15" s="174"/>
      <c r="C15" s="169"/>
      <c r="D15" s="174"/>
      <c r="E15" s="169"/>
      <c r="F15" s="174"/>
      <c r="G15" s="31">
        <v>0.25</v>
      </c>
      <c r="H15" s="31">
        <v>0.5</v>
      </c>
      <c r="I15" s="31">
        <v>0.75</v>
      </c>
      <c r="J15" s="31">
        <v>1</v>
      </c>
      <c r="K15" s="31">
        <v>1.25</v>
      </c>
      <c r="L15" s="31">
        <v>1.5</v>
      </c>
      <c r="M15" s="31">
        <v>1.75</v>
      </c>
      <c r="N15" s="31">
        <v>2</v>
      </c>
      <c r="O15" s="31">
        <v>2.25</v>
      </c>
      <c r="P15" s="31">
        <v>2.5</v>
      </c>
      <c r="Q15" s="31">
        <v>2.75</v>
      </c>
      <c r="R15" s="31">
        <v>3</v>
      </c>
      <c r="S15" s="31">
        <v>3.25</v>
      </c>
      <c r="T15" s="31">
        <v>3.5</v>
      </c>
      <c r="U15" s="31">
        <v>3.75</v>
      </c>
      <c r="V15" s="31">
        <v>4</v>
      </c>
      <c r="W15" s="31">
        <v>4.25</v>
      </c>
      <c r="X15" s="31">
        <v>4.5</v>
      </c>
      <c r="Y15" s="31">
        <v>4.75</v>
      </c>
      <c r="Z15" s="31">
        <v>5</v>
      </c>
      <c r="AA15" s="171"/>
      <c r="AB15" s="171"/>
      <c r="AI15" s="34"/>
      <c r="AJ15" s="34"/>
    </row>
    <row r="16" spans="1:36" ht="187.5" customHeight="1" x14ac:dyDescent="0.2">
      <c r="A16" s="178"/>
      <c r="B16" s="174"/>
      <c r="C16" s="169"/>
      <c r="D16" s="174"/>
      <c r="E16" s="169"/>
      <c r="F16" s="174"/>
      <c r="G16" s="31" t="s">
        <v>517</v>
      </c>
      <c r="H16" s="31" t="s">
        <v>518</v>
      </c>
      <c r="I16" s="31" t="s">
        <v>519</v>
      </c>
      <c r="J16" s="31" t="s">
        <v>520</v>
      </c>
      <c r="K16" s="31" t="s">
        <v>559</v>
      </c>
      <c r="L16" s="31" t="s">
        <v>560</v>
      </c>
      <c r="M16" s="31" t="s">
        <v>558</v>
      </c>
      <c r="N16" s="31" t="s">
        <v>557</v>
      </c>
      <c r="O16" s="31" t="s">
        <v>545</v>
      </c>
      <c r="P16" s="31" t="s">
        <v>546</v>
      </c>
      <c r="Q16" s="31" t="s">
        <v>547</v>
      </c>
      <c r="R16" s="31" t="s">
        <v>548</v>
      </c>
      <c r="S16" s="31" t="s">
        <v>549</v>
      </c>
      <c r="T16" s="31" t="s">
        <v>550</v>
      </c>
      <c r="U16" s="31" t="s">
        <v>551</v>
      </c>
      <c r="V16" s="31" t="s">
        <v>552</v>
      </c>
      <c r="W16" s="31" t="s">
        <v>553</v>
      </c>
      <c r="X16" s="31" t="s">
        <v>554</v>
      </c>
      <c r="Y16" s="31" t="s">
        <v>555</v>
      </c>
      <c r="Z16" s="31" t="s">
        <v>556</v>
      </c>
      <c r="AA16" s="171"/>
      <c r="AB16" s="171"/>
      <c r="AI16" s="34"/>
      <c r="AJ16" s="34"/>
    </row>
    <row r="17" spans="1:36" ht="48.75" customHeight="1" x14ac:dyDescent="0.35">
      <c r="A17" s="178"/>
      <c r="B17" s="174"/>
      <c r="C17" s="169" t="s">
        <v>21</v>
      </c>
      <c r="D17" s="174">
        <f>Porcentajes!E25</f>
        <v>0.16</v>
      </c>
      <c r="E17" s="169" t="s">
        <v>22</v>
      </c>
      <c r="F17" s="174">
        <f>Porcentajes!G25</f>
        <v>0.08</v>
      </c>
      <c r="G17" s="172">
        <v>1</v>
      </c>
      <c r="H17" s="173"/>
      <c r="I17" s="173"/>
      <c r="J17" s="173"/>
      <c r="K17" s="172">
        <v>2</v>
      </c>
      <c r="L17" s="172"/>
      <c r="M17" s="172"/>
      <c r="N17" s="172"/>
      <c r="O17" s="172">
        <v>3</v>
      </c>
      <c r="P17" s="172"/>
      <c r="Q17" s="172"/>
      <c r="R17" s="172"/>
      <c r="S17" s="172">
        <v>4</v>
      </c>
      <c r="T17" s="172"/>
      <c r="U17" s="172"/>
      <c r="V17" s="172"/>
      <c r="W17" s="172">
        <v>5</v>
      </c>
      <c r="X17" s="173"/>
      <c r="Y17" s="173"/>
      <c r="Z17" s="173"/>
      <c r="AA17" s="30" t="s">
        <v>87</v>
      </c>
      <c r="AB17" s="30" t="s">
        <v>88</v>
      </c>
      <c r="AI17" s="34"/>
      <c r="AJ17" s="34"/>
    </row>
    <row r="18" spans="1:36" ht="112.5" customHeight="1" x14ac:dyDescent="0.2">
      <c r="A18" s="178"/>
      <c r="B18" s="174"/>
      <c r="C18" s="169"/>
      <c r="D18" s="174"/>
      <c r="E18" s="169"/>
      <c r="F18" s="174"/>
      <c r="G18" s="137" t="s">
        <v>521</v>
      </c>
      <c r="H18" s="137"/>
      <c r="I18" s="137"/>
      <c r="J18" s="137"/>
      <c r="K18" s="137" t="s">
        <v>534</v>
      </c>
      <c r="L18" s="137"/>
      <c r="M18" s="137"/>
      <c r="N18" s="137"/>
      <c r="O18" s="137" t="s">
        <v>561</v>
      </c>
      <c r="P18" s="137"/>
      <c r="Q18" s="137"/>
      <c r="R18" s="137"/>
      <c r="S18" s="137" t="s">
        <v>575</v>
      </c>
      <c r="T18" s="137"/>
      <c r="U18" s="137"/>
      <c r="V18" s="137"/>
      <c r="W18" s="137" t="s">
        <v>576</v>
      </c>
      <c r="X18" s="137"/>
      <c r="Y18" s="137"/>
      <c r="Z18" s="137"/>
      <c r="AA18" s="171">
        <v>4</v>
      </c>
      <c r="AB18" s="171">
        <v>4</v>
      </c>
    </row>
    <row r="19" spans="1:36" ht="24.75" customHeight="1" x14ac:dyDescent="0.2">
      <c r="A19" s="178"/>
      <c r="B19" s="174"/>
      <c r="C19" s="169"/>
      <c r="D19" s="174"/>
      <c r="E19" s="169"/>
      <c r="F19" s="174"/>
      <c r="G19" s="31">
        <v>0.25</v>
      </c>
      <c r="H19" s="31">
        <v>0.5</v>
      </c>
      <c r="I19" s="31">
        <v>0.75</v>
      </c>
      <c r="J19" s="31">
        <v>1</v>
      </c>
      <c r="K19" s="31">
        <v>1.25</v>
      </c>
      <c r="L19" s="31">
        <v>1.5</v>
      </c>
      <c r="M19" s="31">
        <v>1.75</v>
      </c>
      <c r="N19" s="31">
        <v>2</v>
      </c>
      <c r="O19" s="31">
        <v>2.25</v>
      </c>
      <c r="P19" s="31">
        <v>2.5</v>
      </c>
      <c r="Q19" s="31">
        <v>2.75</v>
      </c>
      <c r="R19" s="31">
        <v>3</v>
      </c>
      <c r="S19" s="31">
        <v>3.25</v>
      </c>
      <c r="T19" s="31">
        <v>3.5</v>
      </c>
      <c r="U19" s="31">
        <v>3.75</v>
      </c>
      <c r="V19" s="31">
        <v>4</v>
      </c>
      <c r="W19" s="31">
        <v>4.25</v>
      </c>
      <c r="X19" s="31">
        <v>4.5</v>
      </c>
      <c r="Y19" s="31">
        <v>4.75</v>
      </c>
      <c r="Z19" s="31">
        <v>5</v>
      </c>
      <c r="AA19" s="171"/>
      <c r="AB19" s="171"/>
    </row>
    <row r="20" spans="1:36" ht="162" customHeight="1" x14ac:dyDescent="0.2">
      <c r="A20" s="178"/>
      <c r="B20" s="174"/>
      <c r="C20" s="169"/>
      <c r="D20" s="174"/>
      <c r="E20" s="169"/>
      <c r="F20" s="174"/>
      <c r="G20" s="31" t="s">
        <v>142</v>
      </c>
      <c r="H20" s="31" t="s">
        <v>522</v>
      </c>
      <c r="I20" s="31" t="s">
        <v>523</v>
      </c>
      <c r="J20" s="31" t="s">
        <v>524</v>
      </c>
      <c r="K20" s="31" t="s">
        <v>535</v>
      </c>
      <c r="L20" s="31" t="s">
        <v>536</v>
      </c>
      <c r="M20" s="31" t="s">
        <v>537</v>
      </c>
      <c r="N20" s="31" t="s">
        <v>538</v>
      </c>
      <c r="O20" s="31" t="s">
        <v>562</v>
      </c>
      <c r="P20" s="31" t="s">
        <v>563</v>
      </c>
      <c r="Q20" s="31" t="s">
        <v>564</v>
      </c>
      <c r="R20" s="31" t="s">
        <v>565</v>
      </c>
      <c r="S20" s="31" t="s">
        <v>573</v>
      </c>
      <c r="T20" s="31" t="s">
        <v>572</v>
      </c>
      <c r="U20" s="31" t="s">
        <v>571</v>
      </c>
      <c r="V20" s="31" t="s">
        <v>570</v>
      </c>
      <c r="W20" s="31" t="s">
        <v>569</v>
      </c>
      <c r="X20" s="31" t="s">
        <v>568</v>
      </c>
      <c r="Y20" s="31" t="s">
        <v>567</v>
      </c>
      <c r="Z20" s="31" t="s">
        <v>566</v>
      </c>
      <c r="AA20" s="171"/>
      <c r="AB20" s="171"/>
    </row>
    <row r="21" spans="1:36" ht="48.75" customHeight="1" x14ac:dyDescent="0.35">
      <c r="A21" s="178"/>
      <c r="B21" s="174"/>
      <c r="C21" s="169"/>
      <c r="D21" s="174"/>
      <c r="E21" s="169" t="s">
        <v>23</v>
      </c>
      <c r="F21" s="174">
        <f>Porcentajes!G26</f>
        <v>0.08</v>
      </c>
      <c r="G21" s="172">
        <v>1</v>
      </c>
      <c r="H21" s="173"/>
      <c r="I21" s="173"/>
      <c r="J21" s="173"/>
      <c r="K21" s="172">
        <v>2</v>
      </c>
      <c r="L21" s="172"/>
      <c r="M21" s="172"/>
      <c r="N21" s="172"/>
      <c r="O21" s="172">
        <v>3</v>
      </c>
      <c r="P21" s="172"/>
      <c r="Q21" s="172"/>
      <c r="R21" s="172"/>
      <c r="S21" s="172">
        <v>4</v>
      </c>
      <c r="T21" s="172"/>
      <c r="U21" s="172"/>
      <c r="V21" s="172"/>
      <c r="W21" s="172">
        <v>5</v>
      </c>
      <c r="X21" s="173"/>
      <c r="Y21" s="173"/>
      <c r="Z21" s="173"/>
      <c r="AA21" s="30" t="s">
        <v>87</v>
      </c>
      <c r="AB21" s="30" t="s">
        <v>88</v>
      </c>
    </row>
    <row r="22" spans="1:36" ht="83.25" customHeight="1" x14ac:dyDescent="0.2">
      <c r="A22" s="178"/>
      <c r="B22" s="174"/>
      <c r="C22" s="169"/>
      <c r="D22" s="174"/>
      <c r="E22" s="169"/>
      <c r="F22" s="174"/>
      <c r="G22" s="137" t="s">
        <v>39</v>
      </c>
      <c r="H22" s="137"/>
      <c r="I22" s="137"/>
      <c r="J22" s="137"/>
      <c r="K22" s="137" t="s">
        <v>156</v>
      </c>
      <c r="L22" s="137"/>
      <c r="M22" s="137"/>
      <c r="N22" s="137"/>
      <c r="O22" s="137" t="s">
        <v>155</v>
      </c>
      <c r="P22" s="137"/>
      <c r="Q22" s="137"/>
      <c r="R22" s="137"/>
      <c r="S22" s="137" t="s">
        <v>153</v>
      </c>
      <c r="T22" s="137"/>
      <c r="U22" s="137"/>
      <c r="V22" s="137"/>
      <c r="W22" s="137" t="s">
        <v>154</v>
      </c>
      <c r="X22" s="137"/>
      <c r="Y22" s="137"/>
      <c r="Z22" s="137"/>
      <c r="AA22" s="171">
        <v>5</v>
      </c>
      <c r="AB22" s="171">
        <v>4.25</v>
      </c>
    </row>
    <row r="23" spans="1:36" ht="24.75" customHeight="1" x14ac:dyDescent="0.2">
      <c r="A23" s="178"/>
      <c r="B23" s="174"/>
      <c r="C23" s="169"/>
      <c r="D23" s="174"/>
      <c r="E23" s="169"/>
      <c r="F23" s="174"/>
      <c r="G23" s="31">
        <v>0.25</v>
      </c>
      <c r="H23" s="31">
        <v>0.5</v>
      </c>
      <c r="I23" s="31">
        <v>0.75</v>
      </c>
      <c r="J23" s="31">
        <v>1</v>
      </c>
      <c r="K23" s="31">
        <v>1.25</v>
      </c>
      <c r="L23" s="31">
        <v>1.5</v>
      </c>
      <c r="M23" s="31">
        <v>1.75</v>
      </c>
      <c r="N23" s="31">
        <v>2</v>
      </c>
      <c r="O23" s="31">
        <v>2.25</v>
      </c>
      <c r="P23" s="31">
        <v>2.5</v>
      </c>
      <c r="Q23" s="31">
        <v>2.75</v>
      </c>
      <c r="R23" s="31">
        <v>3</v>
      </c>
      <c r="S23" s="31">
        <v>3.25</v>
      </c>
      <c r="T23" s="31">
        <v>3.5</v>
      </c>
      <c r="U23" s="31">
        <v>3.75</v>
      </c>
      <c r="V23" s="31">
        <v>4</v>
      </c>
      <c r="W23" s="31">
        <v>4.25</v>
      </c>
      <c r="X23" s="31">
        <v>4.5</v>
      </c>
      <c r="Y23" s="31">
        <v>4.75</v>
      </c>
      <c r="Z23" s="31">
        <v>5</v>
      </c>
      <c r="AA23" s="171"/>
      <c r="AB23" s="171"/>
    </row>
    <row r="24" spans="1:36" ht="184.5" customHeight="1" x14ac:dyDescent="0.2">
      <c r="A24" s="178"/>
      <c r="B24" s="174"/>
      <c r="C24" s="169"/>
      <c r="D24" s="174"/>
      <c r="E24" s="169"/>
      <c r="F24" s="174"/>
      <c r="G24" s="31" t="s">
        <v>143</v>
      </c>
      <c r="H24" s="31" t="s">
        <v>525</v>
      </c>
      <c r="I24" s="31" t="s">
        <v>526</v>
      </c>
      <c r="J24" s="31" t="s">
        <v>527</v>
      </c>
      <c r="K24" s="31" t="s">
        <v>172</v>
      </c>
      <c r="L24" s="31" t="s">
        <v>171</v>
      </c>
      <c r="M24" s="31" t="s">
        <v>170</v>
      </c>
      <c r="N24" s="31" t="s">
        <v>169</v>
      </c>
      <c r="O24" s="31" t="s">
        <v>168</v>
      </c>
      <c r="P24" s="31" t="s">
        <v>167</v>
      </c>
      <c r="Q24" s="31" t="s">
        <v>166</v>
      </c>
      <c r="R24" s="31" t="s">
        <v>165</v>
      </c>
      <c r="S24" s="31" t="s">
        <v>161</v>
      </c>
      <c r="T24" s="31" t="s">
        <v>162</v>
      </c>
      <c r="U24" s="31" t="s">
        <v>163</v>
      </c>
      <c r="V24" s="31" t="s">
        <v>164</v>
      </c>
      <c r="W24" s="31" t="s">
        <v>158</v>
      </c>
      <c r="X24" s="31" t="s">
        <v>159</v>
      </c>
      <c r="Y24" s="31" t="s">
        <v>160</v>
      </c>
      <c r="Z24" s="31" t="s">
        <v>157</v>
      </c>
      <c r="AA24" s="171"/>
      <c r="AB24" s="171"/>
    </row>
    <row r="25" spans="1:36" x14ac:dyDescent="0.2">
      <c r="A25" s="146"/>
      <c r="B25" s="146"/>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row>
    <row r="26" spans="1:36" x14ac:dyDescent="0.2">
      <c r="A26" s="146"/>
      <c r="B26" s="146"/>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row>
    <row r="27" spans="1:36" x14ac:dyDescent="0.2">
      <c r="A27" s="146"/>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row>
    <row r="28" spans="1:36" x14ac:dyDescent="0.2">
      <c r="A28" s="146"/>
      <c r="B28" s="146"/>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row>
    <row r="29" spans="1:36" x14ac:dyDescent="0.2">
      <c r="A29" s="146"/>
      <c r="B29" s="146"/>
      <c r="C29" s="146"/>
      <c r="D29" s="146"/>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row>
    <row r="30" spans="1:36" x14ac:dyDescent="0.2">
      <c r="A30" s="146"/>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row>
    <row r="31" spans="1:36" x14ac:dyDescent="0.2">
      <c r="A31" s="146"/>
      <c r="B31" s="146"/>
      <c r="C31" s="146"/>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row>
    <row r="32" spans="1:36" hidden="1" x14ac:dyDescent="0.2">
      <c r="B32" s="35">
        <v>1</v>
      </c>
      <c r="C32" s="27">
        <v>0.25</v>
      </c>
    </row>
    <row r="33" spans="2:3" hidden="1" x14ac:dyDescent="0.2">
      <c r="B33" s="35">
        <v>2</v>
      </c>
      <c r="C33" s="27">
        <v>0.5</v>
      </c>
    </row>
    <row r="34" spans="2:3" hidden="1" x14ac:dyDescent="0.2">
      <c r="B34" s="35">
        <v>3</v>
      </c>
      <c r="C34" s="27">
        <v>0.75</v>
      </c>
    </row>
    <row r="35" spans="2:3" hidden="1" x14ac:dyDescent="0.2">
      <c r="B35" s="35">
        <v>4</v>
      </c>
      <c r="C35" s="27">
        <v>1</v>
      </c>
    </row>
    <row r="36" spans="2:3" hidden="1" x14ac:dyDescent="0.2">
      <c r="B36" s="35">
        <v>5</v>
      </c>
      <c r="C36" s="27">
        <v>1.25</v>
      </c>
    </row>
    <row r="37" spans="2:3" hidden="1" x14ac:dyDescent="0.2">
      <c r="B37" s="37"/>
      <c r="C37" s="27">
        <v>1.5</v>
      </c>
    </row>
    <row r="38" spans="2:3" hidden="1" x14ac:dyDescent="0.2">
      <c r="B38" s="35"/>
      <c r="C38" s="27">
        <v>1.75</v>
      </c>
    </row>
    <row r="39" spans="2:3" hidden="1" x14ac:dyDescent="0.2">
      <c r="B39" s="38"/>
      <c r="C39" s="27">
        <v>2</v>
      </c>
    </row>
    <row r="40" spans="2:3" hidden="1" x14ac:dyDescent="0.2">
      <c r="B40" s="38"/>
      <c r="C40" s="27">
        <v>2.25</v>
      </c>
    </row>
    <row r="41" spans="2:3" hidden="1" x14ac:dyDescent="0.2">
      <c r="B41" s="38"/>
      <c r="C41" s="27">
        <v>2.5</v>
      </c>
    </row>
    <row r="42" spans="2:3" hidden="1" x14ac:dyDescent="0.2">
      <c r="B42" s="38"/>
      <c r="C42" s="27">
        <v>2.75</v>
      </c>
    </row>
    <row r="43" spans="2:3" hidden="1" x14ac:dyDescent="0.2">
      <c r="B43" s="38"/>
      <c r="C43" s="27">
        <v>3</v>
      </c>
    </row>
    <row r="44" spans="2:3" hidden="1" x14ac:dyDescent="0.2">
      <c r="B44" s="38"/>
      <c r="C44" s="27">
        <v>3.25</v>
      </c>
    </row>
    <row r="45" spans="2:3" hidden="1" x14ac:dyDescent="0.2">
      <c r="B45" s="38"/>
      <c r="C45" s="27">
        <v>3.5</v>
      </c>
    </row>
    <row r="46" spans="2:3" hidden="1" x14ac:dyDescent="0.2">
      <c r="B46" s="38"/>
      <c r="C46" s="27">
        <v>3.75</v>
      </c>
    </row>
    <row r="47" spans="2:3" hidden="1" x14ac:dyDescent="0.2">
      <c r="B47" s="38"/>
      <c r="C47" s="27">
        <v>4</v>
      </c>
    </row>
    <row r="48" spans="2:3" hidden="1" x14ac:dyDescent="0.2">
      <c r="B48" s="38"/>
      <c r="C48" s="27">
        <v>4.25</v>
      </c>
    </row>
    <row r="49" spans="2:3" hidden="1" x14ac:dyDescent="0.2">
      <c r="B49" s="34"/>
      <c r="C49" s="27">
        <v>4.5</v>
      </c>
    </row>
    <row r="50" spans="2:3" hidden="1" x14ac:dyDescent="0.2">
      <c r="B50" s="34"/>
      <c r="C50" s="27">
        <v>4.75</v>
      </c>
    </row>
    <row r="51" spans="2:3" hidden="1" x14ac:dyDescent="0.2">
      <c r="B51" s="25"/>
      <c r="C51" s="39">
        <v>5</v>
      </c>
    </row>
  </sheetData>
  <mergeCells count="91">
    <mergeCell ref="A25:X31"/>
    <mergeCell ref="AA7:AB7"/>
    <mergeCell ref="F7:F8"/>
    <mergeCell ref="A1:AB1"/>
    <mergeCell ref="A2:AB2"/>
    <mergeCell ref="B3:F3"/>
    <mergeCell ref="A4:AB4"/>
    <mergeCell ref="A5:J5"/>
    <mergeCell ref="A6:AB6"/>
    <mergeCell ref="K5:AB5"/>
    <mergeCell ref="A7:A8"/>
    <mergeCell ref="B7:B8"/>
    <mergeCell ref="C7:C8"/>
    <mergeCell ref="D7:D8"/>
    <mergeCell ref="E7:E8"/>
    <mergeCell ref="A9:A24"/>
    <mergeCell ref="B9:B24"/>
    <mergeCell ref="C9:C12"/>
    <mergeCell ref="D9:D12"/>
    <mergeCell ref="E9:E12"/>
    <mergeCell ref="C13:C16"/>
    <mergeCell ref="D13:D16"/>
    <mergeCell ref="E13:E16"/>
    <mergeCell ref="C17:C24"/>
    <mergeCell ref="D17:D24"/>
    <mergeCell ref="G13:J13"/>
    <mergeCell ref="K13:N13"/>
    <mergeCell ref="AB9:AB12"/>
    <mergeCell ref="G9:J9"/>
    <mergeCell ref="K9:N9"/>
    <mergeCell ref="O9:R9"/>
    <mergeCell ref="S9:V9"/>
    <mergeCell ref="W9:Z9"/>
    <mergeCell ref="AA9:AA12"/>
    <mergeCell ref="O13:R13"/>
    <mergeCell ref="S13:V13"/>
    <mergeCell ref="W13:Z13"/>
    <mergeCell ref="G10:J10"/>
    <mergeCell ref="K10:N10"/>
    <mergeCell ref="O10:R10"/>
    <mergeCell ref="S10:V10"/>
    <mergeCell ref="S14:V14"/>
    <mergeCell ref="W14:Z14"/>
    <mergeCell ref="AA14:AA16"/>
    <mergeCell ref="AB14:AB16"/>
    <mergeCell ref="G14:J14"/>
    <mergeCell ref="K14:N14"/>
    <mergeCell ref="O14:R14"/>
    <mergeCell ref="F21:F24"/>
    <mergeCell ref="E21:E24"/>
    <mergeCell ref="F17:F20"/>
    <mergeCell ref="E17:E20"/>
    <mergeCell ref="F9:F12"/>
    <mergeCell ref="F13:F16"/>
    <mergeCell ref="O21:R21"/>
    <mergeCell ref="S21:V21"/>
    <mergeCell ref="W21:Z21"/>
    <mergeCell ref="K18:N18"/>
    <mergeCell ref="G22:J22"/>
    <mergeCell ref="K22:N22"/>
    <mergeCell ref="G18:J18"/>
    <mergeCell ref="G21:J21"/>
    <mergeCell ref="K21:N21"/>
    <mergeCell ref="Y25:AB31"/>
    <mergeCell ref="G17:J17"/>
    <mergeCell ref="K17:N17"/>
    <mergeCell ref="O17:R17"/>
    <mergeCell ref="S17:V17"/>
    <mergeCell ref="W17:Z17"/>
    <mergeCell ref="O22:R22"/>
    <mergeCell ref="S22:V22"/>
    <mergeCell ref="W22:Z22"/>
    <mergeCell ref="AA18:AA20"/>
    <mergeCell ref="AB18:AB20"/>
    <mergeCell ref="AA22:AA24"/>
    <mergeCell ref="AB22:AB24"/>
    <mergeCell ref="O18:R18"/>
    <mergeCell ref="S18:V18"/>
    <mergeCell ref="W18:Z18"/>
    <mergeCell ref="W10:Z10"/>
    <mergeCell ref="G3:AB3"/>
    <mergeCell ref="G7:J7"/>
    <mergeCell ref="K7:N7"/>
    <mergeCell ref="O7:R7"/>
    <mergeCell ref="S7:V7"/>
    <mergeCell ref="W7:Z7"/>
    <mergeCell ref="G8:J8"/>
    <mergeCell ref="K8:N8"/>
    <mergeCell ref="O8:R8"/>
    <mergeCell ref="S8:V8"/>
    <mergeCell ref="W8:Z8"/>
  </mergeCells>
  <conditionalFormatting sqref="G8:Z8">
    <cfRule type="cellIs" dxfId="46" priority="19" operator="equal">
      <formula>$AA$9</formula>
    </cfRule>
  </conditionalFormatting>
  <conditionalFormatting sqref="G13:Z13">
    <cfRule type="cellIs" dxfId="45" priority="18" operator="equal">
      <formula>$AA$14</formula>
    </cfRule>
  </conditionalFormatting>
  <conditionalFormatting sqref="G17:Z17">
    <cfRule type="cellIs" dxfId="44" priority="17" operator="equal">
      <formula>$AA$18</formula>
    </cfRule>
  </conditionalFormatting>
  <conditionalFormatting sqref="G21:Z21">
    <cfRule type="cellIs" dxfId="43" priority="16" operator="equal">
      <formula>$AA$22</formula>
    </cfRule>
  </conditionalFormatting>
  <conditionalFormatting sqref="G11:Z11">
    <cfRule type="cellIs" dxfId="42" priority="15" operator="equal">
      <formula>$AB$9</formula>
    </cfRule>
  </conditionalFormatting>
  <conditionalFormatting sqref="G15:Z15">
    <cfRule type="cellIs" dxfId="41" priority="14" operator="equal">
      <formula>$AB$14</formula>
    </cfRule>
  </conditionalFormatting>
  <conditionalFormatting sqref="G19:Z19">
    <cfRule type="cellIs" dxfId="40" priority="13" operator="equal">
      <formula>$AB$18</formula>
    </cfRule>
  </conditionalFormatting>
  <conditionalFormatting sqref="G23:Z23">
    <cfRule type="cellIs" dxfId="39" priority="12" operator="equal">
      <formula>$AB$22</formula>
    </cfRule>
  </conditionalFormatting>
  <conditionalFormatting sqref="C32:C50">
    <cfRule type="cellIs" dxfId="38" priority="11" operator="equal">
      <formula>$AB$54</formula>
    </cfRule>
  </conditionalFormatting>
  <conditionalFormatting sqref="G13:J13">
    <cfRule type="cellIs" dxfId="37" priority="10" operator="equal">
      <formula>$AA$9</formula>
    </cfRule>
  </conditionalFormatting>
  <conditionalFormatting sqref="G17:J17">
    <cfRule type="cellIs" dxfId="36" priority="9" operator="equal">
      <formula>$AA$9</formula>
    </cfRule>
  </conditionalFormatting>
  <conditionalFormatting sqref="G21:J21">
    <cfRule type="cellIs" dxfId="35" priority="8" operator="equal">
      <formula>$AA$9</formula>
    </cfRule>
  </conditionalFormatting>
  <conditionalFormatting sqref="K13:N13">
    <cfRule type="cellIs" dxfId="34" priority="7" operator="equal">
      <formula>$AA$9</formula>
    </cfRule>
  </conditionalFormatting>
  <conditionalFormatting sqref="K17:N17">
    <cfRule type="cellIs" dxfId="33" priority="6" operator="equal">
      <formula>$AA$9</formula>
    </cfRule>
  </conditionalFormatting>
  <conditionalFormatting sqref="K21:N21">
    <cfRule type="cellIs" dxfId="32" priority="5" operator="equal">
      <formula>$AA$9</formula>
    </cfRule>
  </conditionalFormatting>
  <conditionalFormatting sqref="O17:R17">
    <cfRule type="cellIs" dxfId="31" priority="4" operator="equal">
      <formula>$AA$9</formula>
    </cfRule>
  </conditionalFormatting>
  <conditionalFormatting sqref="O21:R21">
    <cfRule type="cellIs" dxfId="30" priority="3" operator="equal">
      <formula>$AA$9</formula>
    </cfRule>
  </conditionalFormatting>
  <conditionalFormatting sqref="S21:V21">
    <cfRule type="cellIs" dxfId="29" priority="2" operator="equal">
      <formula>$AA$14</formula>
    </cfRule>
  </conditionalFormatting>
  <conditionalFormatting sqref="W17:Z17">
    <cfRule type="cellIs" dxfId="28" priority="1" operator="equal">
      <formula>$AA$14</formula>
    </cfRule>
  </conditionalFormatting>
  <pageMargins left="0.7" right="0.7" top="0.75" bottom="0.75" header="0.3" footer="0.3"/>
  <pageSetup scale="11" orientation="portrait" horizontalDpi="4294967293" verticalDpi="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Hoja1!$A$1:$A$6</xm:f>
          </x14:formula1>
          <xm:sqref>AA9:AA12 AA14:AA16 AA18:AA20 AA22:AA24</xm:sqref>
        </x14:dataValidation>
        <x14:dataValidation type="list" allowBlank="1" showInputMessage="1" showErrorMessage="1">
          <x14:formula1>
            <xm:f>Hoja1!$B$1:$B$21</xm:f>
          </x14:formula1>
          <xm:sqref>AB9:AB12 AB14:AB16 AB18:AB20 AB22:AB24</xm:sqref>
        </x14:dataValidation>
        <x14:dataValidation type="list" errorStyle="information" allowBlank="1" showInputMessage="1" showErrorMessage="1" promptTitle="Seleccione un valor">
          <x14:formula1>
            <xm:f>'Método de trabajo'!$B$61:$B$63</xm:f>
          </x14:formula1>
          <xm:sqref>AA22:AA24</xm:sqref>
        </x14:dataValidation>
        <x14:dataValidation type="list" allowBlank="1" showInputMessage="1" showErrorMessage="1">
          <x14:formula1>
            <xm:f>'Método de trabajo'!$C$61:$C$63</xm:f>
          </x14:formula1>
          <xm:sqref>AB22:AB24</xm:sqref>
        </x14:dataValidation>
        <x14:dataValidation type="list" errorStyle="information" allowBlank="1" showInputMessage="1" showErrorMessage="1" promptTitle="Seleccione un valor">
          <x14:formula1>
            <xm:f>'Método de trabajo'!$B$61:$B$63</xm:f>
          </x14:formula1>
          <xm:sqref>AA9:AA12 AA14:AA16 AA18:AA20</xm:sqref>
        </x14:dataValidation>
        <x14:dataValidation type="list" allowBlank="1" showInputMessage="1" showErrorMessage="1">
          <x14:formula1>
            <xm:f>'Método de trabajo'!$C$61:$C$63</xm:f>
          </x14:formula1>
          <xm:sqref>AB9:AB12 AB14:AB16 AB18:AB20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8"/>
  <sheetViews>
    <sheetView zoomScale="70" zoomScaleNormal="70" workbookViewId="0">
      <selection sqref="A1:AB1"/>
    </sheetView>
  </sheetViews>
  <sheetFormatPr baseColWidth="10" defaultRowHeight="15" x14ac:dyDescent="0.2"/>
  <cols>
    <col min="1" max="1" width="19.5703125" style="7" bestFit="1" customWidth="1"/>
    <col min="2" max="2" width="7.140625" style="7" customWidth="1"/>
    <col min="3" max="3" width="23.85546875" style="7" bestFit="1" customWidth="1"/>
    <col min="4" max="4" width="7.140625" style="7" customWidth="1"/>
    <col min="5" max="5" width="23.140625" style="7" customWidth="1"/>
    <col min="6" max="6" width="9.7109375" style="7" customWidth="1"/>
    <col min="7" max="26" width="23.42578125" style="7" customWidth="1"/>
    <col min="27" max="28" width="16.42578125" style="7" customWidth="1"/>
    <col min="29" max="16384" width="11.42578125" style="7"/>
  </cols>
  <sheetData>
    <row r="1" spans="1:36" ht="39" customHeight="1" x14ac:dyDescent="0.35">
      <c r="A1" s="175" t="s">
        <v>76</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row>
    <row r="2" spans="1:36" ht="27" customHeight="1" x14ac:dyDescent="0.2">
      <c r="A2" s="181" t="s">
        <v>78</v>
      </c>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row>
    <row r="3" spans="1:36" ht="27" customHeight="1" x14ac:dyDescent="0.2">
      <c r="A3" s="28" t="s">
        <v>75</v>
      </c>
      <c r="B3" s="166" t="s">
        <v>82</v>
      </c>
      <c r="C3" s="184"/>
      <c r="D3" s="184"/>
      <c r="E3" s="184"/>
      <c r="F3" s="185"/>
      <c r="G3" s="156"/>
      <c r="H3" s="157"/>
      <c r="I3" s="157"/>
      <c r="J3" s="157"/>
      <c r="K3" s="157"/>
      <c r="L3" s="157"/>
      <c r="M3" s="157"/>
      <c r="N3" s="157"/>
      <c r="O3" s="157"/>
      <c r="P3" s="157"/>
      <c r="Q3" s="157"/>
      <c r="R3" s="157"/>
      <c r="S3" s="157"/>
      <c r="T3" s="157"/>
      <c r="U3" s="157"/>
      <c r="V3" s="157"/>
      <c r="W3" s="157"/>
      <c r="X3" s="157"/>
      <c r="Y3" s="157"/>
      <c r="Z3" s="157"/>
      <c r="AA3" s="157"/>
      <c r="AB3" s="158"/>
    </row>
    <row r="4" spans="1:36" ht="7.5" customHeight="1" x14ac:dyDescent="0.2">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row>
    <row r="5" spans="1:36" s="24" customFormat="1" ht="60.75" customHeight="1" x14ac:dyDescent="0.2">
      <c r="A5" s="144" t="s">
        <v>402</v>
      </c>
      <c r="B5" s="144"/>
      <c r="C5" s="144"/>
      <c r="D5" s="144"/>
      <c r="E5" s="144"/>
      <c r="F5" s="144"/>
      <c r="G5" s="144"/>
      <c r="H5" s="144"/>
      <c r="I5" s="144"/>
      <c r="J5" s="144"/>
      <c r="K5" s="186"/>
      <c r="L5" s="187"/>
      <c r="M5" s="187"/>
      <c r="N5" s="187"/>
      <c r="O5" s="187"/>
      <c r="P5" s="187"/>
      <c r="Q5" s="187"/>
      <c r="R5" s="187"/>
      <c r="S5" s="187"/>
      <c r="T5" s="187"/>
      <c r="U5" s="187"/>
      <c r="V5" s="187"/>
      <c r="W5" s="187"/>
      <c r="X5" s="187"/>
      <c r="Y5" s="187"/>
      <c r="Z5" s="187"/>
      <c r="AA5" s="187"/>
      <c r="AB5" s="188"/>
    </row>
    <row r="6" spans="1:36" ht="7.5" customHeight="1" x14ac:dyDescent="0.2">
      <c r="A6" s="146"/>
      <c r="B6" s="146"/>
      <c r="C6" s="146"/>
      <c r="D6" s="146"/>
      <c r="E6" s="146"/>
      <c r="F6" s="146"/>
      <c r="G6" s="146"/>
      <c r="H6" s="146"/>
      <c r="I6" s="146"/>
      <c r="J6" s="146"/>
      <c r="K6" s="146"/>
      <c r="L6" s="146"/>
      <c r="M6" s="146"/>
      <c r="N6" s="146"/>
      <c r="O6" s="146"/>
      <c r="P6" s="146"/>
      <c r="Q6" s="146"/>
      <c r="R6" s="146"/>
      <c r="S6" s="146"/>
      <c r="T6" s="146"/>
      <c r="U6" s="146"/>
      <c r="V6" s="146"/>
      <c r="W6" s="146"/>
      <c r="X6" s="146"/>
      <c r="Y6" s="146"/>
      <c r="Z6" s="146"/>
      <c r="AA6" s="146"/>
      <c r="AB6" s="146"/>
    </row>
    <row r="7" spans="1:36" s="25" customFormat="1" ht="63.75" customHeight="1" x14ac:dyDescent="0.2">
      <c r="A7" s="169" t="s">
        <v>0</v>
      </c>
      <c r="B7" s="170" t="s">
        <v>37</v>
      </c>
      <c r="C7" s="169" t="s">
        <v>1</v>
      </c>
      <c r="D7" s="170" t="s">
        <v>37</v>
      </c>
      <c r="E7" s="169" t="s">
        <v>2</v>
      </c>
      <c r="F7" s="170" t="s">
        <v>37</v>
      </c>
      <c r="G7" s="165" t="s">
        <v>473</v>
      </c>
      <c r="H7" s="165"/>
      <c r="I7" s="165"/>
      <c r="J7" s="165"/>
      <c r="K7" s="165" t="s">
        <v>473</v>
      </c>
      <c r="L7" s="165"/>
      <c r="M7" s="165"/>
      <c r="N7" s="165"/>
      <c r="O7" s="165" t="s">
        <v>473</v>
      </c>
      <c r="P7" s="165"/>
      <c r="Q7" s="165"/>
      <c r="R7" s="165"/>
      <c r="S7" s="165" t="s">
        <v>473</v>
      </c>
      <c r="T7" s="165"/>
      <c r="U7" s="165"/>
      <c r="V7" s="165"/>
      <c r="W7" s="165" t="s">
        <v>473</v>
      </c>
      <c r="X7" s="165"/>
      <c r="Y7" s="165"/>
      <c r="Z7" s="165"/>
      <c r="AA7" s="177" t="s">
        <v>102</v>
      </c>
      <c r="AB7" s="177"/>
    </row>
    <row r="8" spans="1:36" s="25" customFormat="1" ht="48" customHeight="1" x14ac:dyDescent="0.35">
      <c r="A8" s="169"/>
      <c r="B8" s="170"/>
      <c r="C8" s="169"/>
      <c r="D8" s="170"/>
      <c r="E8" s="169"/>
      <c r="F8" s="170"/>
      <c r="G8" s="172">
        <v>1</v>
      </c>
      <c r="H8" s="173"/>
      <c r="I8" s="173"/>
      <c r="J8" s="173"/>
      <c r="K8" s="172">
        <v>2</v>
      </c>
      <c r="L8" s="172"/>
      <c r="M8" s="172"/>
      <c r="N8" s="172"/>
      <c r="O8" s="172">
        <v>3</v>
      </c>
      <c r="P8" s="172"/>
      <c r="Q8" s="172"/>
      <c r="R8" s="172"/>
      <c r="S8" s="172">
        <v>4</v>
      </c>
      <c r="T8" s="172"/>
      <c r="U8" s="172"/>
      <c r="V8" s="172"/>
      <c r="W8" s="172">
        <v>5</v>
      </c>
      <c r="X8" s="173"/>
      <c r="Y8" s="173"/>
      <c r="Z8" s="173"/>
      <c r="AA8" s="30" t="s">
        <v>87</v>
      </c>
      <c r="AB8" s="30" t="s">
        <v>88</v>
      </c>
    </row>
    <row r="9" spans="1:36" s="10" customFormat="1" ht="81" customHeight="1" x14ac:dyDescent="0.25">
      <c r="A9" s="178" t="s">
        <v>82</v>
      </c>
      <c r="B9" s="183">
        <f>Porcentajes!C27</f>
        <v>0.2</v>
      </c>
      <c r="C9" s="169" t="s">
        <v>25</v>
      </c>
      <c r="D9" s="174">
        <f>Porcentajes!E27</f>
        <v>0.12</v>
      </c>
      <c r="E9" s="179" t="s">
        <v>26</v>
      </c>
      <c r="F9" s="174">
        <f>Porcentajes!G27</f>
        <v>0.06</v>
      </c>
      <c r="G9" s="137" t="s">
        <v>219</v>
      </c>
      <c r="H9" s="137"/>
      <c r="I9" s="137"/>
      <c r="J9" s="137"/>
      <c r="K9" s="137" t="s">
        <v>583</v>
      </c>
      <c r="L9" s="137"/>
      <c r="M9" s="137"/>
      <c r="N9" s="137"/>
      <c r="O9" s="137" t="s">
        <v>584</v>
      </c>
      <c r="P9" s="137"/>
      <c r="Q9" s="137"/>
      <c r="R9" s="137"/>
      <c r="S9" s="137" t="s">
        <v>604</v>
      </c>
      <c r="T9" s="137"/>
      <c r="U9" s="137"/>
      <c r="V9" s="137"/>
      <c r="W9" s="137" t="s">
        <v>605</v>
      </c>
      <c r="X9" s="137"/>
      <c r="Y9" s="137"/>
      <c r="Z9" s="137"/>
      <c r="AA9" s="171">
        <v>4</v>
      </c>
      <c r="AB9" s="171">
        <v>3.5</v>
      </c>
      <c r="AI9" s="26">
        <f>AA9</f>
        <v>4</v>
      </c>
      <c r="AJ9" s="26">
        <f>AB9</f>
        <v>3.5</v>
      </c>
    </row>
    <row r="10" spans="1:36" s="10" customFormat="1" ht="26.25" x14ac:dyDescent="0.25">
      <c r="A10" s="178"/>
      <c r="B10" s="183"/>
      <c r="C10" s="169"/>
      <c r="D10" s="174"/>
      <c r="E10" s="179"/>
      <c r="F10" s="174"/>
      <c r="G10" s="165" t="s">
        <v>474</v>
      </c>
      <c r="H10" s="165"/>
      <c r="I10" s="165"/>
      <c r="J10" s="165"/>
      <c r="K10" s="165" t="s">
        <v>474</v>
      </c>
      <c r="L10" s="165"/>
      <c r="M10" s="165"/>
      <c r="N10" s="165"/>
      <c r="O10" s="165" t="s">
        <v>474</v>
      </c>
      <c r="P10" s="165"/>
      <c r="Q10" s="165"/>
      <c r="R10" s="165"/>
      <c r="S10" s="165" t="s">
        <v>474</v>
      </c>
      <c r="T10" s="165"/>
      <c r="U10" s="165"/>
      <c r="V10" s="165"/>
      <c r="W10" s="165" t="s">
        <v>474</v>
      </c>
      <c r="X10" s="165"/>
      <c r="Y10" s="165"/>
      <c r="Z10" s="165"/>
      <c r="AA10" s="171"/>
      <c r="AB10" s="171"/>
      <c r="AI10" s="26"/>
      <c r="AJ10" s="26"/>
    </row>
    <row r="11" spans="1:36" ht="24.75" customHeight="1" x14ac:dyDescent="0.2">
      <c r="A11" s="178"/>
      <c r="B11" s="183"/>
      <c r="C11" s="169"/>
      <c r="D11" s="174"/>
      <c r="E11" s="179"/>
      <c r="F11" s="174"/>
      <c r="G11" s="31">
        <v>0.25</v>
      </c>
      <c r="H11" s="31">
        <v>0.5</v>
      </c>
      <c r="I11" s="31">
        <v>0.75</v>
      </c>
      <c r="J11" s="31">
        <v>1</v>
      </c>
      <c r="K11" s="31">
        <v>1.25</v>
      </c>
      <c r="L11" s="31">
        <v>1.5</v>
      </c>
      <c r="M11" s="31">
        <v>1.75</v>
      </c>
      <c r="N11" s="31">
        <v>2</v>
      </c>
      <c r="O11" s="31">
        <v>2.25</v>
      </c>
      <c r="P11" s="31">
        <v>2.5</v>
      </c>
      <c r="Q11" s="31">
        <v>2.75</v>
      </c>
      <c r="R11" s="31">
        <v>3</v>
      </c>
      <c r="S11" s="31">
        <v>3.25</v>
      </c>
      <c r="T11" s="31">
        <v>3.5</v>
      </c>
      <c r="U11" s="31">
        <v>3.75</v>
      </c>
      <c r="V11" s="31">
        <v>4</v>
      </c>
      <c r="W11" s="31">
        <v>4.25</v>
      </c>
      <c r="X11" s="31">
        <v>4.5</v>
      </c>
      <c r="Y11" s="31">
        <v>4.75</v>
      </c>
      <c r="Z11" s="31">
        <v>5</v>
      </c>
      <c r="AA11" s="171"/>
      <c r="AB11" s="171"/>
      <c r="AI11" s="34">
        <f>AA14</f>
        <v>5</v>
      </c>
      <c r="AJ11" s="34">
        <f>AB14</f>
        <v>4.5</v>
      </c>
    </row>
    <row r="12" spans="1:36" ht="177" customHeight="1" x14ac:dyDescent="0.2">
      <c r="A12" s="178"/>
      <c r="B12" s="183"/>
      <c r="C12" s="169"/>
      <c r="D12" s="174"/>
      <c r="E12" s="179"/>
      <c r="F12" s="174"/>
      <c r="G12" s="31" t="s">
        <v>105</v>
      </c>
      <c r="H12" s="31" t="s">
        <v>194</v>
      </c>
      <c r="I12" s="31" t="s">
        <v>195</v>
      </c>
      <c r="J12" s="31" t="s">
        <v>196</v>
      </c>
      <c r="K12" s="31" t="s">
        <v>217</v>
      </c>
      <c r="L12" s="31" t="s">
        <v>216</v>
      </c>
      <c r="M12" s="31" t="s">
        <v>215</v>
      </c>
      <c r="N12" s="31" t="s">
        <v>214</v>
      </c>
      <c r="O12" s="31" t="s">
        <v>210</v>
      </c>
      <c r="P12" s="31" t="s">
        <v>211</v>
      </c>
      <c r="Q12" s="31" t="s">
        <v>212</v>
      </c>
      <c r="R12" s="31" t="s">
        <v>213</v>
      </c>
      <c r="S12" s="31" t="s">
        <v>206</v>
      </c>
      <c r="T12" s="31" t="s">
        <v>207</v>
      </c>
      <c r="U12" s="31" t="s">
        <v>208</v>
      </c>
      <c r="V12" s="31" t="s">
        <v>209</v>
      </c>
      <c r="W12" s="31" t="s">
        <v>203</v>
      </c>
      <c r="X12" s="31" t="s">
        <v>204</v>
      </c>
      <c r="Y12" s="31" t="s">
        <v>205</v>
      </c>
      <c r="Z12" s="31" t="s">
        <v>202</v>
      </c>
      <c r="AA12" s="171"/>
      <c r="AB12" s="171"/>
      <c r="AI12" s="34" t="e">
        <f>#REF!</f>
        <v>#REF!</v>
      </c>
      <c r="AJ12" s="34" t="e">
        <f>#REF!</f>
        <v>#REF!</v>
      </c>
    </row>
    <row r="13" spans="1:36" ht="51" customHeight="1" x14ac:dyDescent="0.35">
      <c r="A13" s="178"/>
      <c r="B13" s="183"/>
      <c r="C13" s="169"/>
      <c r="D13" s="174"/>
      <c r="E13" s="169" t="s">
        <v>27</v>
      </c>
      <c r="F13" s="174">
        <f>Porcentajes!G28</f>
        <v>0.06</v>
      </c>
      <c r="G13" s="172">
        <v>1</v>
      </c>
      <c r="H13" s="173"/>
      <c r="I13" s="173"/>
      <c r="J13" s="173"/>
      <c r="K13" s="172">
        <v>2</v>
      </c>
      <c r="L13" s="172"/>
      <c r="M13" s="172"/>
      <c r="N13" s="172"/>
      <c r="O13" s="172">
        <v>3</v>
      </c>
      <c r="P13" s="172"/>
      <c r="Q13" s="172"/>
      <c r="R13" s="172"/>
      <c r="S13" s="172">
        <v>4</v>
      </c>
      <c r="T13" s="172"/>
      <c r="U13" s="172"/>
      <c r="V13" s="172"/>
      <c r="W13" s="172">
        <v>5</v>
      </c>
      <c r="X13" s="173"/>
      <c r="Y13" s="173"/>
      <c r="Z13" s="173"/>
      <c r="AA13" s="30" t="s">
        <v>87</v>
      </c>
      <c r="AB13" s="30" t="s">
        <v>88</v>
      </c>
      <c r="AI13" s="34">
        <f>AA18</f>
        <v>4</v>
      </c>
      <c r="AJ13" s="34">
        <f>AB18</f>
        <v>3.5</v>
      </c>
    </row>
    <row r="14" spans="1:36" ht="75" customHeight="1" x14ac:dyDescent="0.2">
      <c r="A14" s="178"/>
      <c r="B14" s="183"/>
      <c r="C14" s="169"/>
      <c r="D14" s="174"/>
      <c r="E14" s="169"/>
      <c r="F14" s="174"/>
      <c r="G14" s="137" t="s">
        <v>38</v>
      </c>
      <c r="H14" s="137"/>
      <c r="I14" s="137"/>
      <c r="J14" s="137"/>
      <c r="K14" s="137" t="s">
        <v>581</v>
      </c>
      <c r="L14" s="137"/>
      <c r="M14" s="137"/>
      <c r="N14" s="137"/>
      <c r="O14" s="137" t="s">
        <v>585</v>
      </c>
      <c r="P14" s="137"/>
      <c r="Q14" s="137"/>
      <c r="R14" s="137"/>
      <c r="S14" s="137" t="s">
        <v>586</v>
      </c>
      <c r="T14" s="137"/>
      <c r="U14" s="137"/>
      <c r="V14" s="137"/>
      <c r="W14" s="137" t="s">
        <v>587</v>
      </c>
      <c r="X14" s="137"/>
      <c r="Y14" s="137"/>
      <c r="Z14" s="137"/>
      <c r="AA14" s="171">
        <v>5</v>
      </c>
      <c r="AB14" s="171">
        <v>4.5</v>
      </c>
      <c r="AI14" s="34"/>
      <c r="AJ14" s="34"/>
    </row>
    <row r="15" spans="1:36" ht="24.75" customHeight="1" x14ac:dyDescent="0.2">
      <c r="A15" s="178"/>
      <c r="B15" s="183"/>
      <c r="C15" s="169"/>
      <c r="D15" s="174"/>
      <c r="E15" s="169"/>
      <c r="F15" s="174"/>
      <c r="G15" s="31">
        <v>0.25</v>
      </c>
      <c r="H15" s="31">
        <v>0.5</v>
      </c>
      <c r="I15" s="31">
        <v>0.75</v>
      </c>
      <c r="J15" s="31">
        <v>1</v>
      </c>
      <c r="K15" s="31">
        <v>1.25</v>
      </c>
      <c r="L15" s="31">
        <v>1.5</v>
      </c>
      <c r="M15" s="31">
        <v>1.75</v>
      </c>
      <c r="N15" s="31">
        <v>2</v>
      </c>
      <c r="O15" s="31">
        <v>2.25</v>
      </c>
      <c r="P15" s="31">
        <v>2.5</v>
      </c>
      <c r="Q15" s="31">
        <v>2.75</v>
      </c>
      <c r="R15" s="31">
        <v>3</v>
      </c>
      <c r="S15" s="31">
        <v>3.25</v>
      </c>
      <c r="T15" s="31">
        <v>3.5</v>
      </c>
      <c r="U15" s="31">
        <v>3.75</v>
      </c>
      <c r="V15" s="31">
        <v>4</v>
      </c>
      <c r="W15" s="31">
        <v>4.25</v>
      </c>
      <c r="X15" s="31">
        <v>4.5</v>
      </c>
      <c r="Y15" s="31">
        <v>4.75</v>
      </c>
      <c r="Z15" s="31">
        <v>5</v>
      </c>
      <c r="AA15" s="171"/>
      <c r="AB15" s="171"/>
      <c r="AI15" s="34"/>
      <c r="AJ15" s="34"/>
    </row>
    <row r="16" spans="1:36" ht="150" x14ac:dyDescent="0.2">
      <c r="A16" s="178"/>
      <c r="B16" s="183"/>
      <c r="C16" s="169"/>
      <c r="D16" s="174"/>
      <c r="E16" s="169"/>
      <c r="F16" s="174"/>
      <c r="G16" s="31" t="s">
        <v>197</v>
      </c>
      <c r="H16" s="31" t="s">
        <v>198</v>
      </c>
      <c r="I16" s="31" t="s">
        <v>199</v>
      </c>
      <c r="J16" s="31" t="s">
        <v>200</v>
      </c>
      <c r="K16" s="31" t="s">
        <v>588</v>
      </c>
      <c r="L16" s="31" t="s">
        <v>589</v>
      </c>
      <c r="M16" s="31" t="s">
        <v>590</v>
      </c>
      <c r="N16" s="31" t="s">
        <v>591</v>
      </c>
      <c r="O16" s="31" t="s">
        <v>592</v>
      </c>
      <c r="P16" s="31" t="s">
        <v>593</v>
      </c>
      <c r="Q16" s="31" t="s">
        <v>594</v>
      </c>
      <c r="R16" s="31" t="s">
        <v>595</v>
      </c>
      <c r="S16" s="31" t="s">
        <v>596</v>
      </c>
      <c r="T16" s="31" t="s">
        <v>597</v>
      </c>
      <c r="U16" s="31" t="s">
        <v>598</v>
      </c>
      <c r="V16" s="31" t="s">
        <v>599</v>
      </c>
      <c r="W16" s="31" t="s">
        <v>600</v>
      </c>
      <c r="X16" s="31" t="s">
        <v>601</v>
      </c>
      <c r="Y16" s="31" t="s">
        <v>602</v>
      </c>
      <c r="Z16" s="31" t="s">
        <v>603</v>
      </c>
      <c r="AA16" s="171"/>
      <c r="AB16" s="171"/>
      <c r="AI16" s="34"/>
      <c r="AJ16" s="34"/>
    </row>
    <row r="17" spans="1:28" ht="51" customHeight="1" x14ac:dyDescent="0.35">
      <c r="A17" s="178"/>
      <c r="B17" s="183"/>
      <c r="C17" s="169" t="s">
        <v>28</v>
      </c>
      <c r="D17" s="174">
        <f>Porcentajes!E11</f>
        <v>0.1</v>
      </c>
      <c r="E17" s="169" t="s">
        <v>29</v>
      </c>
      <c r="F17" s="174">
        <f>Porcentajes!G29</f>
        <v>0.08</v>
      </c>
      <c r="G17" s="172">
        <v>1</v>
      </c>
      <c r="H17" s="173"/>
      <c r="I17" s="173"/>
      <c r="J17" s="173"/>
      <c r="K17" s="172">
        <v>2</v>
      </c>
      <c r="L17" s="172"/>
      <c r="M17" s="172"/>
      <c r="N17" s="172"/>
      <c r="O17" s="172">
        <v>3</v>
      </c>
      <c r="P17" s="172"/>
      <c r="Q17" s="172"/>
      <c r="R17" s="172"/>
      <c r="S17" s="172">
        <v>4</v>
      </c>
      <c r="T17" s="172"/>
      <c r="U17" s="172"/>
      <c r="V17" s="172"/>
      <c r="W17" s="172">
        <v>5</v>
      </c>
      <c r="X17" s="173"/>
      <c r="Y17" s="173"/>
      <c r="Z17" s="173"/>
      <c r="AA17" s="30" t="s">
        <v>87</v>
      </c>
      <c r="AB17" s="30" t="s">
        <v>88</v>
      </c>
    </row>
    <row r="18" spans="1:28" ht="113.25" customHeight="1" x14ac:dyDescent="0.2">
      <c r="A18" s="178"/>
      <c r="B18" s="183"/>
      <c r="C18" s="169"/>
      <c r="D18" s="174"/>
      <c r="E18" s="169"/>
      <c r="F18" s="174"/>
      <c r="G18" s="137" t="s">
        <v>577</v>
      </c>
      <c r="H18" s="137"/>
      <c r="I18" s="137"/>
      <c r="J18" s="137"/>
      <c r="K18" s="137" t="s">
        <v>582</v>
      </c>
      <c r="L18" s="137"/>
      <c r="M18" s="137"/>
      <c r="N18" s="137"/>
      <c r="O18" s="137" t="s">
        <v>177</v>
      </c>
      <c r="P18" s="137"/>
      <c r="Q18" s="137"/>
      <c r="R18" s="137"/>
      <c r="S18" s="137" t="s">
        <v>175</v>
      </c>
      <c r="T18" s="137"/>
      <c r="U18" s="137"/>
      <c r="V18" s="137"/>
      <c r="W18" s="137" t="s">
        <v>176</v>
      </c>
      <c r="X18" s="137"/>
      <c r="Y18" s="137"/>
      <c r="Z18" s="137"/>
      <c r="AA18" s="171">
        <v>4</v>
      </c>
      <c r="AB18" s="171">
        <v>3.5</v>
      </c>
    </row>
    <row r="19" spans="1:28" ht="24.75" customHeight="1" x14ac:dyDescent="0.2">
      <c r="A19" s="178"/>
      <c r="B19" s="183"/>
      <c r="C19" s="169"/>
      <c r="D19" s="174"/>
      <c r="E19" s="169"/>
      <c r="F19" s="174"/>
      <c r="G19" s="31">
        <v>0.25</v>
      </c>
      <c r="H19" s="31">
        <v>0.5</v>
      </c>
      <c r="I19" s="31">
        <v>0.75</v>
      </c>
      <c r="J19" s="31">
        <v>1</v>
      </c>
      <c r="K19" s="31">
        <v>1.25</v>
      </c>
      <c r="L19" s="31">
        <v>1.5</v>
      </c>
      <c r="M19" s="31">
        <v>1.75</v>
      </c>
      <c r="N19" s="31">
        <v>2</v>
      </c>
      <c r="O19" s="31">
        <v>2.25</v>
      </c>
      <c r="P19" s="31">
        <v>2.5</v>
      </c>
      <c r="Q19" s="31">
        <v>2.75</v>
      </c>
      <c r="R19" s="31">
        <v>3</v>
      </c>
      <c r="S19" s="31">
        <v>3.25</v>
      </c>
      <c r="T19" s="31">
        <v>3.5</v>
      </c>
      <c r="U19" s="31">
        <v>3.75</v>
      </c>
      <c r="V19" s="31">
        <v>4</v>
      </c>
      <c r="W19" s="31">
        <v>4.25</v>
      </c>
      <c r="X19" s="31">
        <v>4.5</v>
      </c>
      <c r="Y19" s="31">
        <v>4.75</v>
      </c>
      <c r="Z19" s="31">
        <v>5</v>
      </c>
      <c r="AA19" s="171"/>
      <c r="AB19" s="171"/>
    </row>
    <row r="20" spans="1:28" ht="225" x14ac:dyDescent="0.2">
      <c r="A20" s="178"/>
      <c r="B20" s="183"/>
      <c r="C20" s="169"/>
      <c r="D20" s="174"/>
      <c r="E20" s="169"/>
      <c r="F20" s="174"/>
      <c r="G20" s="31" t="s">
        <v>579</v>
      </c>
      <c r="H20" s="31" t="s">
        <v>578</v>
      </c>
      <c r="I20" s="31" t="s">
        <v>174</v>
      </c>
      <c r="J20" s="31" t="s">
        <v>580</v>
      </c>
      <c r="K20" s="31" t="s">
        <v>179</v>
      </c>
      <c r="L20" s="31" t="s">
        <v>180</v>
      </c>
      <c r="M20" s="31" t="s">
        <v>181</v>
      </c>
      <c r="N20" s="31" t="s">
        <v>178</v>
      </c>
      <c r="O20" s="31" t="s">
        <v>182</v>
      </c>
      <c r="P20" s="31" t="s">
        <v>183</v>
      </c>
      <c r="Q20" s="31" t="s">
        <v>185</v>
      </c>
      <c r="R20" s="31" t="s">
        <v>184</v>
      </c>
      <c r="S20" s="31" t="s">
        <v>186</v>
      </c>
      <c r="T20" s="31" t="s">
        <v>187</v>
      </c>
      <c r="U20" s="31" t="s">
        <v>188</v>
      </c>
      <c r="V20" s="31" t="s">
        <v>189</v>
      </c>
      <c r="W20" s="31" t="s">
        <v>193</v>
      </c>
      <c r="X20" s="31" t="s">
        <v>192</v>
      </c>
      <c r="Y20" s="31" t="s">
        <v>191</v>
      </c>
      <c r="Z20" s="31" t="s">
        <v>190</v>
      </c>
      <c r="AA20" s="171"/>
      <c r="AB20" s="171"/>
    </row>
    <row r="21" spans="1:28" x14ac:dyDescent="0.2">
      <c r="A21" s="146"/>
      <c r="B21" s="146"/>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row>
    <row r="22" spans="1:28" x14ac:dyDescent="0.2">
      <c r="A22" s="146"/>
      <c r="B22" s="146"/>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row>
    <row r="23" spans="1:28" x14ac:dyDescent="0.2">
      <c r="A23" s="146"/>
      <c r="B23" s="146"/>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row>
    <row r="24" spans="1:28" x14ac:dyDescent="0.2">
      <c r="A24" s="146"/>
      <c r="B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row>
    <row r="25" spans="1:28" x14ac:dyDescent="0.2">
      <c r="A25" s="146"/>
      <c r="B25" s="146"/>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row>
    <row r="26" spans="1:28" x14ac:dyDescent="0.2">
      <c r="A26" s="146"/>
      <c r="B26" s="146"/>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row>
    <row r="27" spans="1:28" x14ac:dyDescent="0.2">
      <c r="A27" s="146"/>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row>
    <row r="28" spans="1:28" hidden="1" x14ac:dyDescent="0.2">
      <c r="B28" s="35">
        <v>1</v>
      </c>
      <c r="C28" s="27">
        <v>0.25</v>
      </c>
    </row>
    <row r="29" spans="1:28" hidden="1" x14ac:dyDescent="0.2">
      <c r="B29" s="35">
        <v>2</v>
      </c>
      <c r="C29" s="27">
        <v>0.5</v>
      </c>
    </row>
    <row r="30" spans="1:28" hidden="1" x14ac:dyDescent="0.2">
      <c r="B30" s="35">
        <v>3</v>
      </c>
      <c r="C30" s="27">
        <v>0.75</v>
      </c>
    </row>
    <row r="31" spans="1:28" hidden="1" x14ac:dyDescent="0.2">
      <c r="B31" s="35">
        <v>4</v>
      </c>
      <c r="C31" s="27">
        <v>1</v>
      </c>
    </row>
    <row r="32" spans="1:28" hidden="1" x14ac:dyDescent="0.2">
      <c r="B32" s="35">
        <v>5</v>
      </c>
      <c r="C32" s="27">
        <v>1.25</v>
      </c>
    </row>
    <row r="33" spans="2:3" hidden="1" x14ac:dyDescent="0.2">
      <c r="B33" s="37"/>
      <c r="C33" s="27">
        <v>1.5</v>
      </c>
    </row>
    <row r="34" spans="2:3" hidden="1" x14ac:dyDescent="0.2">
      <c r="B34" s="35"/>
      <c r="C34" s="27">
        <v>1.75</v>
      </c>
    </row>
    <row r="35" spans="2:3" hidden="1" x14ac:dyDescent="0.2">
      <c r="B35" s="38"/>
      <c r="C35" s="27">
        <v>2</v>
      </c>
    </row>
    <row r="36" spans="2:3" hidden="1" x14ac:dyDescent="0.2">
      <c r="B36" s="38"/>
      <c r="C36" s="27">
        <v>2.25</v>
      </c>
    </row>
    <row r="37" spans="2:3" hidden="1" x14ac:dyDescent="0.2">
      <c r="B37" s="38"/>
      <c r="C37" s="27">
        <v>2.5</v>
      </c>
    </row>
    <row r="38" spans="2:3" hidden="1" x14ac:dyDescent="0.2">
      <c r="B38" s="38"/>
      <c r="C38" s="27">
        <v>2.75</v>
      </c>
    </row>
    <row r="39" spans="2:3" hidden="1" x14ac:dyDescent="0.2">
      <c r="B39" s="38"/>
      <c r="C39" s="27">
        <v>3</v>
      </c>
    </row>
    <row r="40" spans="2:3" hidden="1" x14ac:dyDescent="0.2">
      <c r="B40" s="38"/>
      <c r="C40" s="27">
        <v>3.25</v>
      </c>
    </row>
    <row r="41" spans="2:3" hidden="1" x14ac:dyDescent="0.2">
      <c r="B41" s="38"/>
      <c r="C41" s="27">
        <v>3.5</v>
      </c>
    </row>
    <row r="42" spans="2:3" hidden="1" x14ac:dyDescent="0.2">
      <c r="B42" s="38"/>
      <c r="C42" s="27">
        <v>3.75</v>
      </c>
    </row>
    <row r="43" spans="2:3" hidden="1" x14ac:dyDescent="0.2">
      <c r="B43" s="38"/>
      <c r="C43" s="27">
        <v>4</v>
      </c>
    </row>
    <row r="44" spans="2:3" hidden="1" x14ac:dyDescent="0.2">
      <c r="B44" s="38"/>
      <c r="C44" s="27">
        <v>4.25</v>
      </c>
    </row>
    <row r="45" spans="2:3" hidden="1" x14ac:dyDescent="0.2">
      <c r="B45" s="34"/>
      <c r="C45" s="27">
        <v>4.5</v>
      </c>
    </row>
    <row r="46" spans="2:3" hidden="1" x14ac:dyDescent="0.2">
      <c r="B46" s="34"/>
      <c r="C46" s="27">
        <v>4.75</v>
      </c>
    </row>
    <row r="47" spans="2:3" hidden="1" x14ac:dyDescent="0.2">
      <c r="B47" s="25"/>
      <c r="C47" s="39">
        <v>5</v>
      </c>
    </row>
    <row r="48" spans="2:3" hidden="1" x14ac:dyDescent="0.2"/>
  </sheetData>
  <mergeCells count="75">
    <mergeCell ref="AA7:AB7"/>
    <mergeCell ref="A6:AB6"/>
    <mergeCell ref="AA9:AA12"/>
    <mergeCell ref="AB9:AB12"/>
    <mergeCell ref="A7:A8"/>
    <mergeCell ref="B7:B8"/>
    <mergeCell ref="C7:C8"/>
    <mergeCell ref="D7:D8"/>
    <mergeCell ref="E7:E8"/>
    <mergeCell ref="F9:F12"/>
    <mergeCell ref="G8:J8"/>
    <mergeCell ref="K8:N8"/>
    <mergeCell ref="O8:R8"/>
    <mergeCell ref="S8:V8"/>
    <mergeCell ref="W8:Z8"/>
    <mergeCell ref="C9:C16"/>
    <mergeCell ref="A1:AB1"/>
    <mergeCell ref="A2:AB2"/>
    <mergeCell ref="B3:F3"/>
    <mergeCell ref="A4:AB4"/>
    <mergeCell ref="A5:J5"/>
    <mergeCell ref="G3:AB3"/>
    <mergeCell ref="K5:AB5"/>
    <mergeCell ref="S14:V14"/>
    <mergeCell ref="G9:J9"/>
    <mergeCell ref="K9:N9"/>
    <mergeCell ref="O9:R9"/>
    <mergeCell ref="S9:V9"/>
    <mergeCell ref="F7:F8"/>
    <mergeCell ref="G14:J14"/>
    <mergeCell ref="K14:N14"/>
    <mergeCell ref="O14:R14"/>
    <mergeCell ref="G7:J7"/>
    <mergeCell ref="K7:N7"/>
    <mergeCell ref="O7:R7"/>
    <mergeCell ref="B9:B20"/>
    <mergeCell ref="O18:R18"/>
    <mergeCell ref="K17:N17"/>
    <mergeCell ref="O17:R17"/>
    <mergeCell ref="S17:V17"/>
    <mergeCell ref="E13:E16"/>
    <mergeCell ref="F13:F16"/>
    <mergeCell ref="E17:E20"/>
    <mergeCell ref="F17:F20"/>
    <mergeCell ref="C17:C20"/>
    <mergeCell ref="D17:D20"/>
    <mergeCell ref="S18:V18"/>
    <mergeCell ref="G18:J18"/>
    <mergeCell ref="K18:N18"/>
    <mergeCell ref="E9:E12"/>
    <mergeCell ref="D9:D16"/>
    <mergeCell ref="Y21:AB27"/>
    <mergeCell ref="W13:Z13"/>
    <mergeCell ref="W18:Z18"/>
    <mergeCell ref="W17:Z17"/>
    <mergeCell ref="AA14:AA16"/>
    <mergeCell ref="AB14:AB16"/>
    <mergeCell ref="AA18:AA20"/>
    <mergeCell ref="AB18:AB20"/>
    <mergeCell ref="W14:Z14"/>
    <mergeCell ref="A21:X27"/>
    <mergeCell ref="A9:A20"/>
    <mergeCell ref="G13:J13"/>
    <mergeCell ref="K13:N13"/>
    <mergeCell ref="O13:R13"/>
    <mergeCell ref="S13:V13"/>
    <mergeCell ref="G17:J17"/>
    <mergeCell ref="W7:Z7"/>
    <mergeCell ref="G10:J10"/>
    <mergeCell ref="K10:N10"/>
    <mergeCell ref="O10:R10"/>
    <mergeCell ref="S10:V10"/>
    <mergeCell ref="W10:Z10"/>
    <mergeCell ref="W9:Z9"/>
    <mergeCell ref="S7:V7"/>
  </mergeCells>
  <conditionalFormatting sqref="G8:Z8">
    <cfRule type="cellIs" dxfId="27" priority="16" operator="equal">
      <formula>$AA$9</formula>
    </cfRule>
  </conditionalFormatting>
  <conditionalFormatting sqref="G13:Z13">
    <cfRule type="cellIs" dxfId="26" priority="15" operator="equal">
      <formula>$AA$14</formula>
    </cfRule>
  </conditionalFormatting>
  <conditionalFormatting sqref="G17:Z17">
    <cfRule type="cellIs" dxfId="25" priority="13" operator="equal">
      <formula>$AA$18</formula>
    </cfRule>
  </conditionalFormatting>
  <conditionalFormatting sqref="G11:Z11">
    <cfRule type="cellIs" dxfId="24" priority="12" operator="equal">
      <formula>$AB$9</formula>
    </cfRule>
  </conditionalFormatting>
  <conditionalFormatting sqref="G15:Z15">
    <cfRule type="cellIs" dxfId="23" priority="11" operator="equal">
      <formula>$AB$14</formula>
    </cfRule>
  </conditionalFormatting>
  <conditionalFormatting sqref="G19:Z19">
    <cfRule type="cellIs" dxfId="22" priority="9" operator="equal">
      <formula>$AB$18</formula>
    </cfRule>
  </conditionalFormatting>
  <conditionalFormatting sqref="C28:C46">
    <cfRule type="cellIs" dxfId="21" priority="8" operator="equal">
      <formula>$AB$54</formula>
    </cfRule>
  </conditionalFormatting>
  <conditionalFormatting sqref="G13:J13">
    <cfRule type="cellIs" dxfId="20" priority="7" operator="equal">
      <formula>$AA$9</formula>
    </cfRule>
  </conditionalFormatting>
  <conditionalFormatting sqref="G17:J17">
    <cfRule type="cellIs" dxfId="19" priority="6" operator="equal">
      <formula>$AA$9</formula>
    </cfRule>
  </conditionalFormatting>
  <conditionalFormatting sqref="K13:N13">
    <cfRule type="cellIs" dxfId="18" priority="5" operator="equal">
      <formula>$AA$9</formula>
    </cfRule>
  </conditionalFormatting>
  <conditionalFormatting sqref="K17:N17">
    <cfRule type="cellIs" dxfId="17" priority="4" operator="equal">
      <formula>$AA$9</formula>
    </cfRule>
  </conditionalFormatting>
  <conditionalFormatting sqref="O13:R13">
    <cfRule type="cellIs" dxfId="16" priority="3" operator="equal">
      <formula>$AA$9</formula>
    </cfRule>
  </conditionalFormatting>
  <conditionalFormatting sqref="O17:R17">
    <cfRule type="cellIs" dxfId="15" priority="2" operator="equal">
      <formula>$AA$9</formula>
    </cfRule>
  </conditionalFormatting>
  <conditionalFormatting sqref="W17:Z17">
    <cfRule type="cellIs" dxfId="14" priority="1" operator="equal">
      <formula>$AA$9</formula>
    </cfRule>
  </conditionalFormatting>
  <pageMargins left="0.7" right="0.7" top="0.75" bottom="0.75" header="0.3" footer="0.3"/>
  <pageSetup scale="11" orientation="portrait" horizontalDpi="4294967293"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Hoja1!$A$1:$A$6</xm:f>
          </x14:formula1>
          <xm:sqref>AA9:AA12 AA14:AA16 AA18:AA20</xm:sqref>
        </x14:dataValidation>
        <x14:dataValidation type="list" allowBlank="1" showInputMessage="1" showErrorMessage="1">
          <x14:formula1>
            <xm:f>Hoja1!$B$1:$B$21</xm:f>
          </x14:formula1>
          <xm:sqref>AB9:AB12 AB14:AB16 AB18:AB20</xm:sqref>
        </x14:dataValidation>
        <x14:dataValidation type="list" errorStyle="information" allowBlank="1" showInputMessage="1" showErrorMessage="1" promptTitle="Seleccione un valor">
          <x14:formula1>
            <xm:f>'Método de trabajo'!$B$61:$B$63</xm:f>
          </x14:formula1>
          <xm:sqref>AA18:AA20 AA9:AA12 AA14:AA16</xm:sqref>
        </x14:dataValidation>
        <x14:dataValidation type="list" allowBlank="1" showInputMessage="1" showErrorMessage="1">
          <x14:formula1>
            <xm:f>'Método de trabajo'!$C$61:$C$63</xm:f>
          </x14:formula1>
          <xm:sqref>AB18:AB20 AB9:AB12 AB14:AB16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87"/>
  <sheetViews>
    <sheetView zoomScale="70" zoomScaleNormal="70" workbookViewId="0">
      <selection sqref="A1:AB1"/>
    </sheetView>
  </sheetViews>
  <sheetFormatPr baseColWidth="10" defaultRowHeight="15" x14ac:dyDescent="0.2"/>
  <cols>
    <col min="1" max="1" width="22.42578125" style="29" customWidth="1"/>
    <col min="2" max="2" width="7.140625" style="29" customWidth="1"/>
    <col min="3" max="3" width="23" style="29" customWidth="1"/>
    <col min="4" max="4" width="7.140625" style="29" customWidth="1"/>
    <col min="5" max="5" width="23.140625" style="29" customWidth="1"/>
    <col min="6" max="6" width="9.7109375" style="29" customWidth="1"/>
    <col min="7" max="26" width="23.42578125" style="29" customWidth="1"/>
    <col min="27" max="27" width="17.7109375" style="45" customWidth="1"/>
    <col min="28" max="28" width="17.7109375" style="48" customWidth="1"/>
    <col min="29" max="57" width="11.42578125" style="7"/>
    <col min="58" max="58" width="11.42578125" style="49"/>
    <col min="59" max="16384" width="11.42578125" style="29"/>
  </cols>
  <sheetData>
    <row r="1" spans="1:58" ht="39" customHeight="1" x14ac:dyDescent="0.2">
      <c r="A1" s="175" t="s">
        <v>76</v>
      </c>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row>
    <row r="2" spans="1:58" ht="27" customHeight="1" x14ac:dyDescent="0.2">
      <c r="A2" s="181" t="s">
        <v>78</v>
      </c>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row>
    <row r="3" spans="1:58" ht="27" customHeight="1" x14ac:dyDescent="0.2">
      <c r="A3" s="28" t="s">
        <v>75</v>
      </c>
      <c r="B3" s="166" t="s">
        <v>80</v>
      </c>
      <c r="C3" s="167"/>
      <c r="D3" s="167"/>
      <c r="E3" s="167"/>
      <c r="F3" s="168"/>
      <c r="G3" s="190"/>
      <c r="H3" s="190"/>
      <c r="I3" s="190"/>
      <c r="J3" s="190"/>
      <c r="K3" s="190"/>
      <c r="L3" s="190"/>
      <c r="M3" s="190"/>
      <c r="N3" s="190"/>
      <c r="O3" s="190"/>
      <c r="P3" s="190"/>
      <c r="Q3" s="190"/>
      <c r="R3" s="190"/>
      <c r="S3" s="190"/>
      <c r="T3" s="190"/>
      <c r="U3" s="190"/>
      <c r="V3" s="190"/>
      <c r="W3" s="190"/>
      <c r="X3" s="190"/>
      <c r="Y3" s="190"/>
      <c r="Z3" s="190"/>
      <c r="AA3" s="190"/>
      <c r="AB3" s="190"/>
    </row>
    <row r="4" spans="1:58" ht="7.5" customHeight="1" x14ac:dyDescent="0.2">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row>
    <row r="5" spans="1:58" s="40" customFormat="1" ht="60.75" customHeight="1" x14ac:dyDescent="0.2">
      <c r="A5" s="144" t="s">
        <v>402</v>
      </c>
      <c r="B5" s="144"/>
      <c r="C5" s="144"/>
      <c r="D5" s="144"/>
      <c r="E5" s="144"/>
      <c r="F5" s="144"/>
      <c r="G5" s="144"/>
      <c r="H5" s="144"/>
      <c r="I5" s="144"/>
      <c r="J5" s="144"/>
      <c r="K5" s="146"/>
      <c r="L5" s="146"/>
      <c r="M5" s="146"/>
      <c r="N5" s="146"/>
      <c r="O5" s="146"/>
      <c r="P5" s="146"/>
      <c r="Q5" s="146"/>
      <c r="R5" s="146"/>
      <c r="S5" s="146"/>
      <c r="T5" s="146"/>
      <c r="U5" s="146"/>
      <c r="V5" s="146"/>
      <c r="W5" s="146"/>
      <c r="X5" s="146"/>
      <c r="Y5" s="146"/>
      <c r="Z5" s="146"/>
      <c r="AA5" s="146"/>
      <c r="AB5" s="146"/>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50"/>
    </row>
    <row r="6" spans="1:58" ht="7.5" customHeight="1" x14ac:dyDescent="0.2">
      <c r="A6" s="146"/>
      <c r="B6" s="146"/>
      <c r="C6" s="146"/>
      <c r="D6" s="146"/>
      <c r="E6" s="146"/>
      <c r="F6" s="146"/>
      <c r="G6" s="146"/>
      <c r="H6" s="146"/>
      <c r="I6" s="146"/>
      <c r="J6" s="146"/>
      <c r="K6" s="146"/>
      <c r="L6" s="146"/>
      <c r="M6" s="146"/>
      <c r="N6" s="146"/>
      <c r="O6" s="146"/>
      <c r="P6" s="146"/>
      <c r="Q6" s="146"/>
      <c r="R6" s="146"/>
      <c r="S6" s="146"/>
      <c r="T6" s="146"/>
      <c r="U6" s="146"/>
      <c r="V6" s="146"/>
      <c r="W6" s="146"/>
      <c r="X6" s="146"/>
      <c r="Y6" s="146"/>
      <c r="Z6" s="146"/>
      <c r="AA6" s="146"/>
      <c r="AB6" s="146"/>
    </row>
    <row r="7" spans="1:58" s="41" customFormat="1" ht="59.25" customHeight="1" x14ac:dyDescent="0.2">
      <c r="A7" s="169" t="s">
        <v>0</v>
      </c>
      <c r="B7" s="170" t="s">
        <v>37</v>
      </c>
      <c r="C7" s="169" t="s">
        <v>1</v>
      </c>
      <c r="D7" s="170" t="s">
        <v>37</v>
      </c>
      <c r="E7" s="169" t="s">
        <v>2</v>
      </c>
      <c r="F7" s="170" t="s">
        <v>37</v>
      </c>
      <c r="G7" s="165" t="s">
        <v>473</v>
      </c>
      <c r="H7" s="165"/>
      <c r="I7" s="165"/>
      <c r="J7" s="165"/>
      <c r="K7" s="165" t="s">
        <v>473</v>
      </c>
      <c r="L7" s="165"/>
      <c r="M7" s="165"/>
      <c r="N7" s="165"/>
      <c r="O7" s="165" t="s">
        <v>473</v>
      </c>
      <c r="P7" s="165"/>
      <c r="Q7" s="165"/>
      <c r="R7" s="165"/>
      <c r="S7" s="165" t="s">
        <v>473</v>
      </c>
      <c r="T7" s="165"/>
      <c r="U7" s="165"/>
      <c r="V7" s="165"/>
      <c r="W7" s="165" t="s">
        <v>473</v>
      </c>
      <c r="X7" s="165"/>
      <c r="Y7" s="165"/>
      <c r="Z7" s="165"/>
      <c r="AA7" s="177" t="s">
        <v>102</v>
      </c>
      <c r="AB7" s="177"/>
      <c r="AC7" s="25"/>
      <c r="AD7" s="25"/>
      <c r="AE7" s="33"/>
      <c r="AF7" s="33"/>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51"/>
    </row>
    <row r="8" spans="1:58" s="41" customFormat="1" ht="47.25" customHeight="1" x14ac:dyDescent="0.35">
      <c r="A8" s="169"/>
      <c r="B8" s="170"/>
      <c r="C8" s="169"/>
      <c r="D8" s="170"/>
      <c r="E8" s="169"/>
      <c r="F8" s="170"/>
      <c r="G8" s="172">
        <v>1</v>
      </c>
      <c r="H8" s="173"/>
      <c r="I8" s="173"/>
      <c r="J8" s="173"/>
      <c r="K8" s="172">
        <v>2</v>
      </c>
      <c r="L8" s="172"/>
      <c r="M8" s="172"/>
      <c r="N8" s="172"/>
      <c r="O8" s="172">
        <v>3</v>
      </c>
      <c r="P8" s="172"/>
      <c r="Q8" s="172"/>
      <c r="R8" s="172"/>
      <c r="S8" s="172">
        <v>4</v>
      </c>
      <c r="T8" s="172"/>
      <c r="U8" s="172"/>
      <c r="V8" s="172"/>
      <c r="W8" s="172">
        <v>5</v>
      </c>
      <c r="X8" s="173"/>
      <c r="Y8" s="173"/>
      <c r="Z8" s="173"/>
      <c r="AA8" s="30" t="s">
        <v>87</v>
      </c>
      <c r="AB8" s="30" t="s">
        <v>88</v>
      </c>
      <c r="AC8" s="25"/>
      <c r="AD8" s="25"/>
      <c r="AE8" s="33"/>
      <c r="AF8" s="33"/>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51"/>
    </row>
    <row r="9" spans="1:58" s="42" customFormat="1" ht="93" customHeight="1" x14ac:dyDescent="0.25">
      <c r="A9" s="178" t="s">
        <v>80</v>
      </c>
      <c r="B9" s="174">
        <f>Porcentajes!C20</f>
        <v>0.2</v>
      </c>
      <c r="C9" s="169" t="s">
        <v>13</v>
      </c>
      <c r="D9" s="174">
        <f>Porcentajes!E20</f>
        <v>0.2</v>
      </c>
      <c r="E9" s="169" t="s">
        <v>14</v>
      </c>
      <c r="F9" s="174">
        <f>Porcentajes!G20</f>
        <v>0.05</v>
      </c>
      <c r="G9" s="137" t="s">
        <v>218</v>
      </c>
      <c r="H9" s="137"/>
      <c r="I9" s="137"/>
      <c r="J9" s="137"/>
      <c r="K9" s="137" t="s">
        <v>83</v>
      </c>
      <c r="L9" s="137"/>
      <c r="M9" s="137"/>
      <c r="N9" s="137"/>
      <c r="O9" s="137" t="s">
        <v>503</v>
      </c>
      <c r="P9" s="137"/>
      <c r="Q9" s="137"/>
      <c r="R9" s="137"/>
      <c r="S9" s="137" t="s">
        <v>507</v>
      </c>
      <c r="T9" s="137"/>
      <c r="U9" s="137"/>
      <c r="V9" s="137"/>
      <c r="W9" s="137" t="s">
        <v>509</v>
      </c>
      <c r="X9" s="137"/>
      <c r="Y9" s="137"/>
      <c r="Z9" s="137"/>
      <c r="AA9" s="171">
        <v>4</v>
      </c>
      <c r="AB9" s="171">
        <v>3.5</v>
      </c>
      <c r="AC9" s="10"/>
      <c r="AD9" s="10"/>
      <c r="AE9" s="10"/>
      <c r="AF9" s="10"/>
      <c r="AG9" s="10"/>
      <c r="AH9" s="10"/>
      <c r="AI9" s="10"/>
      <c r="AJ9" s="10"/>
      <c r="AK9" s="10"/>
      <c r="AL9" s="26">
        <f>AA9</f>
        <v>4</v>
      </c>
      <c r="AM9" s="26">
        <f>AB9</f>
        <v>3.5</v>
      </c>
      <c r="AN9" s="10"/>
      <c r="AO9" s="10"/>
      <c r="AP9" s="10"/>
      <c r="AQ9" s="10"/>
      <c r="AR9" s="10"/>
      <c r="AS9" s="10"/>
      <c r="AT9" s="10"/>
      <c r="AU9" s="10"/>
      <c r="AV9" s="10"/>
      <c r="AW9" s="10"/>
      <c r="AX9" s="10"/>
      <c r="AY9" s="10"/>
      <c r="AZ9" s="10"/>
      <c r="BA9" s="10"/>
      <c r="BB9" s="10"/>
      <c r="BC9" s="10"/>
      <c r="BD9" s="10"/>
      <c r="BE9" s="10"/>
      <c r="BF9" s="52"/>
    </row>
    <row r="10" spans="1:58" s="42" customFormat="1" ht="26.25" x14ac:dyDescent="0.25">
      <c r="A10" s="178"/>
      <c r="B10" s="174"/>
      <c r="C10" s="169"/>
      <c r="D10" s="174"/>
      <c r="E10" s="169"/>
      <c r="F10" s="174"/>
      <c r="G10" s="165" t="s">
        <v>474</v>
      </c>
      <c r="H10" s="165"/>
      <c r="I10" s="165"/>
      <c r="J10" s="165"/>
      <c r="K10" s="165" t="s">
        <v>474</v>
      </c>
      <c r="L10" s="165"/>
      <c r="M10" s="165"/>
      <c r="N10" s="165"/>
      <c r="O10" s="165" t="s">
        <v>474</v>
      </c>
      <c r="P10" s="165"/>
      <c r="Q10" s="165"/>
      <c r="R10" s="165"/>
      <c r="S10" s="165" t="s">
        <v>474</v>
      </c>
      <c r="T10" s="165"/>
      <c r="U10" s="165"/>
      <c r="V10" s="165"/>
      <c r="W10" s="165" t="s">
        <v>474</v>
      </c>
      <c r="X10" s="165"/>
      <c r="Y10" s="165"/>
      <c r="Z10" s="165"/>
      <c r="AA10" s="171"/>
      <c r="AB10" s="171"/>
      <c r="AC10" s="10"/>
      <c r="AD10" s="10"/>
      <c r="AE10" s="10"/>
      <c r="AF10" s="10"/>
      <c r="AG10" s="10"/>
      <c r="AH10" s="10"/>
      <c r="AI10" s="10"/>
      <c r="AJ10" s="10"/>
      <c r="AK10" s="10"/>
      <c r="AL10" s="26"/>
      <c r="AM10" s="26"/>
      <c r="AN10" s="10"/>
      <c r="AO10" s="10"/>
      <c r="AP10" s="10"/>
      <c r="AQ10" s="10"/>
      <c r="AR10" s="10"/>
      <c r="AS10" s="10"/>
      <c r="AT10" s="10"/>
      <c r="AU10" s="10"/>
      <c r="AV10" s="10"/>
      <c r="AW10" s="10"/>
      <c r="AX10" s="10"/>
      <c r="AY10" s="10"/>
      <c r="AZ10" s="10"/>
      <c r="BA10" s="10"/>
      <c r="BB10" s="10"/>
      <c r="BC10" s="10"/>
      <c r="BD10" s="10"/>
      <c r="BE10" s="10"/>
      <c r="BF10" s="52"/>
    </row>
    <row r="11" spans="1:58" ht="36" customHeight="1" x14ac:dyDescent="0.2">
      <c r="A11" s="178"/>
      <c r="B11" s="174"/>
      <c r="C11" s="169"/>
      <c r="D11" s="174"/>
      <c r="E11" s="169"/>
      <c r="F11" s="174"/>
      <c r="G11" s="31">
        <v>0.25</v>
      </c>
      <c r="H11" s="31">
        <v>0.5</v>
      </c>
      <c r="I11" s="31">
        <v>0.75</v>
      </c>
      <c r="J11" s="31">
        <v>1</v>
      </c>
      <c r="K11" s="31">
        <v>1.25</v>
      </c>
      <c r="L11" s="31">
        <v>1.5</v>
      </c>
      <c r="M11" s="31">
        <v>1.75</v>
      </c>
      <c r="N11" s="31">
        <v>2</v>
      </c>
      <c r="O11" s="31">
        <v>2.25</v>
      </c>
      <c r="P11" s="31">
        <v>2.5</v>
      </c>
      <c r="Q11" s="31">
        <v>2.75</v>
      </c>
      <c r="R11" s="31">
        <v>3</v>
      </c>
      <c r="S11" s="31">
        <v>3.25</v>
      </c>
      <c r="T11" s="31">
        <v>3.5</v>
      </c>
      <c r="U11" s="31">
        <v>3.75</v>
      </c>
      <c r="V11" s="31">
        <v>4</v>
      </c>
      <c r="W11" s="31">
        <v>4.25</v>
      </c>
      <c r="X11" s="31">
        <v>4.5</v>
      </c>
      <c r="Y11" s="31">
        <v>4.75</v>
      </c>
      <c r="Z11" s="31">
        <v>5</v>
      </c>
      <c r="AA11" s="171"/>
      <c r="AB11" s="171"/>
      <c r="AL11" s="34">
        <f>AA14</f>
        <v>4</v>
      </c>
      <c r="AM11" s="34">
        <f>AB14</f>
        <v>4</v>
      </c>
    </row>
    <row r="12" spans="1:58" ht="182.25" customHeight="1" x14ac:dyDescent="0.2">
      <c r="A12" s="178"/>
      <c r="B12" s="174"/>
      <c r="C12" s="169"/>
      <c r="D12" s="174"/>
      <c r="E12" s="169"/>
      <c r="F12" s="174"/>
      <c r="G12" s="31" t="s">
        <v>478</v>
      </c>
      <c r="H12" s="31" t="s">
        <v>479</v>
      </c>
      <c r="I12" s="31" t="s">
        <v>480</v>
      </c>
      <c r="J12" s="31" t="s">
        <v>481</v>
      </c>
      <c r="K12" s="31" t="s">
        <v>85</v>
      </c>
      <c r="L12" s="31" t="s">
        <v>110</v>
      </c>
      <c r="M12" s="31" t="s">
        <v>111</v>
      </c>
      <c r="N12" s="31" t="s">
        <v>112</v>
      </c>
      <c r="O12" s="31" t="s">
        <v>130</v>
      </c>
      <c r="P12" s="31" t="s">
        <v>131</v>
      </c>
      <c r="Q12" s="31" t="s">
        <v>132</v>
      </c>
      <c r="R12" s="31" t="s">
        <v>133</v>
      </c>
      <c r="S12" s="31" t="s">
        <v>134</v>
      </c>
      <c r="T12" s="31" t="s">
        <v>135</v>
      </c>
      <c r="U12" s="31" t="s">
        <v>136</v>
      </c>
      <c r="V12" s="31" t="s">
        <v>137</v>
      </c>
      <c r="W12" s="31" t="s">
        <v>138</v>
      </c>
      <c r="X12" s="31" t="s">
        <v>139</v>
      </c>
      <c r="Y12" s="31" t="s">
        <v>140</v>
      </c>
      <c r="Z12" s="31" t="s">
        <v>141</v>
      </c>
      <c r="AA12" s="171"/>
      <c r="AB12" s="171"/>
      <c r="AL12" s="34">
        <f>AA18</f>
        <v>3</v>
      </c>
      <c r="AM12" s="34">
        <f>AB18</f>
        <v>2.5</v>
      </c>
    </row>
    <row r="13" spans="1:58" ht="52.5" customHeight="1" x14ac:dyDescent="0.35">
      <c r="A13" s="178"/>
      <c r="B13" s="174"/>
      <c r="C13" s="169"/>
      <c r="D13" s="174"/>
      <c r="E13" s="169" t="s">
        <v>15</v>
      </c>
      <c r="F13" s="174">
        <f>Porcentajes!G21</f>
        <v>0.1</v>
      </c>
      <c r="G13" s="172">
        <v>1</v>
      </c>
      <c r="H13" s="173"/>
      <c r="I13" s="173"/>
      <c r="J13" s="173"/>
      <c r="K13" s="172">
        <v>2</v>
      </c>
      <c r="L13" s="172"/>
      <c r="M13" s="172"/>
      <c r="N13" s="172"/>
      <c r="O13" s="172">
        <v>3</v>
      </c>
      <c r="P13" s="172"/>
      <c r="Q13" s="172"/>
      <c r="R13" s="172"/>
      <c r="S13" s="172">
        <v>4</v>
      </c>
      <c r="T13" s="172"/>
      <c r="U13" s="172"/>
      <c r="V13" s="172"/>
      <c r="W13" s="172">
        <v>5</v>
      </c>
      <c r="X13" s="173"/>
      <c r="Y13" s="173"/>
      <c r="Z13" s="173"/>
      <c r="AA13" s="30" t="s">
        <v>87</v>
      </c>
      <c r="AB13" s="30" t="s">
        <v>88</v>
      </c>
      <c r="AL13" s="34"/>
      <c r="AM13" s="34"/>
    </row>
    <row r="14" spans="1:58" ht="98.25" customHeight="1" x14ac:dyDescent="0.2">
      <c r="A14" s="178"/>
      <c r="B14" s="174"/>
      <c r="C14" s="169"/>
      <c r="D14" s="174"/>
      <c r="E14" s="169"/>
      <c r="F14" s="174"/>
      <c r="G14" s="137" t="s">
        <v>84</v>
      </c>
      <c r="H14" s="137"/>
      <c r="I14" s="137"/>
      <c r="J14" s="137"/>
      <c r="K14" s="137" t="s">
        <v>486</v>
      </c>
      <c r="L14" s="137"/>
      <c r="M14" s="137"/>
      <c r="N14" s="137"/>
      <c r="O14" s="137" t="s">
        <v>504</v>
      </c>
      <c r="P14" s="137"/>
      <c r="Q14" s="137"/>
      <c r="R14" s="137"/>
      <c r="S14" s="137" t="s">
        <v>510</v>
      </c>
      <c r="T14" s="137"/>
      <c r="U14" s="137"/>
      <c r="V14" s="137"/>
      <c r="W14" s="137" t="s">
        <v>511</v>
      </c>
      <c r="X14" s="137"/>
      <c r="Y14" s="137"/>
      <c r="Z14" s="137"/>
      <c r="AA14" s="171">
        <v>4</v>
      </c>
      <c r="AB14" s="171">
        <v>4</v>
      </c>
      <c r="AL14" s="34"/>
      <c r="AM14" s="34"/>
    </row>
    <row r="15" spans="1:58" ht="36" customHeight="1" x14ac:dyDescent="0.2">
      <c r="A15" s="178"/>
      <c r="B15" s="174"/>
      <c r="C15" s="169"/>
      <c r="D15" s="174"/>
      <c r="E15" s="169"/>
      <c r="F15" s="174"/>
      <c r="G15" s="31">
        <v>0.25</v>
      </c>
      <c r="H15" s="31">
        <v>0.5</v>
      </c>
      <c r="I15" s="31">
        <v>0.75</v>
      </c>
      <c r="J15" s="31">
        <v>1</v>
      </c>
      <c r="K15" s="31">
        <v>1.25</v>
      </c>
      <c r="L15" s="31">
        <v>1.5</v>
      </c>
      <c r="M15" s="31">
        <v>1.75</v>
      </c>
      <c r="N15" s="31">
        <v>2</v>
      </c>
      <c r="O15" s="31">
        <v>2.25</v>
      </c>
      <c r="P15" s="31">
        <v>2.5</v>
      </c>
      <c r="Q15" s="31">
        <v>2.75</v>
      </c>
      <c r="R15" s="31">
        <v>3</v>
      </c>
      <c r="S15" s="31">
        <v>3.25</v>
      </c>
      <c r="T15" s="31">
        <v>3.5</v>
      </c>
      <c r="U15" s="31">
        <v>3.75</v>
      </c>
      <c r="V15" s="31">
        <v>4</v>
      </c>
      <c r="W15" s="31">
        <v>4.25</v>
      </c>
      <c r="X15" s="31">
        <v>4.5</v>
      </c>
      <c r="Y15" s="31">
        <v>4.75</v>
      </c>
      <c r="Z15" s="31">
        <v>5</v>
      </c>
      <c r="AA15" s="171"/>
      <c r="AB15" s="171"/>
      <c r="AL15" s="34"/>
      <c r="AM15" s="34"/>
    </row>
    <row r="16" spans="1:58" ht="259.5" customHeight="1" x14ac:dyDescent="0.2">
      <c r="A16" s="178"/>
      <c r="B16" s="174"/>
      <c r="C16" s="169"/>
      <c r="D16" s="174"/>
      <c r="E16" s="169"/>
      <c r="F16" s="174"/>
      <c r="G16" s="31" t="s">
        <v>482</v>
      </c>
      <c r="H16" s="31" t="s">
        <v>483</v>
      </c>
      <c r="I16" s="31" t="s">
        <v>484</v>
      </c>
      <c r="J16" s="31" t="s">
        <v>485</v>
      </c>
      <c r="K16" s="31" t="s">
        <v>487</v>
      </c>
      <c r="L16" s="31" t="s">
        <v>488</v>
      </c>
      <c r="M16" s="31" t="s">
        <v>489</v>
      </c>
      <c r="N16" s="31" t="s">
        <v>490</v>
      </c>
      <c r="O16" s="31" t="s">
        <v>491</v>
      </c>
      <c r="P16" s="31" t="s">
        <v>492</v>
      </c>
      <c r="Q16" s="31" t="s">
        <v>493</v>
      </c>
      <c r="R16" s="31" t="s">
        <v>494</v>
      </c>
      <c r="S16" s="31" t="s">
        <v>495</v>
      </c>
      <c r="T16" s="31" t="s">
        <v>496</v>
      </c>
      <c r="U16" s="31" t="s">
        <v>497</v>
      </c>
      <c r="V16" s="31" t="s">
        <v>498</v>
      </c>
      <c r="W16" s="31" t="s">
        <v>499</v>
      </c>
      <c r="X16" s="31" t="s">
        <v>500</v>
      </c>
      <c r="Y16" s="31" t="s">
        <v>501</v>
      </c>
      <c r="Z16" s="31" t="s">
        <v>502</v>
      </c>
      <c r="AA16" s="171"/>
      <c r="AB16" s="171"/>
      <c r="AL16" s="34"/>
      <c r="AM16" s="34"/>
    </row>
    <row r="17" spans="1:39" ht="49.5" customHeight="1" x14ac:dyDescent="0.35">
      <c r="A17" s="178"/>
      <c r="B17" s="174"/>
      <c r="C17" s="169"/>
      <c r="D17" s="174"/>
      <c r="E17" s="169" t="s">
        <v>16</v>
      </c>
      <c r="F17" s="174">
        <f>Porcentajes!G22</f>
        <v>0.05</v>
      </c>
      <c r="G17" s="172">
        <v>1</v>
      </c>
      <c r="H17" s="173"/>
      <c r="I17" s="173"/>
      <c r="J17" s="173"/>
      <c r="K17" s="172">
        <v>2</v>
      </c>
      <c r="L17" s="172"/>
      <c r="M17" s="172"/>
      <c r="N17" s="172"/>
      <c r="O17" s="172">
        <v>3</v>
      </c>
      <c r="P17" s="172"/>
      <c r="Q17" s="172"/>
      <c r="R17" s="172"/>
      <c r="S17" s="172">
        <v>4</v>
      </c>
      <c r="T17" s="172"/>
      <c r="U17" s="172"/>
      <c r="V17" s="172"/>
      <c r="W17" s="172">
        <v>5</v>
      </c>
      <c r="X17" s="173"/>
      <c r="Y17" s="173"/>
      <c r="Z17" s="173"/>
      <c r="AA17" s="30" t="s">
        <v>87</v>
      </c>
      <c r="AB17" s="30" t="s">
        <v>88</v>
      </c>
      <c r="AL17" s="34"/>
      <c r="AM17" s="34"/>
    </row>
    <row r="18" spans="1:39" ht="117.75" customHeight="1" x14ac:dyDescent="0.2">
      <c r="A18" s="178"/>
      <c r="B18" s="174"/>
      <c r="C18" s="169"/>
      <c r="D18" s="174"/>
      <c r="E18" s="169"/>
      <c r="F18" s="174"/>
      <c r="G18" s="189" t="s">
        <v>86</v>
      </c>
      <c r="H18" s="189"/>
      <c r="I18" s="189"/>
      <c r="J18" s="189"/>
      <c r="K18" s="189" t="s">
        <v>506</v>
      </c>
      <c r="L18" s="189"/>
      <c r="M18" s="189"/>
      <c r="N18" s="189"/>
      <c r="O18" s="189" t="s">
        <v>505</v>
      </c>
      <c r="P18" s="189"/>
      <c r="Q18" s="189"/>
      <c r="R18" s="189"/>
      <c r="S18" s="189" t="s">
        <v>508</v>
      </c>
      <c r="T18" s="189"/>
      <c r="U18" s="189"/>
      <c r="V18" s="189"/>
      <c r="W18" s="189" t="s">
        <v>115</v>
      </c>
      <c r="X18" s="189"/>
      <c r="Y18" s="189"/>
      <c r="Z18" s="189"/>
      <c r="AA18" s="171">
        <v>3</v>
      </c>
      <c r="AB18" s="171">
        <v>2.5</v>
      </c>
      <c r="AL18" s="34"/>
      <c r="AM18" s="34"/>
    </row>
    <row r="19" spans="1:39" ht="36" customHeight="1" x14ac:dyDescent="0.2">
      <c r="A19" s="178"/>
      <c r="B19" s="174"/>
      <c r="C19" s="169"/>
      <c r="D19" s="174"/>
      <c r="E19" s="169"/>
      <c r="F19" s="174"/>
      <c r="G19" s="31">
        <v>0.25</v>
      </c>
      <c r="H19" s="31">
        <v>0.5</v>
      </c>
      <c r="I19" s="31">
        <v>0.75</v>
      </c>
      <c r="J19" s="31">
        <v>1</v>
      </c>
      <c r="K19" s="31">
        <v>1.25</v>
      </c>
      <c r="L19" s="31">
        <v>1.5</v>
      </c>
      <c r="M19" s="31">
        <v>1.75</v>
      </c>
      <c r="N19" s="31">
        <v>2</v>
      </c>
      <c r="O19" s="31">
        <v>2.25</v>
      </c>
      <c r="P19" s="31">
        <v>2.5</v>
      </c>
      <c r="Q19" s="31">
        <v>2.75</v>
      </c>
      <c r="R19" s="31">
        <v>3</v>
      </c>
      <c r="S19" s="31">
        <v>3.25</v>
      </c>
      <c r="T19" s="31">
        <v>3.5</v>
      </c>
      <c r="U19" s="31">
        <v>3.75</v>
      </c>
      <c r="V19" s="31">
        <v>4</v>
      </c>
      <c r="W19" s="31">
        <v>4.25</v>
      </c>
      <c r="X19" s="31">
        <v>4.5</v>
      </c>
      <c r="Y19" s="31">
        <v>4.75</v>
      </c>
      <c r="Z19" s="31">
        <v>5</v>
      </c>
      <c r="AA19" s="171"/>
      <c r="AB19" s="171"/>
      <c r="AL19" s="34"/>
      <c r="AM19" s="34"/>
    </row>
    <row r="20" spans="1:39" ht="135" x14ac:dyDescent="0.2">
      <c r="A20" s="178"/>
      <c r="B20" s="174"/>
      <c r="C20" s="169"/>
      <c r="D20" s="174"/>
      <c r="E20" s="169"/>
      <c r="F20" s="174"/>
      <c r="G20" s="31" t="s">
        <v>106</v>
      </c>
      <c r="H20" s="31" t="s">
        <v>107</v>
      </c>
      <c r="I20" s="31" t="s">
        <v>108</v>
      </c>
      <c r="J20" s="31" t="s">
        <v>109</v>
      </c>
      <c r="K20" s="31" t="s">
        <v>129</v>
      </c>
      <c r="L20" s="31" t="s">
        <v>128</v>
      </c>
      <c r="M20" s="31" t="s">
        <v>127</v>
      </c>
      <c r="N20" s="31" t="s">
        <v>126</v>
      </c>
      <c r="O20" s="31" t="s">
        <v>122</v>
      </c>
      <c r="P20" s="31" t="s">
        <v>123</v>
      </c>
      <c r="Q20" s="31" t="s">
        <v>124</v>
      </c>
      <c r="R20" s="31" t="s">
        <v>125</v>
      </c>
      <c r="S20" s="31" t="s">
        <v>116</v>
      </c>
      <c r="T20" s="31" t="s">
        <v>118</v>
      </c>
      <c r="U20" s="31" t="s">
        <v>119</v>
      </c>
      <c r="V20" s="31" t="s">
        <v>120</v>
      </c>
      <c r="W20" s="31" t="s">
        <v>114</v>
      </c>
      <c r="X20" s="31" t="s">
        <v>117</v>
      </c>
      <c r="Y20" s="31" t="s">
        <v>121</v>
      </c>
      <c r="Z20" s="31" t="s">
        <v>113</v>
      </c>
      <c r="AA20" s="171"/>
      <c r="AB20" s="171"/>
      <c r="AL20" s="34"/>
      <c r="AM20" s="34"/>
    </row>
    <row r="21" spans="1:39" x14ac:dyDescent="0.2">
      <c r="A21" s="146"/>
      <c r="B21" s="146"/>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row>
    <row r="22" spans="1:39" x14ac:dyDescent="0.2">
      <c r="A22" s="146"/>
      <c r="B22" s="146"/>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row>
    <row r="23" spans="1:39" x14ac:dyDescent="0.2">
      <c r="A23" s="146"/>
      <c r="B23" s="146"/>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row>
    <row r="24" spans="1:39" x14ac:dyDescent="0.2">
      <c r="A24" s="146"/>
      <c r="B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row>
    <row r="25" spans="1:39" x14ac:dyDescent="0.2">
      <c r="A25" s="146"/>
      <c r="B25" s="146"/>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row>
    <row r="26" spans="1:39" x14ac:dyDescent="0.2">
      <c r="A26" s="146"/>
      <c r="B26" s="146"/>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row>
    <row r="27" spans="1:39" x14ac:dyDescent="0.2">
      <c r="A27" s="146"/>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row>
    <row r="28" spans="1:39" hidden="1" x14ac:dyDescent="0.2">
      <c r="B28" s="44">
        <v>1</v>
      </c>
      <c r="C28" s="31">
        <v>0.25</v>
      </c>
    </row>
    <row r="29" spans="1:39" hidden="1" x14ac:dyDescent="0.2">
      <c r="B29" s="44">
        <v>2</v>
      </c>
      <c r="C29" s="31">
        <v>0.5</v>
      </c>
    </row>
    <row r="30" spans="1:39" hidden="1" x14ac:dyDescent="0.2">
      <c r="B30" s="44">
        <v>3</v>
      </c>
      <c r="C30" s="31">
        <v>0.75</v>
      </c>
    </row>
    <row r="31" spans="1:39" hidden="1" x14ac:dyDescent="0.2">
      <c r="B31" s="44">
        <v>4</v>
      </c>
      <c r="C31" s="31">
        <v>1</v>
      </c>
    </row>
    <row r="32" spans="1:39" hidden="1" x14ac:dyDescent="0.2">
      <c r="B32" s="44">
        <v>5</v>
      </c>
      <c r="C32" s="31">
        <v>1.25</v>
      </c>
    </row>
    <row r="33" spans="2:58" hidden="1" x14ac:dyDescent="0.2">
      <c r="B33" s="46"/>
      <c r="C33" s="31">
        <v>1.5</v>
      </c>
    </row>
    <row r="34" spans="2:58" hidden="1" x14ac:dyDescent="0.2">
      <c r="B34" s="44"/>
      <c r="C34" s="31">
        <v>1.75</v>
      </c>
    </row>
    <row r="35" spans="2:58" hidden="1" x14ac:dyDescent="0.2">
      <c r="B35" s="47"/>
      <c r="C35" s="31">
        <v>2</v>
      </c>
    </row>
    <row r="36" spans="2:58" hidden="1" x14ac:dyDescent="0.2">
      <c r="B36" s="47"/>
      <c r="C36" s="31">
        <v>2.25</v>
      </c>
    </row>
    <row r="37" spans="2:58" hidden="1" x14ac:dyDescent="0.2">
      <c r="B37" s="47"/>
      <c r="C37" s="31">
        <v>2.5</v>
      </c>
    </row>
    <row r="38" spans="2:58" hidden="1" x14ac:dyDescent="0.2">
      <c r="B38" s="47"/>
      <c r="C38" s="31">
        <v>2.75</v>
      </c>
    </row>
    <row r="39" spans="2:58" hidden="1" x14ac:dyDescent="0.2">
      <c r="B39" s="47"/>
      <c r="C39" s="31">
        <v>3</v>
      </c>
    </row>
    <row r="40" spans="2:58" hidden="1" x14ac:dyDescent="0.2">
      <c r="B40" s="47"/>
      <c r="C40" s="31">
        <v>3.25</v>
      </c>
    </row>
    <row r="41" spans="2:58" hidden="1" x14ac:dyDescent="0.2">
      <c r="B41" s="47"/>
      <c r="C41" s="31">
        <v>3.5</v>
      </c>
    </row>
    <row r="42" spans="2:58" hidden="1" x14ac:dyDescent="0.2">
      <c r="B42" s="47"/>
      <c r="C42" s="31">
        <v>3.75</v>
      </c>
    </row>
    <row r="43" spans="2:58" hidden="1" x14ac:dyDescent="0.2">
      <c r="B43" s="47"/>
      <c r="C43" s="31">
        <v>4</v>
      </c>
    </row>
    <row r="44" spans="2:58" hidden="1" x14ac:dyDescent="0.2">
      <c r="B44" s="47"/>
      <c r="C44" s="31">
        <v>4.25</v>
      </c>
    </row>
    <row r="45" spans="2:58" hidden="1" x14ac:dyDescent="0.2">
      <c r="B45" s="43"/>
      <c r="C45" s="31">
        <v>4.5</v>
      </c>
    </row>
    <row r="46" spans="2:58" hidden="1" x14ac:dyDescent="0.2">
      <c r="B46" s="43"/>
      <c r="C46" s="31">
        <v>4.75</v>
      </c>
    </row>
    <row r="47" spans="2:58" s="55" customFormat="1" hidden="1" x14ac:dyDescent="0.2">
      <c r="B47" s="53"/>
      <c r="C47" s="54">
        <v>5</v>
      </c>
      <c r="AA47" s="56"/>
      <c r="AB47" s="5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58"/>
    </row>
    <row r="48" spans="2:58" s="7" customFormat="1" x14ac:dyDescent="0.2">
      <c r="AA48" s="36"/>
      <c r="AB48" s="36"/>
    </row>
    <row r="49" spans="27:28" s="7" customFormat="1" x14ac:dyDescent="0.2">
      <c r="AA49" s="36"/>
      <c r="AB49" s="36"/>
    </row>
    <row r="50" spans="27:28" s="7" customFormat="1" x14ac:dyDescent="0.2">
      <c r="AA50" s="36"/>
      <c r="AB50" s="36"/>
    </row>
    <row r="51" spans="27:28" s="7" customFormat="1" x14ac:dyDescent="0.2">
      <c r="AA51" s="36"/>
      <c r="AB51" s="36"/>
    </row>
    <row r="52" spans="27:28" s="7" customFormat="1" x14ac:dyDescent="0.2">
      <c r="AA52" s="36"/>
      <c r="AB52" s="36"/>
    </row>
    <row r="53" spans="27:28" s="7" customFormat="1" x14ac:dyDescent="0.2">
      <c r="AA53" s="36"/>
      <c r="AB53" s="36"/>
    </row>
    <row r="54" spans="27:28" s="7" customFormat="1" x14ac:dyDescent="0.2">
      <c r="AA54" s="36"/>
      <c r="AB54" s="36"/>
    </row>
    <row r="55" spans="27:28" s="7" customFormat="1" x14ac:dyDescent="0.2">
      <c r="AA55" s="36"/>
      <c r="AB55" s="36"/>
    </row>
    <row r="56" spans="27:28" s="7" customFormat="1" x14ac:dyDescent="0.2">
      <c r="AA56" s="36"/>
      <c r="AB56" s="36"/>
    </row>
    <row r="57" spans="27:28" s="7" customFormat="1" x14ac:dyDescent="0.2">
      <c r="AA57" s="36"/>
      <c r="AB57" s="36"/>
    </row>
    <row r="58" spans="27:28" s="7" customFormat="1" x14ac:dyDescent="0.2">
      <c r="AA58" s="36"/>
      <c r="AB58" s="36"/>
    </row>
    <row r="59" spans="27:28" s="7" customFormat="1" x14ac:dyDescent="0.2">
      <c r="AA59" s="36"/>
      <c r="AB59" s="36"/>
    </row>
    <row r="60" spans="27:28" s="7" customFormat="1" x14ac:dyDescent="0.2">
      <c r="AA60" s="36"/>
      <c r="AB60" s="36"/>
    </row>
    <row r="61" spans="27:28" s="7" customFormat="1" x14ac:dyDescent="0.2">
      <c r="AA61" s="36"/>
      <c r="AB61" s="36"/>
    </row>
    <row r="62" spans="27:28" s="7" customFormat="1" x14ac:dyDescent="0.2">
      <c r="AA62" s="36"/>
      <c r="AB62" s="36"/>
    </row>
    <row r="63" spans="27:28" s="7" customFormat="1" x14ac:dyDescent="0.2">
      <c r="AA63" s="36"/>
      <c r="AB63" s="36"/>
    </row>
    <row r="64" spans="27:28" s="7" customFormat="1" x14ac:dyDescent="0.2">
      <c r="AA64" s="36"/>
      <c r="AB64" s="36"/>
    </row>
    <row r="65" spans="27:28" s="7" customFormat="1" x14ac:dyDescent="0.2">
      <c r="AA65" s="36"/>
      <c r="AB65" s="36"/>
    </row>
    <row r="66" spans="27:28" s="7" customFormat="1" x14ac:dyDescent="0.2">
      <c r="AA66" s="36"/>
      <c r="AB66" s="36"/>
    </row>
    <row r="67" spans="27:28" s="7" customFormat="1" x14ac:dyDescent="0.2">
      <c r="AA67" s="36"/>
      <c r="AB67" s="36"/>
    </row>
    <row r="68" spans="27:28" s="7" customFormat="1" x14ac:dyDescent="0.2">
      <c r="AA68" s="36"/>
      <c r="AB68" s="36"/>
    </row>
    <row r="69" spans="27:28" s="7" customFormat="1" x14ac:dyDescent="0.2">
      <c r="AA69" s="36"/>
      <c r="AB69" s="36"/>
    </row>
    <row r="70" spans="27:28" s="7" customFormat="1" x14ac:dyDescent="0.2">
      <c r="AA70" s="36"/>
      <c r="AB70" s="36"/>
    </row>
    <row r="71" spans="27:28" s="7" customFormat="1" x14ac:dyDescent="0.2">
      <c r="AA71" s="36"/>
      <c r="AB71" s="36"/>
    </row>
    <row r="72" spans="27:28" s="7" customFormat="1" x14ac:dyDescent="0.2">
      <c r="AA72" s="36"/>
      <c r="AB72" s="36"/>
    </row>
    <row r="73" spans="27:28" s="7" customFormat="1" x14ac:dyDescent="0.2">
      <c r="AA73" s="36"/>
      <c r="AB73" s="36"/>
    </row>
    <row r="74" spans="27:28" s="7" customFormat="1" x14ac:dyDescent="0.2">
      <c r="AA74" s="36"/>
      <c r="AB74" s="36"/>
    </row>
    <row r="75" spans="27:28" s="7" customFormat="1" x14ac:dyDescent="0.2">
      <c r="AA75" s="36"/>
      <c r="AB75" s="36"/>
    </row>
    <row r="76" spans="27:28" s="7" customFormat="1" x14ac:dyDescent="0.2">
      <c r="AA76" s="36"/>
      <c r="AB76" s="36"/>
    </row>
    <row r="77" spans="27:28" s="7" customFormat="1" x14ac:dyDescent="0.2">
      <c r="AA77" s="36"/>
      <c r="AB77" s="36"/>
    </row>
    <row r="78" spans="27:28" s="7" customFormat="1" x14ac:dyDescent="0.2">
      <c r="AA78" s="36"/>
      <c r="AB78" s="36"/>
    </row>
    <row r="79" spans="27:28" s="7" customFormat="1" x14ac:dyDescent="0.2">
      <c r="AA79" s="36"/>
      <c r="AB79" s="36"/>
    </row>
    <row r="80" spans="27:28" s="7" customFormat="1" x14ac:dyDescent="0.2">
      <c r="AA80" s="36"/>
      <c r="AB80" s="36"/>
    </row>
    <row r="81" spans="27:28" s="7" customFormat="1" x14ac:dyDescent="0.2">
      <c r="AA81" s="36"/>
      <c r="AB81" s="36"/>
    </row>
    <row r="82" spans="27:28" s="7" customFormat="1" x14ac:dyDescent="0.2">
      <c r="AA82" s="36"/>
      <c r="AB82" s="36"/>
    </row>
    <row r="83" spans="27:28" s="7" customFormat="1" x14ac:dyDescent="0.2">
      <c r="AA83" s="36"/>
      <c r="AB83" s="36"/>
    </row>
    <row r="84" spans="27:28" s="7" customFormat="1" x14ac:dyDescent="0.2">
      <c r="AA84" s="36"/>
      <c r="AB84" s="36"/>
    </row>
    <row r="85" spans="27:28" s="7" customFormat="1" x14ac:dyDescent="0.2">
      <c r="AA85" s="36"/>
      <c r="AB85" s="36"/>
    </row>
    <row r="86" spans="27:28" s="7" customFormat="1" x14ac:dyDescent="0.2">
      <c r="AA86" s="36"/>
      <c r="AB86" s="36"/>
    </row>
    <row r="87" spans="27:28" s="7" customFormat="1" x14ac:dyDescent="0.2">
      <c r="AA87" s="36"/>
      <c r="AB87" s="36"/>
    </row>
    <row r="88" spans="27:28" s="7" customFormat="1" x14ac:dyDescent="0.2">
      <c r="AA88" s="36"/>
      <c r="AB88" s="36"/>
    </row>
    <row r="89" spans="27:28" s="7" customFormat="1" x14ac:dyDescent="0.2">
      <c r="AA89" s="36"/>
      <c r="AB89" s="36"/>
    </row>
    <row r="90" spans="27:28" s="7" customFormat="1" x14ac:dyDescent="0.2">
      <c r="AA90" s="36"/>
      <c r="AB90" s="36"/>
    </row>
    <row r="91" spans="27:28" s="7" customFormat="1" x14ac:dyDescent="0.2">
      <c r="AA91" s="36"/>
      <c r="AB91" s="36"/>
    </row>
    <row r="92" spans="27:28" s="7" customFormat="1" x14ac:dyDescent="0.2">
      <c r="AA92" s="36"/>
      <c r="AB92" s="36"/>
    </row>
    <row r="93" spans="27:28" s="7" customFormat="1" x14ac:dyDescent="0.2">
      <c r="AA93" s="36"/>
      <c r="AB93" s="36"/>
    </row>
    <row r="94" spans="27:28" s="7" customFormat="1" x14ac:dyDescent="0.2">
      <c r="AA94" s="36"/>
      <c r="AB94" s="36"/>
    </row>
    <row r="95" spans="27:28" s="7" customFormat="1" x14ac:dyDescent="0.2">
      <c r="AA95" s="36"/>
      <c r="AB95" s="36"/>
    </row>
    <row r="96" spans="27:28" s="7" customFormat="1" x14ac:dyDescent="0.2">
      <c r="AA96" s="36"/>
      <c r="AB96" s="36"/>
    </row>
    <row r="97" spans="27:28" s="7" customFormat="1" x14ac:dyDescent="0.2">
      <c r="AA97" s="36"/>
      <c r="AB97" s="36"/>
    </row>
    <row r="98" spans="27:28" s="7" customFormat="1" x14ac:dyDescent="0.2">
      <c r="AA98" s="36"/>
      <c r="AB98" s="36"/>
    </row>
    <row r="99" spans="27:28" s="7" customFormat="1" x14ac:dyDescent="0.2">
      <c r="AA99" s="36"/>
      <c r="AB99" s="36"/>
    </row>
    <row r="100" spans="27:28" s="7" customFormat="1" x14ac:dyDescent="0.2">
      <c r="AA100" s="36"/>
      <c r="AB100" s="36"/>
    </row>
    <row r="101" spans="27:28" s="7" customFormat="1" x14ac:dyDescent="0.2">
      <c r="AA101" s="36"/>
      <c r="AB101" s="36"/>
    </row>
    <row r="102" spans="27:28" s="7" customFormat="1" x14ac:dyDescent="0.2">
      <c r="AA102" s="36"/>
      <c r="AB102" s="36"/>
    </row>
    <row r="103" spans="27:28" s="7" customFormat="1" x14ac:dyDescent="0.2">
      <c r="AA103" s="36"/>
      <c r="AB103" s="36"/>
    </row>
    <row r="104" spans="27:28" s="7" customFormat="1" x14ac:dyDescent="0.2">
      <c r="AA104" s="36"/>
      <c r="AB104" s="36"/>
    </row>
    <row r="105" spans="27:28" s="7" customFormat="1" x14ac:dyDescent="0.2">
      <c r="AA105" s="36"/>
      <c r="AB105" s="36"/>
    </row>
    <row r="106" spans="27:28" s="7" customFormat="1" x14ac:dyDescent="0.2">
      <c r="AA106" s="36"/>
      <c r="AB106" s="36"/>
    </row>
    <row r="107" spans="27:28" s="7" customFormat="1" x14ac:dyDescent="0.2">
      <c r="AA107" s="36"/>
      <c r="AB107" s="36"/>
    </row>
    <row r="108" spans="27:28" s="7" customFormat="1" x14ac:dyDescent="0.2">
      <c r="AA108" s="36"/>
      <c r="AB108" s="36"/>
    </row>
    <row r="109" spans="27:28" s="7" customFormat="1" x14ac:dyDescent="0.2">
      <c r="AA109" s="36"/>
      <c r="AB109" s="36"/>
    </row>
    <row r="110" spans="27:28" s="7" customFormat="1" x14ac:dyDescent="0.2">
      <c r="AA110" s="36"/>
      <c r="AB110" s="36"/>
    </row>
    <row r="111" spans="27:28" s="7" customFormat="1" x14ac:dyDescent="0.2">
      <c r="AA111" s="36"/>
      <c r="AB111" s="36"/>
    </row>
    <row r="112" spans="27:28" s="7" customFormat="1" x14ac:dyDescent="0.2">
      <c r="AA112" s="36"/>
      <c r="AB112" s="36"/>
    </row>
    <row r="113" spans="27:28" s="7" customFormat="1" x14ac:dyDescent="0.2">
      <c r="AA113" s="36"/>
      <c r="AB113" s="36"/>
    </row>
    <row r="114" spans="27:28" s="7" customFormat="1" x14ac:dyDescent="0.2">
      <c r="AA114" s="36"/>
      <c r="AB114" s="36"/>
    </row>
    <row r="115" spans="27:28" s="7" customFormat="1" x14ac:dyDescent="0.2">
      <c r="AA115" s="36"/>
      <c r="AB115" s="36"/>
    </row>
    <row r="116" spans="27:28" s="7" customFormat="1" x14ac:dyDescent="0.2">
      <c r="AA116" s="36"/>
      <c r="AB116" s="36"/>
    </row>
    <row r="117" spans="27:28" s="7" customFormat="1" x14ac:dyDescent="0.2">
      <c r="AA117" s="36"/>
      <c r="AB117" s="36"/>
    </row>
    <row r="118" spans="27:28" s="7" customFormat="1" x14ac:dyDescent="0.2">
      <c r="AA118" s="36"/>
      <c r="AB118" s="36"/>
    </row>
    <row r="119" spans="27:28" s="7" customFormat="1" x14ac:dyDescent="0.2">
      <c r="AA119" s="36"/>
      <c r="AB119" s="36"/>
    </row>
    <row r="120" spans="27:28" s="7" customFormat="1" x14ac:dyDescent="0.2">
      <c r="AA120" s="36"/>
      <c r="AB120" s="36"/>
    </row>
    <row r="121" spans="27:28" s="7" customFormat="1" x14ac:dyDescent="0.2">
      <c r="AA121" s="36"/>
      <c r="AB121" s="36"/>
    </row>
    <row r="122" spans="27:28" s="7" customFormat="1" x14ac:dyDescent="0.2">
      <c r="AA122" s="36"/>
      <c r="AB122" s="36"/>
    </row>
    <row r="123" spans="27:28" s="7" customFormat="1" x14ac:dyDescent="0.2">
      <c r="AA123" s="36"/>
      <c r="AB123" s="36"/>
    </row>
    <row r="124" spans="27:28" s="7" customFormat="1" x14ac:dyDescent="0.2">
      <c r="AA124" s="36"/>
      <c r="AB124" s="36"/>
    </row>
    <row r="125" spans="27:28" s="7" customFormat="1" x14ac:dyDescent="0.2">
      <c r="AA125" s="36"/>
      <c r="AB125" s="36"/>
    </row>
    <row r="126" spans="27:28" s="7" customFormat="1" x14ac:dyDescent="0.2">
      <c r="AA126" s="36"/>
      <c r="AB126" s="36"/>
    </row>
    <row r="127" spans="27:28" s="7" customFormat="1" x14ac:dyDescent="0.2">
      <c r="AA127" s="36"/>
      <c r="AB127" s="36"/>
    </row>
    <row r="128" spans="27:28" s="7" customFormat="1" x14ac:dyDescent="0.2">
      <c r="AA128" s="36"/>
      <c r="AB128" s="36"/>
    </row>
    <row r="129" spans="27:28" s="7" customFormat="1" x14ac:dyDescent="0.2">
      <c r="AA129" s="36"/>
      <c r="AB129" s="36"/>
    </row>
    <row r="130" spans="27:28" s="7" customFormat="1" x14ac:dyDescent="0.2">
      <c r="AA130" s="36"/>
      <c r="AB130" s="36"/>
    </row>
    <row r="131" spans="27:28" s="7" customFormat="1" x14ac:dyDescent="0.2">
      <c r="AA131" s="36"/>
      <c r="AB131" s="36"/>
    </row>
    <row r="132" spans="27:28" s="7" customFormat="1" x14ac:dyDescent="0.2">
      <c r="AA132" s="36"/>
      <c r="AB132" s="36"/>
    </row>
    <row r="133" spans="27:28" s="7" customFormat="1" x14ac:dyDescent="0.2">
      <c r="AA133" s="36"/>
      <c r="AB133" s="36"/>
    </row>
    <row r="134" spans="27:28" s="7" customFormat="1" x14ac:dyDescent="0.2">
      <c r="AA134" s="36"/>
      <c r="AB134" s="36"/>
    </row>
    <row r="135" spans="27:28" s="7" customFormat="1" x14ac:dyDescent="0.2">
      <c r="AA135" s="36"/>
      <c r="AB135" s="36"/>
    </row>
    <row r="136" spans="27:28" s="7" customFormat="1" x14ac:dyDescent="0.2">
      <c r="AA136" s="36"/>
      <c r="AB136" s="36"/>
    </row>
    <row r="137" spans="27:28" s="7" customFormat="1" x14ac:dyDescent="0.2">
      <c r="AA137" s="36"/>
      <c r="AB137" s="36"/>
    </row>
    <row r="138" spans="27:28" s="7" customFormat="1" x14ac:dyDescent="0.2">
      <c r="AA138" s="36"/>
      <c r="AB138" s="36"/>
    </row>
    <row r="139" spans="27:28" s="7" customFormat="1" x14ac:dyDescent="0.2">
      <c r="AA139" s="36"/>
      <c r="AB139" s="36"/>
    </row>
    <row r="140" spans="27:28" s="7" customFormat="1" x14ac:dyDescent="0.2">
      <c r="AA140" s="36"/>
      <c r="AB140" s="36"/>
    </row>
    <row r="141" spans="27:28" s="7" customFormat="1" x14ac:dyDescent="0.2">
      <c r="AA141" s="36"/>
      <c r="AB141" s="36"/>
    </row>
    <row r="142" spans="27:28" s="7" customFormat="1" x14ac:dyDescent="0.2">
      <c r="AA142" s="36"/>
      <c r="AB142" s="36"/>
    </row>
    <row r="143" spans="27:28" s="7" customFormat="1" x14ac:dyDescent="0.2">
      <c r="AA143" s="36"/>
      <c r="AB143" s="36"/>
    </row>
    <row r="144" spans="27:28" s="7" customFormat="1" x14ac:dyDescent="0.2">
      <c r="AA144" s="36"/>
      <c r="AB144" s="36"/>
    </row>
    <row r="145" spans="27:28" s="7" customFormat="1" x14ac:dyDescent="0.2">
      <c r="AA145" s="36"/>
      <c r="AB145" s="36"/>
    </row>
    <row r="146" spans="27:28" s="7" customFormat="1" x14ac:dyDescent="0.2">
      <c r="AA146" s="36"/>
      <c r="AB146" s="36"/>
    </row>
    <row r="147" spans="27:28" s="7" customFormat="1" x14ac:dyDescent="0.2">
      <c r="AA147" s="36"/>
      <c r="AB147" s="36"/>
    </row>
    <row r="148" spans="27:28" s="7" customFormat="1" x14ac:dyDescent="0.2">
      <c r="AA148" s="36"/>
      <c r="AB148" s="36"/>
    </row>
    <row r="149" spans="27:28" s="7" customFormat="1" x14ac:dyDescent="0.2">
      <c r="AA149" s="36"/>
      <c r="AB149" s="36"/>
    </row>
    <row r="150" spans="27:28" s="7" customFormat="1" x14ac:dyDescent="0.2">
      <c r="AA150" s="36"/>
      <c r="AB150" s="36"/>
    </row>
    <row r="151" spans="27:28" s="7" customFormat="1" x14ac:dyDescent="0.2">
      <c r="AA151" s="36"/>
      <c r="AB151" s="36"/>
    </row>
    <row r="152" spans="27:28" s="7" customFormat="1" x14ac:dyDescent="0.2">
      <c r="AA152" s="36"/>
      <c r="AB152" s="36"/>
    </row>
    <row r="153" spans="27:28" s="7" customFormat="1" x14ac:dyDescent="0.2">
      <c r="AA153" s="36"/>
      <c r="AB153" s="36"/>
    </row>
    <row r="154" spans="27:28" s="7" customFormat="1" x14ac:dyDescent="0.2">
      <c r="AA154" s="36"/>
      <c r="AB154" s="36"/>
    </row>
    <row r="155" spans="27:28" s="7" customFormat="1" x14ac:dyDescent="0.2">
      <c r="AA155" s="36"/>
      <c r="AB155" s="36"/>
    </row>
    <row r="156" spans="27:28" s="7" customFormat="1" x14ac:dyDescent="0.2">
      <c r="AA156" s="36"/>
      <c r="AB156" s="36"/>
    </row>
    <row r="157" spans="27:28" s="7" customFormat="1" x14ac:dyDescent="0.2">
      <c r="AA157" s="36"/>
      <c r="AB157" s="36"/>
    </row>
    <row r="158" spans="27:28" s="7" customFormat="1" x14ac:dyDescent="0.2">
      <c r="AA158" s="36"/>
      <c r="AB158" s="36"/>
    </row>
    <row r="159" spans="27:28" s="7" customFormat="1" x14ac:dyDescent="0.2">
      <c r="AA159" s="36"/>
      <c r="AB159" s="36"/>
    </row>
    <row r="160" spans="27:28" s="7" customFormat="1" x14ac:dyDescent="0.2">
      <c r="AA160" s="36"/>
      <c r="AB160" s="36"/>
    </row>
    <row r="161" spans="27:28" s="7" customFormat="1" x14ac:dyDescent="0.2">
      <c r="AA161" s="36"/>
      <c r="AB161" s="36"/>
    </row>
    <row r="162" spans="27:28" s="7" customFormat="1" x14ac:dyDescent="0.2">
      <c r="AA162" s="36"/>
      <c r="AB162" s="36"/>
    </row>
    <row r="163" spans="27:28" s="7" customFormat="1" x14ac:dyDescent="0.2">
      <c r="AA163" s="36"/>
      <c r="AB163" s="36"/>
    </row>
    <row r="164" spans="27:28" s="7" customFormat="1" x14ac:dyDescent="0.2">
      <c r="AA164" s="36"/>
      <c r="AB164" s="36"/>
    </row>
    <row r="165" spans="27:28" s="7" customFormat="1" x14ac:dyDescent="0.2">
      <c r="AA165" s="36"/>
      <c r="AB165" s="36"/>
    </row>
    <row r="166" spans="27:28" s="7" customFormat="1" x14ac:dyDescent="0.2">
      <c r="AA166" s="36"/>
      <c r="AB166" s="36"/>
    </row>
    <row r="167" spans="27:28" s="7" customFormat="1" x14ac:dyDescent="0.2">
      <c r="AA167" s="36"/>
      <c r="AB167" s="36"/>
    </row>
    <row r="168" spans="27:28" s="7" customFormat="1" x14ac:dyDescent="0.2">
      <c r="AA168" s="36"/>
      <c r="AB168" s="36"/>
    </row>
    <row r="169" spans="27:28" s="7" customFormat="1" x14ac:dyDescent="0.2">
      <c r="AA169" s="36"/>
      <c r="AB169" s="36"/>
    </row>
    <row r="170" spans="27:28" s="7" customFormat="1" x14ac:dyDescent="0.2">
      <c r="AA170" s="36"/>
      <c r="AB170" s="36"/>
    </row>
    <row r="171" spans="27:28" s="7" customFormat="1" x14ac:dyDescent="0.2">
      <c r="AA171" s="36"/>
      <c r="AB171" s="36"/>
    </row>
    <row r="172" spans="27:28" s="7" customFormat="1" x14ac:dyDescent="0.2">
      <c r="AA172" s="36"/>
      <c r="AB172" s="36"/>
    </row>
    <row r="173" spans="27:28" s="7" customFormat="1" x14ac:dyDescent="0.2">
      <c r="AA173" s="36"/>
      <c r="AB173" s="36"/>
    </row>
    <row r="174" spans="27:28" s="7" customFormat="1" x14ac:dyDescent="0.2">
      <c r="AA174" s="36"/>
      <c r="AB174" s="36"/>
    </row>
    <row r="175" spans="27:28" s="7" customFormat="1" x14ac:dyDescent="0.2">
      <c r="AA175" s="36"/>
      <c r="AB175" s="36"/>
    </row>
    <row r="176" spans="27:28" s="7" customFormat="1" x14ac:dyDescent="0.2">
      <c r="AA176" s="36"/>
      <c r="AB176" s="36"/>
    </row>
    <row r="177" spans="27:28" s="7" customFormat="1" x14ac:dyDescent="0.2">
      <c r="AA177" s="36"/>
      <c r="AB177" s="36"/>
    </row>
    <row r="178" spans="27:28" s="7" customFormat="1" x14ac:dyDescent="0.2">
      <c r="AA178" s="36"/>
      <c r="AB178" s="36"/>
    </row>
    <row r="179" spans="27:28" s="7" customFormat="1" x14ac:dyDescent="0.2">
      <c r="AA179" s="36"/>
      <c r="AB179" s="36"/>
    </row>
    <row r="180" spans="27:28" s="7" customFormat="1" x14ac:dyDescent="0.2">
      <c r="AA180" s="36"/>
      <c r="AB180" s="36"/>
    </row>
    <row r="181" spans="27:28" s="7" customFormat="1" x14ac:dyDescent="0.2">
      <c r="AA181" s="36"/>
      <c r="AB181" s="36"/>
    </row>
    <row r="182" spans="27:28" s="7" customFormat="1" x14ac:dyDescent="0.2">
      <c r="AA182" s="36"/>
      <c r="AB182" s="36"/>
    </row>
    <row r="183" spans="27:28" s="7" customFormat="1" x14ac:dyDescent="0.2">
      <c r="AA183" s="36"/>
      <c r="AB183" s="36"/>
    </row>
    <row r="184" spans="27:28" s="7" customFormat="1" x14ac:dyDescent="0.2">
      <c r="AA184" s="36"/>
      <c r="AB184" s="36"/>
    </row>
    <row r="185" spans="27:28" s="7" customFormat="1" x14ac:dyDescent="0.2">
      <c r="AA185" s="36"/>
      <c r="AB185" s="36"/>
    </row>
    <row r="186" spans="27:28" s="7" customFormat="1" x14ac:dyDescent="0.2">
      <c r="AA186" s="36"/>
      <c r="AB186" s="36"/>
    </row>
    <row r="187" spans="27:28" s="7" customFormat="1" x14ac:dyDescent="0.2">
      <c r="AA187" s="36"/>
      <c r="AB187" s="36"/>
    </row>
    <row r="188" spans="27:28" s="7" customFormat="1" x14ac:dyDescent="0.2">
      <c r="AA188" s="36"/>
      <c r="AB188" s="36"/>
    </row>
    <row r="189" spans="27:28" s="7" customFormat="1" x14ac:dyDescent="0.2">
      <c r="AA189" s="36"/>
      <c r="AB189" s="36"/>
    </row>
    <row r="190" spans="27:28" s="7" customFormat="1" x14ac:dyDescent="0.2">
      <c r="AA190" s="36"/>
      <c r="AB190" s="36"/>
    </row>
    <row r="191" spans="27:28" s="7" customFormat="1" x14ac:dyDescent="0.2">
      <c r="AA191" s="36"/>
      <c r="AB191" s="36"/>
    </row>
    <row r="192" spans="27:28" s="7" customFormat="1" x14ac:dyDescent="0.2">
      <c r="AA192" s="36"/>
      <c r="AB192" s="36"/>
    </row>
    <row r="193" spans="27:28" s="7" customFormat="1" x14ac:dyDescent="0.2">
      <c r="AA193" s="36"/>
      <c r="AB193" s="36"/>
    </row>
    <row r="194" spans="27:28" s="7" customFormat="1" x14ac:dyDescent="0.2">
      <c r="AA194" s="36"/>
      <c r="AB194" s="36"/>
    </row>
    <row r="195" spans="27:28" s="7" customFormat="1" x14ac:dyDescent="0.2">
      <c r="AA195" s="36"/>
      <c r="AB195" s="36"/>
    </row>
    <row r="196" spans="27:28" s="7" customFormat="1" x14ac:dyDescent="0.2">
      <c r="AA196" s="36"/>
      <c r="AB196" s="36"/>
    </row>
    <row r="197" spans="27:28" s="7" customFormat="1" x14ac:dyDescent="0.2">
      <c r="AA197" s="36"/>
      <c r="AB197" s="36"/>
    </row>
    <row r="198" spans="27:28" s="7" customFormat="1" x14ac:dyDescent="0.2">
      <c r="AA198" s="36"/>
      <c r="AB198" s="36"/>
    </row>
    <row r="199" spans="27:28" s="7" customFormat="1" x14ac:dyDescent="0.2">
      <c r="AA199" s="36"/>
      <c r="AB199" s="36"/>
    </row>
    <row r="200" spans="27:28" s="7" customFormat="1" x14ac:dyDescent="0.2">
      <c r="AA200" s="36"/>
      <c r="AB200" s="36"/>
    </row>
    <row r="201" spans="27:28" s="7" customFormat="1" x14ac:dyDescent="0.2">
      <c r="AA201" s="36"/>
      <c r="AB201" s="36"/>
    </row>
    <row r="202" spans="27:28" s="7" customFormat="1" x14ac:dyDescent="0.2">
      <c r="AA202" s="36"/>
      <c r="AB202" s="36"/>
    </row>
    <row r="203" spans="27:28" s="7" customFormat="1" x14ac:dyDescent="0.2">
      <c r="AA203" s="36"/>
      <c r="AB203" s="36"/>
    </row>
    <row r="204" spans="27:28" s="7" customFormat="1" x14ac:dyDescent="0.2">
      <c r="AA204" s="36"/>
      <c r="AB204" s="36"/>
    </row>
    <row r="205" spans="27:28" s="7" customFormat="1" x14ac:dyDescent="0.2">
      <c r="AA205" s="36"/>
      <c r="AB205" s="36"/>
    </row>
    <row r="206" spans="27:28" s="7" customFormat="1" x14ac:dyDescent="0.2">
      <c r="AA206" s="36"/>
      <c r="AB206" s="36"/>
    </row>
    <row r="207" spans="27:28" s="7" customFormat="1" x14ac:dyDescent="0.2">
      <c r="AA207" s="36"/>
      <c r="AB207" s="36"/>
    </row>
    <row r="208" spans="27:28" s="7" customFormat="1" x14ac:dyDescent="0.2">
      <c r="AA208" s="36"/>
      <c r="AB208" s="36"/>
    </row>
    <row r="209" spans="27:28" s="7" customFormat="1" x14ac:dyDescent="0.2">
      <c r="AA209" s="36"/>
      <c r="AB209" s="36"/>
    </row>
    <row r="210" spans="27:28" s="7" customFormat="1" x14ac:dyDescent="0.2">
      <c r="AA210" s="36"/>
      <c r="AB210" s="36"/>
    </row>
    <row r="211" spans="27:28" s="7" customFormat="1" x14ac:dyDescent="0.2">
      <c r="AA211" s="36"/>
      <c r="AB211" s="36"/>
    </row>
    <row r="212" spans="27:28" s="7" customFormat="1" x14ac:dyDescent="0.2">
      <c r="AA212" s="36"/>
      <c r="AB212" s="36"/>
    </row>
    <row r="213" spans="27:28" s="7" customFormat="1" x14ac:dyDescent="0.2">
      <c r="AA213" s="36"/>
      <c r="AB213" s="36"/>
    </row>
    <row r="214" spans="27:28" s="7" customFormat="1" x14ac:dyDescent="0.2">
      <c r="AA214" s="36"/>
      <c r="AB214" s="36"/>
    </row>
    <row r="215" spans="27:28" s="7" customFormat="1" x14ac:dyDescent="0.2">
      <c r="AA215" s="36"/>
      <c r="AB215" s="36"/>
    </row>
    <row r="216" spans="27:28" s="7" customFormat="1" x14ac:dyDescent="0.2">
      <c r="AA216" s="36"/>
      <c r="AB216" s="36"/>
    </row>
    <row r="217" spans="27:28" s="7" customFormat="1" x14ac:dyDescent="0.2">
      <c r="AA217" s="36"/>
      <c r="AB217" s="36"/>
    </row>
    <row r="218" spans="27:28" s="7" customFormat="1" x14ac:dyDescent="0.2">
      <c r="AA218" s="36"/>
      <c r="AB218" s="36"/>
    </row>
    <row r="219" spans="27:28" s="7" customFormat="1" x14ac:dyDescent="0.2">
      <c r="AA219" s="36"/>
      <c r="AB219" s="36"/>
    </row>
    <row r="220" spans="27:28" s="7" customFormat="1" x14ac:dyDescent="0.2">
      <c r="AA220" s="36"/>
      <c r="AB220" s="36"/>
    </row>
    <row r="221" spans="27:28" s="7" customFormat="1" x14ac:dyDescent="0.2">
      <c r="AA221" s="36"/>
      <c r="AB221" s="36"/>
    </row>
    <row r="222" spans="27:28" s="7" customFormat="1" x14ac:dyDescent="0.2">
      <c r="AA222" s="36"/>
      <c r="AB222" s="36"/>
    </row>
    <row r="223" spans="27:28" s="7" customFormat="1" x14ac:dyDescent="0.2">
      <c r="AA223" s="36"/>
      <c r="AB223" s="36"/>
    </row>
    <row r="224" spans="27:28" s="7" customFormat="1" x14ac:dyDescent="0.2">
      <c r="AA224" s="36"/>
      <c r="AB224" s="36"/>
    </row>
    <row r="225" spans="27:28" s="7" customFormat="1" x14ac:dyDescent="0.2">
      <c r="AA225" s="36"/>
      <c r="AB225" s="36"/>
    </row>
    <row r="226" spans="27:28" s="7" customFormat="1" x14ac:dyDescent="0.2">
      <c r="AA226" s="36"/>
      <c r="AB226" s="36"/>
    </row>
    <row r="227" spans="27:28" s="7" customFormat="1" x14ac:dyDescent="0.2">
      <c r="AA227" s="36"/>
      <c r="AB227" s="36"/>
    </row>
    <row r="228" spans="27:28" s="7" customFormat="1" x14ac:dyDescent="0.2">
      <c r="AA228" s="36"/>
      <c r="AB228" s="36"/>
    </row>
    <row r="229" spans="27:28" s="7" customFormat="1" x14ac:dyDescent="0.2">
      <c r="AA229" s="36"/>
      <c r="AB229" s="36"/>
    </row>
    <row r="230" spans="27:28" s="7" customFormat="1" x14ac:dyDescent="0.2">
      <c r="AA230" s="36"/>
      <c r="AB230" s="36"/>
    </row>
    <row r="231" spans="27:28" s="7" customFormat="1" x14ac:dyDescent="0.2">
      <c r="AA231" s="36"/>
      <c r="AB231" s="36"/>
    </row>
    <row r="232" spans="27:28" s="7" customFormat="1" x14ac:dyDescent="0.2">
      <c r="AA232" s="36"/>
      <c r="AB232" s="36"/>
    </row>
    <row r="233" spans="27:28" s="7" customFormat="1" x14ac:dyDescent="0.2">
      <c r="AA233" s="36"/>
      <c r="AB233" s="36"/>
    </row>
    <row r="234" spans="27:28" s="7" customFormat="1" x14ac:dyDescent="0.2">
      <c r="AA234" s="36"/>
      <c r="AB234" s="36"/>
    </row>
    <row r="235" spans="27:28" s="7" customFormat="1" x14ac:dyDescent="0.2">
      <c r="AA235" s="36"/>
      <c r="AB235" s="36"/>
    </row>
    <row r="236" spans="27:28" s="7" customFormat="1" x14ac:dyDescent="0.2">
      <c r="AA236" s="36"/>
      <c r="AB236" s="36"/>
    </row>
    <row r="237" spans="27:28" s="7" customFormat="1" x14ac:dyDescent="0.2">
      <c r="AA237" s="36"/>
      <c r="AB237" s="36"/>
    </row>
    <row r="238" spans="27:28" s="7" customFormat="1" x14ac:dyDescent="0.2">
      <c r="AA238" s="36"/>
      <c r="AB238" s="36"/>
    </row>
    <row r="239" spans="27:28" s="7" customFormat="1" x14ac:dyDescent="0.2">
      <c r="AA239" s="36"/>
      <c r="AB239" s="36"/>
    </row>
    <row r="240" spans="27:28" s="7" customFormat="1" x14ac:dyDescent="0.2">
      <c r="AA240" s="36"/>
      <c r="AB240" s="36"/>
    </row>
    <row r="241" spans="27:28" s="7" customFormat="1" x14ac:dyDescent="0.2">
      <c r="AA241" s="36"/>
      <c r="AB241" s="36"/>
    </row>
    <row r="242" spans="27:28" s="7" customFormat="1" x14ac:dyDescent="0.2">
      <c r="AA242" s="36"/>
      <c r="AB242" s="36"/>
    </row>
    <row r="243" spans="27:28" s="7" customFormat="1" x14ac:dyDescent="0.2">
      <c r="AA243" s="36"/>
      <c r="AB243" s="36"/>
    </row>
    <row r="244" spans="27:28" s="7" customFormat="1" x14ac:dyDescent="0.2">
      <c r="AA244" s="36"/>
      <c r="AB244" s="36"/>
    </row>
    <row r="245" spans="27:28" s="7" customFormat="1" x14ac:dyDescent="0.2">
      <c r="AA245" s="36"/>
      <c r="AB245" s="36"/>
    </row>
    <row r="246" spans="27:28" s="7" customFormat="1" x14ac:dyDescent="0.2">
      <c r="AA246" s="36"/>
      <c r="AB246" s="36"/>
    </row>
    <row r="247" spans="27:28" s="7" customFormat="1" x14ac:dyDescent="0.2">
      <c r="AA247" s="36"/>
      <c r="AB247" s="36"/>
    </row>
    <row r="248" spans="27:28" s="7" customFormat="1" x14ac:dyDescent="0.2">
      <c r="AA248" s="36"/>
      <c r="AB248" s="36"/>
    </row>
    <row r="249" spans="27:28" s="7" customFormat="1" x14ac:dyDescent="0.2">
      <c r="AA249" s="36"/>
      <c r="AB249" s="36"/>
    </row>
    <row r="250" spans="27:28" s="7" customFormat="1" x14ac:dyDescent="0.2">
      <c r="AA250" s="36"/>
      <c r="AB250" s="36"/>
    </row>
    <row r="251" spans="27:28" s="7" customFormat="1" x14ac:dyDescent="0.2">
      <c r="AA251" s="36"/>
      <c r="AB251" s="36"/>
    </row>
    <row r="252" spans="27:28" s="7" customFormat="1" x14ac:dyDescent="0.2">
      <c r="AA252" s="36"/>
      <c r="AB252" s="36"/>
    </row>
    <row r="253" spans="27:28" s="7" customFormat="1" x14ac:dyDescent="0.2">
      <c r="AA253" s="36"/>
      <c r="AB253" s="36"/>
    </row>
    <row r="254" spans="27:28" s="7" customFormat="1" x14ac:dyDescent="0.2">
      <c r="AA254" s="36"/>
      <c r="AB254" s="36"/>
    </row>
    <row r="255" spans="27:28" s="7" customFormat="1" x14ac:dyDescent="0.2">
      <c r="AA255" s="36"/>
      <c r="AB255" s="36"/>
    </row>
    <row r="256" spans="27:28" s="7" customFormat="1" x14ac:dyDescent="0.2">
      <c r="AA256" s="36"/>
      <c r="AB256" s="36"/>
    </row>
    <row r="257" spans="27:28" s="7" customFormat="1" x14ac:dyDescent="0.2">
      <c r="AA257" s="36"/>
      <c r="AB257" s="36"/>
    </row>
    <row r="258" spans="27:28" s="7" customFormat="1" x14ac:dyDescent="0.2">
      <c r="AA258" s="36"/>
      <c r="AB258" s="36"/>
    </row>
    <row r="259" spans="27:28" s="7" customFormat="1" x14ac:dyDescent="0.2">
      <c r="AA259" s="36"/>
      <c r="AB259" s="36"/>
    </row>
    <row r="260" spans="27:28" s="7" customFormat="1" x14ac:dyDescent="0.2">
      <c r="AA260" s="36"/>
      <c r="AB260" s="36"/>
    </row>
    <row r="261" spans="27:28" s="7" customFormat="1" x14ac:dyDescent="0.2">
      <c r="AA261" s="36"/>
      <c r="AB261" s="36"/>
    </row>
    <row r="262" spans="27:28" s="7" customFormat="1" x14ac:dyDescent="0.2">
      <c r="AA262" s="36"/>
      <c r="AB262" s="36"/>
    </row>
    <row r="263" spans="27:28" s="7" customFormat="1" x14ac:dyDescent="0.2">
      <c r="AA263" s="36"/>
      <c r="AB263" s="36"/>
    </row>
    <row r="264" spans="27:28" s="7" customFormat="1" x14ac:dyDescent="0.2">
      <c r="AA264" s="36"/>
      <c r="AB264" s="36"/>
    </row>
    <row r="265" spans="27:28" s="7" customFormat="1" x14ac:dyDescent="0.2">
      <c r="AA265" s="36"/>
      <c r="AB265" s="36"/>
    </row>
    <row r="266" spans="27:28" s="7" customFormat="1" x14ac:dyDescent="0.2">
      <c r="AA266" s="36"/>
      <c r="AB266" s="36"/>
    </row>
    <row r="267" spans="27:28" s="7" customFormat="1" x14ac:dyDescent="0.2">
      <c r="AA267" s="36"/>
      <c r="AB267" s="36"/>
    </row>
    <row r="268" spans="27:28" s="7" customFormat="1" x14ac:dyDescent="0.2">
      <c r="AA268" s="36"/>
      <c r="AB268" s="36"/>
    </row>
    <row r="269" spans="27:28" s="7" customFormat="1" x14ac:dyDescent="0.2">
      <c r="AA269" s="36"/>
      <c r="AB269" s="36"/>
    </row>
    <row r="270" spans="27:28" s="7" customFormat="1" x14ac:dyDescent="0.2">
      <c r="AA270" s="36"/>
      <c r="AB270" s="36"/>
    </row>
    <row r="271" spans="27:28" s="7" customFormat="1" x14ac:dyDescent="0.2">
      <c r="AA271" s="36"/>
      <c r="AB271" s="36"/>
    </row>
    <row r="272" spans="27:28" s="7" customFormat="1" x14ac:dyDescent="0.2">
      <c r="AA272" s="36"/>
      <c r="AB272" s="36"/>
    </row>
    <row r="273" spans="27:28" s="7" customFormat="1" x14ac:dyDescent="0.2">
      <c r="AA273" s="36"/>
      <c r="AB273" s="36"/>
    </row>
    <row r="274" spans="27:28" s="7" customFormat="1" x14ac:dyDescent="0.2">
      <c r="AA274" s="36"/>
      <c r="AB274" s="36"/>
    </row>
    <row r="275" spans="27:28" s="7" customFormat="1" x14ac:dyDescent="0.2">
      <c r="AA275" s="36"/>
      <c r="AB275" s="36"/>
    </row>
    <row r="276" spans="27:28" s="7" customFormat="1" x14ac:dyDescent="0.2">
      <c r="AA276" s="36"/>
      <c r="AB276" s="36"/>
    </row>
    <row r="277" spans="27:28" s="7" customFormat="1" x14ac:dyDescent="0.2">
      <c r="AA277" s="36"/>
      <c r="AB277" s="36"/>
    </row>
    <row r="278" spans="27:28" s="7" customFormat="1" x14ac:dyDescent="0.2">
      <c r="AA278" s="36"/>
      <c r="AB278" s="36"/>
    </row>
    <row r="279" spans="27:28" s="7" customFormat="1" x14ac:dyDescent="0.2">
      <c r="AA279" s="36"/>
      <c r="AB279" s="36"/>
    </row>
    <row r="280" spans="27:28" s="7" customFormat="1" x14ac:dyDescent="0.2">
      <c r="AA280" s="36"/>
      <c r="AB280" s="36"/>
    </row>
    <row r="281" spans="27:28" s="7" customFormat="1" x14ac:dyDescent="0.2">
      <c r="AA281" s="36"/>
      <c r="AB281" s="36"/>
    </row>
    <row r="282" spans="27:28" s="7" customFormat="1" x14ac:dyDescent="0.2">
      <c r="AA282" s="36"/>
      <c r="AB282" s="36"/>
    </row>
    <row r="283" spans="27:28" s="7" customFormat="1" x14ac:dyDescent="0.2">
      <c r="AA283" s="36"/>
      <c r="AB283" s="36"/>
    </row>
    <row r="284" spans="27:28" s="7" customFormat="1" x14ac:dyDescent="0.2">
      <c r="AA284" s="36"/>
      <c r="AB284" s="36"/>
    </row>
    <row r="285" spans="27:28" s="7" customFormat="1" x14ac:dyDescent="0.2">
      <c r="AA285" s="36"/>
      <c r="AB285" s="36"/>
    </row>
    <row r="286" spans="27:28" s="7" customFormat="1" x14ac:dyDescent="0.2">
      <c r="AA286" s="36"/>
      <c r="AB286" s="36"/>
    </row>
    <row r="287" spans="27:28" s="7" customFormat="1" x14ac:dyDescent="0.2">
      <c r="AA287" s="36"/>
      <c r="AB287" s="36"/>
    </row>
  </sheetData>
  <mergeCells count="73">
    <mergeCell ref="A21:X27"/>
    <mergeCell ref="AA7:AB7"/>
    <mergeCell ref="AA18:AA20"/>
    <mergeCell ref="AB18:AB20"/>
    <mergeCell ref="Y21:AB27"/>
    <mergeCell ref="AA9:AA12"/>
    <mergeCell ref="AB9:AB12"/>
    <mergeCell ref="AA14:AA16"/>
    <mergeCell ref="AB14:AB16"/>
    <mergeCell ref="K18:N18"/>
    <mergeCell ref="O18:R18"/>
    <mergeCell ref="S18:V18"/>
    <mergeCell ref="A7:A8"/>
    <mergeCell ref="B7:B8"/>
    <mergeCell ref="C7:C8"/>
    <mergeCell ref="D7:D8"/>
    <mergeCell ref="A1:AB1"/>
    <mergeCell ref="A2:AB2"/>
    <mergeCell ref="A4:AB4"/>
    <mergeCell ref="K5:AB5"/>
    <mergeCell ref="A6:AB6"/>
    <mergeCell ref="B3:F3"/>
    <mergeCell ref="A5:J5"/>
    <mergeCell ref="G3:AB3"/>
    <mergeCell ref="S8:V8"/>
    <mergeCell ref="W8:Z8"/>
    <mergeCell ref="G7:J7"/>
    <mergeCell ref="K7:N7"/>
    <mergeCell ref="O7:R7"/>
    <mergeCell ref="S7:V7"/>
    <mergeCell ref="W7:Z7"/>
    <mergeCell ref="E7:E8"/>
    <mergeCell ref="F7:F8"/>
    <mergeCell ref="G8:J8"/>
    <mergeCell ref="K8:N8"/>
    <mergeCell ref="O8:R8"/>
    <mergeCell ref="K14:N14"/>
    <mergeCell ref="O14:R14"/>
    <mergeCell ref="W13:Z13"/>
    <mergeCell ref="A9:A20"/>
    <mergeCell ref="B9:B20"/>
    <mergeCell ref="C9:C20"/>
    <mergeCell ref="D9:D20"/>
    <mergeCell ref="E9:E12"/>
    <mergeCell ref="E13:E16"/>
    <mergeCell ref="E17:E20"/>
    <mergeCell ref="F9:F12"/>
    <mergeCell ref="W9:Z9"/>
    <mergeCell ref="G9:J9"/>
    <mergeCell ref="K9:N9"/>
    <mergeCell ref="O9:R9"/>
    <mergeCell ref="S9:V9"/>
    <mergeCell ref="W18:Z18"/>
    <mergeCell ref="S14:V14"/>
    <mergeCell ref="F17:F20"/>
    <mergeCell ref="G17:J17"/>
    <mergeCell ref="G18:J18"/>
    <mergeCell ref="G14:J14"/>
    <mergeCell ref="F13:F16"/>
    <mergeCell ref="G13:J13"/>
    <mergeCell ref="K17:N17"/>
    <mergeCell ref="O17:R17"/>
    <mergeCell ref="S17:V17"/>
    <mergeCell ref="W17:Z17"/>
    <mergeCell ref="W14:Z14"/>
    <mergeCell ref="K13:N13"/>
    <mergeCell ref="O13:R13"/>
    <mergeCell ref="S13:V13"/>
    <mergeCell ref="G10:J10"/>
    <mergeCell ref="K10:N10"/>
    <mergeCell ref="O10:R10"/>
    <mergeCell ref="S10:V10"/>
    <mergeCell ref="W10:Z10"/>
  </mergeCells>
  <conditionalFormatting sqref="G11:Z11">
    <cfRule type="cellIs" dxfId="13" priority="19" operator="equal">
      <formula>$AB$9</formula>
    </cfRule>
  </conditionalFormatting>
  <conditionalFormatting sqref="G13:Z13">
    <cfRule type="cellIs" dxfId="12" priority="13" operator="equal">
      <formula>$AA$14</formula>
    </cfRule>
  </conditionalFormatting>
  <conditionalFormatting sqref="G8:Z8">
    <cfRule type="cellIs" dxfId="11" priority="12" operator="equal">
      <formula>$AA$9</formula>
    </cfRule>
  </conditionalFormatting>
  <conditionalFormatting sqref="G15:Z15">
    <cfRule type="cellIs" dxfId="10" priority="11" operator="equal">
      <formula>$AB$14</formula>
    </cfRule>
  </conditionalFormatting>
  <conditionalFormatting sqref="G17:Z17">
    <cfRule type="cellIs" dxfId="9" priority="10" operator="equal">
      <formula>$AA$18</formula>
    </cfRule>
  </conditionalFormatting>
  <conditionalFormatting sqref="G19:Z19">
    <cfRule type="cellIs" dxfId="8" priority="9" operator="equal">
      <formula>$AB$18</formula>
    </cfRule>
  </conditionalFormatting>
  <conditionalFormatting sqref="C28:C46">
    <cfRule type="cellIs" dxfId="7" priority="8" operator="equal">
      <formula>$AB$54</formula>
    </cfRule>
  </conditionalFormatting>
  <conditionalFormatting sqref="G13:J13">
    <cfRule type="cellIs" dxfId="6" priority="7" operator="equal">
      <formula>$AA$9</formula>
    </cfRule>
  </conditionalFormatting>
  <conditionalFormatting sqref="G17:J17">
    <cfRule type="cellIs" dxfId="5" priority="6" operator="equal">
      <formula>$AA$9</formula>
    </cfRule>
  </conditionalFormatting>
  <conditionalFormatting sqref="K13:N13">
    <cfRule type="cellIs" dxfId="4" priority="5" operator="equal">
      <formula>$AA$9</formula>
    </cfRule>
  </conditionalFormatting>
  <conditionalFormatting sqref="K17:N17">
    <cfRule type="cellIs" dxfId="3" priority="4" operator="equal">
      <formula>$AA$9</formula>
    </cfRule>
  </conditionalFormatting>
  <conditionalFormatting sqref="O13:R13">
    <cfRule type="cellIs" dxfId="2" priority="3" operator="equal">
      <formula>$AA$9</formula>
    </cfRule>
  </conditionalFormatting>
  <conditionalFormatting sqref="W13:Z13">
    <cfRule type="cellIs" dxfId="1" priority="2" operator="equal">
      <formula>$AA$9</formula>
    </cfRule>
  </conditionalFormatting>
  <conditionalFormatting sqref="W17:Z17">
    <cfRule type="cellIs" dxfId="0" priority="1" operator="equal">
      <formula>$AA$9</formula>
    </cfRule>
  </conditionalFormatting>
  <pageMargins left="0.7" right="0.7" top="0.75" bottom="0.75" header="0.3" footer="0.3"/>
  <pageSetup scale="11" orientation="portrait" horizontalDpi="4294967293" verticalDpi="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Hoja1!$A$1:$A$6</xm:f>
          </x14:formula1>
          <xm:sqref>AA9:AA12 AA14:AA16 AA18:AA20</xm:sqref>
        </x14:dataValidation>
        <x14:dataValidation type="list" allowBlank="1" showInputMessage="1" showErrorMessage="1">
          <x14:formula1>
            <xm:f>Hoja1!$B$1:$B$21</xm:f>
          </x14:formula1>
          <xm:sqref>AB9:AB12 AB14:AB16 AB18:AB20</xm:sqref>
        </x14:dataValidation>
        <x14:dataValidation type="list" allowBlank="1" showInputMessage="1" showErrorMessage="1">
          <x14:formula1>
            <xm:f>'Método de trabajo'!$C$61:$C$63</xm:f>
          </x14:formula1>
          <xm:sqref>AB18:AB20</xm:sqref>
        </x14:dataValidation>
        <x14:dataValidation type="list" errorStyle="information" allowBlank="1" showInputMessage="1" showErrorMessage="1" promptTitle="Seleccione un valor">
          <x14:formula1>
            <xm:f>'Método de trabajo'!$B$61:$B$63</xm:f>
          </x14:formula1>
          <xm:sqref>AA18:AA20</xm:sqref>
        </x14:dataValidation>
        <x14:dataValidation type="list" allowBlank="1" showInputMessage="1" showErrorMessage="1">
          <x14:formula1>
            <xm:f>'Método de trabajo'!$C$61:$C$63</xm:f>
          </x14:formula1>
          <xm:sqref>AB9:AB12 AB14:AB16</xm:sqref>
        </x14:dataValidation>
        <x14:dataValidation type="list" errorStyle="information" allowBlank="1" showInputMessage="1" showErrorMessage="1" promptTitle="Seleccione un valor">
          <x14:formula1>
            <xm:f>'Método de trabajo'!$B$61:$B$63</xm:f>
          </x14:formula1>
          <xm:sqref>AA14:AA16</xm:sqref>
        </x14:dataValidation>
        <x14:dataValidation type="list" errorStyle="information" allowBlank="1" showInputMessage="1" showErrorMessage="1" promptTitle="Seleccione un valor">
          <x14:formula1>
            <xm:f>'Método de trabajo'!B$61:B$63</xm:f>
          </x14:formula1>
          <xm:sqref>AA9:AA12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4"/>
  <sheetViews>
    <sheetView zoomScale="70" zoomScaleNormal="70" workbookViewId="0">
      <selection activeCell="B2" sqref="B2:I2"/>
    </sheetView>
  </sheetViews>
  <sheetFormatPr baseColWidth="10" defaultRowHeight="15" x14ac:dyDescent="0.2"/>
  <cols>
    <col min="1" max="1" width="7.140625" style="7" customWidth="1"/>
    <col min="2" max="2" width="21.5703125" style="7" customWidth="1"/>
    <col min="3" max="3" width="14.140625" style="7" customWidth="1"/>
    <col min="4" max="4" width="39.42578125" style="8" customWidth="1"/>
    <col min="5" max="5" width="14.140625" style="7" customWidth="1"/>
    <col min="6" max="6" width="57.42578125" style="9" customWidth="1"/>
    <col min="7" max="7" width="14.140625" style="7" customWidth="1"/>
    <col min="8" max="9" width="23.7109375" style="7" customWidth="1"/>
    <col min="10" max="10" width="11.42578125" style="7"/>
    <col min="11" max="11" width="11.7109375" style="7" bestFit="1" customWidth="1"/>
    <col min="12" max="26" width="11.42578125" style="7"/>
    <col min="27" max="27" width="11.7109375" style="7" bestFit="1" customWidth="1"/>
    <col min="28" max="16384" width="11.42578125" style="7"/>
  </cols>
  <sheetData>
    <row r="2" spans="2:9" s="10" customFormat="1" ht="43.5" customHeight="1" x14ac:dyDescent="0.25">
      <c r="B2" s="193" t="s">
        <v>56</v>
      </c>
      <c r="C2" s="193"/>
      <c r="D2" s="193"/>
      <c r="E2" s="193"/>
      <c r="F2" s="193"/>
      <c r="G2" s="193"/>
      <c r="H2" s="193"/>
      <c r="I2" s="193"/>
    </row>
    <row r="3" spans="2:9" s="10" customFormat="1" ht="44.25" customHeight="1" x14ac:dyDescent="0.25">
      <c r="B3" s="192" t="s">
        <v>101</v>
      </c>
      <c r="C3" s="192"/>
      <c r="D3" s="192"/>
      <c r="E3" s="192"/>
      <c r="F3" s="192"/>
      <c r="G3" s="192"/>
      <c r="H3" s="192"/>
      <c r="I3" s="192"/>
    </row>
    <row r="4" spans="2:9" ht="6.75" customHeight="1" x14ac:dyDescent="0.2">
      <c r="B4" s="146"/>
      <c r="C4" s="146"/>
      <c r="D4" s="146"/>
      <c r="E4" s="146"/>
      <c r="F4" s="146"/>
      <c r="G4" s="146"/>
      <c r="H4" s="146"/>
      <c r="I4" s="146"/>
    </row>
    <row r="5" spans="2:9" ht="63" customHeight="1" x14ac:dyDescent="0.2">
      <c r="B5" s="144" t="s">
        <v>475</v>
      </c>
      <c r="C5" s="144"/>
      <c r="D5" s="144"/>
      <c r="E5" s="144"/>
      <c r="F5" s="144"/>
      <c r="G5" s="144"/>
      <c r="H5" s="144"/>
      <c r="I5" s="144"/>
    </row>
    <row r="6" spans="2:9" ht="6.75" customHeight="1" x14ac:dyDescent="0.2">
      <c r="B6" s="146"/>
      <c r="C6" s="146"/>
      <c r="D6" s="146"/>
      <c r="E6" s="146"/>
      <c r="F6" s="146"/>
      <c r="G6" s="146"/>
      <c r="H6" s="146"/>
      <c r="I6" s="146"/>
    </row>
    <row r="7" spans="2:9" ht="33.75" customHeight="1" x14ac:dyDescent="0.2">
      <c r="B7" s="11" t="s">
        <v>72</v>
      </c>
      <c r="C7" s="11" t="s">
        <v>68</v>
      </c>
      <c r="D7" s="12" t="s">
        <v>70</v>
      </c>
      <c r="E7" s="11" t="s">
        <v>68</v>
      </c>
      <c r="F7" s="11" t="s">
        <v>71</v>
      </c>
      <c r="G7" s="11" t="s">
        <v>68</v>
      </c>
      <c r="H7" s="12" t="s">
        <v>103</v>
      </c>
      <c r="I7" s="12" t="s">
        <v>104</v>
      </c>
    </row>
    <row r="8" spans="2:9" ht="23.25" customHeight="1" x14ac:dyDescent="0.2">
      <c r="B8" s="191" t="s">
        <v>3</v>
      </c>
      <c r="C8" s="142">
        <f>Porcentajes!C8</f>
        <v>0.3</v>
      </c>
      <c r="D8" s="144" t="s">
        <v>69</v>
      </c>
      <c r="E8" s="142">
        <f>Porcentajes!E8</f>
        <v>0.1</v>
      </c>
      <c r="F8" s="13" t="s">
        <v>33</v>
      </c>
      <c r="G8" s="14">
        <f>Porcentajes!G8</f>
        <v>0.04</v>
      </c>
      <c r="H8" s="60">
        <f>'Método de trabajo'!AO9</f>
        <v>4</v>
      </c>
      <c r="I8" s="60">
        <f>'Método de trabajo'!AP9</f>
        <v>3.75</v>
      </c>
    </row>
    <row r="9" spans="2:9" ht="23.25" customHeight="1" x14ac:dyDescent="0.2">
      <c r="B9" s="138"/>
      <c r="C9" s="142"/>
      <c r="D9" s="138"/>
      <c r="E9" s="142"/>
      <c r="F9" s="13" t="s">
        <v>4</v>
      </c>
      <c r="G9" s="14">
        <f>Porcentajes!G9</f>
        <v>0.04</v>
      </c>
      <c r="H9" s="60">
        <f>'Método de trabajo'!AO11</f>
        <v>3</v>
      </c>
      <c r="I9" s="60">
        <f>'Método de trabajo'!AP11</f>
        <v>3</v>
      </c>
    </row>
    <row r="10" spans="2:9" ht="23.25" customHeight="1" x14ac:dyDescent="0.2">
      <c r="B10" s="138"/>
      <c r="C10" s="142"/>
      <c r="D10" s="138"/>
      <c r="E10" s="142"/>
      <c r="F10" s="13" t="s">
        <v>5</v>
      </c>
      <c r="G10" s="14">
        <f>Porcentajes!G10</f>
        <v>0.02</v>
      </c>
      <c r="H10" s="60">
        <f>'Método de trabajo'!AO12</f>
        <v>2</v>
      </c>
      <c r="I10" s="60">
        <f>'Método de trabajo'!AP12</f>
        <v>1.5</v>
      </c>
    </row>
    <row r="11" spans="2:9" ht="23.25" customHeight="1" x14ac:dyDescent="0.2">
      <c r="B11" s="138"/>
      <c r="C11" s="142"/>
      <c r="D11" s="144" t="s">
        <v>6</v>
      </c>
      <c r="E11" s="142">
        <f>Porcentajes!E11</f>
        <v>0.1</v>
      </c>
      <c r="F11" s="13" t="s">
        <v>7</v>
      </c>
      <c r="G11" s="14">
        <f>Porcentajes!G11</f>
        <v>0.02</v>
      </c>
      <c r="H11" s="60">
        <f>'Método de trabajo'!AO13</f>
        <v>4</v>
      </c>
      <c r="I11" s="60">
        <f>'Método de trabajo'!AP13</f>
        <v>3.75</v>
      </c>
    </row>
    <row r="12" spans="2:9" ht="23.25" customHeight="1" x14ac:dyDescent="0.2">
      <c r="B12" s="138"/>
      <c r="C12" s="142"/>
      <c r="D12" s="138"/>
      <c r="E12" s="142"/>
      <c r="F12" s="13" t="s">
        <v>8</v>
      </c>
      <c r="G12" s="14">
        <f>Porcentajes!G12</f>
        <v>0.01</v>
      </c>
      <c r="H12" s="60">
        <f>'Método de trabajo'!AO14</f>
        <v>1</v>
      </c>
      <c r="I12" s="60">
        <f>'Método de trabajo'!AP14</f>
        <v>0.25</v>
      </c>
    </row>
    <row r="13" spans="2:9" ht="23.25" customHeight="1" x14ac:dyDescent="0.2">
      <c r="B13" s="138"/>
      <c r="C13" s="142"/>
      <c r="D13" s="138"/>
      <c r="E13" s="142"/>
      <c r="F13" s="13" t="s">
        <v>34</v>
      </c>
      <c r="G13" s="14">
        <f>Porcentajes!G13</f>
        <v>0.02</v>
      </c>
      <c r="H13" s="60">
        <f>'Método de trabajo'!AO15</f>
        <v>4</v>
      </c>
      <c r="I13" s="60">
        <f>'Método de trabajo'!AP15</f>
        <v>3.75</v>
      </c>
    </row>
    <row r="14" spans="2:9" ht="23.25" customHeight="1" x14ac:dyDescent="0.2">
      <c r="B14" s="138"/>
      <c r="C14" s="142"/>
      <c r="D14" s="138"/>
      <c r="E14" s="142"/>
      <c r="F14" s="13" t="s">
        <v>35</v>
      </c>
      <c r="G14" s="14">
        <f>Porcentajes!G14</f>
        <v>0.02</v>
      </c>
      <c r="H14" s="60">
        <f>'Método de trabajo'!AO16</f>
        <v>3</v>
      </c>
      <c r="I14" s="60">
        <f>'Método de trabajo'!AP16</f>
        <v>2.75</v>
      </c>
    </row>
    <row r="15" spans="2:9" ht="23.25" customHeight="1" x14ac:dyDescent="0.2">
      <c r="B15" s="138"/>
      <c r="C15" s="142"/>
      <c r="D15" s="138"/>
      <c r="E15" s="142"/>
      <c r="F15" s="13" t="s">
        <v>36</v>
      </c>
      <c r="G15" s="14">
        <f>Porcentajes!G15</f>
        <v>0.02</v>
      </c>
      <c r="H15" s="60">
        <f>'Método de trabajo'!AO17</f>
        <v>4</v>
      </c>
      <c r="I15" s="60">
        <f>'Método de trabajo'!AP17</f>
        <v>3.75</v>
      </c>
    </row>
    <row r="16" spans="2:9" ht="23.25" customHeight="1" x14ac:dyDescent="0.2">
      <c r="B16" s="138"/>
      <c r="C16" s="142"/>
      <c r="D16" s="138"/>
      <c r="E16" s="142"/>
      <c r="F16" s="13" t="s">
        <v>43</v>
      </c>
      <c r="G16" s="14">
        <f>Porcentajes!G16</f>
        <v>0.01</v>
      </c>
      <c r="H16" s="60">
        <f>'Método de trabajo'!AO18</f>
        <v>4</v>
      </c>
      <c r="I16" s="60">
        <f>'Método de trabajo'!AP18</f>
        <v>3.25</v>
      </c>
    </row>
    <row r="17" spans="2:9" ht="23.25" customHeight="1" x14ac:dyDescent="0.2">
      <c r="B17" s="138"/>
      <c r="C17" s="142"/>
      <c r="D17" s="144" t="s">
        <v>9</v>
      </c>
      <c r="E17" s="142">
        <f>Porcentajes!E17</f>
        <v>0.1</v>
      </c>
      <c r="F17" s="13" t="s">
        <v>10</v>
      </c>
      <c r="G17" s="14">
        <f>Porcentajes!G17</f>
        <v>0.04</v>
      </c>
      <c r="H17" s="60">
        <f>'Método de trabajo'!AO19</f>
        <v>3</v>
      </c>
      <c r="I17" s="60">
        <f>'Método de trabajo'!AP19</f>
        <v>2.5</v>
      </c>
    </row>
    <row r="18" spans="2:9" ht="23.25" customHeight="1" x14ac:dyDescent="0.2">
      <c r="B18" s="138"/>
      <c r="C18" s="142"/>
      <c r="D18" s="138"/>
      <c r="E18" s="142"/>
      <c r="F18" s="13" t="s">
        <v>11</v>
      </c>
      <c r="G18" s="14">
        <f>Porcentajes!G18</f>
        <v>0.04</v>
      </c>
      <c r="H18" s="60">
        <f>'Método de trabajo'!AO20</f>
        <v>5</v>
      </c>
      <c r="I18" s="60">
        <f>'Método de trabajo'!AP20</f>
        <v>4.5</v>
      </c>
    </row>
    <row r="19" spans="2:9" ht="23.25" customHeight="1" x14ac:dyDescent="0.2">
      <c r="B19" s="138"/>
      <c r="C19" s="142"/>
      <c r="D19" s="138"/>
      <c r="E19" s="142"/>
      <c r="F19" s="13" t="s">
        <v>40</v>
      </c>
      <c r="G19" s="14">
        <f>Porcentajes!G19</f>
        <v>0.02</v>
      </c>
      <c r="H19" s="60">
        <f>'Método de trabajo'!AO21</f>
        <v>5</v>
      </c>
      <c r="I19" s="60">
        <f>'Método de trabajo'!AP21</f>
        <v>5</v>
      </c>
    </row>
    <row r="20" spans="2:9" ht="23.25" customHeight="1" x14ac:dyDescent="0.2">
      <c r="B20" s="191" t="s">
        <v>12</v>
      </c>
      <c r="C20" s="142">
        <f>Porcentajes!C20</f>
        <v>0.2</v>
      </c>
      <c r="D20" s="144" t="s">
        <v>13</v>
      </c>
      <c r="E20" s="142">
        <f>Porcentajes!E20</f>
        <v>0.2</v>
      </c>
      <c r="F20" s="13" t="s">
        <v>14</v>
      </c>
      <c r="G20" s="14">
        <f>Porcentajes!G20</f>
        <v>0.05</v>
      </c>
      <c r="H20" s="60">
        <f>'Talento humano'!AL9</f>
        <v>4</v>
      </c>
      <c r="I20" s="60">
        <f>'Talento humano'!AM9</f>
        <v>3.5</v>
      </c>
    </row>
    <row r="21" spans="2:9" ht="23.25" customHeight="1" x14ac:dyDescent="0.2">
      <c r="B21" s="138"/>
      <c r="C21" s="142"/>
      <c r="D21" s="138"/>
      <c r="E21" s="142"/>
      <c r="F21" s="13" t="s">
        <v>15</v>
      </c>
      <c r="G21" s="14">
        <f>Porcentajes!G21</f>
        <v>0.1</v>
      </c>
      <c r="H21" s="60">
        <f>'Talento humano'!AL11</f>
        <v>4</v>
      </c>
      <c r="I21" s="60">
        <f>'Talento humano'!AM11</f>
        <v>4</v>
      </c>
    </row>
    <row r="22" spans="2:9" ht="23.25" customHeight="1" x14ac:dyDescent="0.2">
      <c r="B22" s="138"/>
      <c r="C22" s="142"/>
      <c r="D22" s="138"/>
      <c r="E22" s="142"/>
      <c r="F22" s="13" t="s">
        <v>16</v>
      </c>
      <c r="G22" s="14">
        <f>Porcentajes!G22</f>
        <v>0.05</v>
      </c>
      <c r="H22" s="60">
        <f>'Talento humano'!AL12</f>
        <v>3</v>
      </c>
      <c r="I22" s="60">
        <f>'Talento humano'!AM12</f>
        <v>2.5</v>
      </c>
    </row>
    <row r="23" spans="2:9" ht="23.25" customHeight="1" x14ac:dyDescent="0.2">
      <c r="B23" s="191" t="s">
        <v>73</v>
      </c>
      <c r="C23" s="142">
        <f>Porcentajes!C23</f>
        <v>0.3</v>
      </c>
      <c r="D23" s="15" t="s">
        <v>17</v>
      </c>
      <c r="E23" s="16">
        <f>Porcentajes!E23</f>
        <v>7.0000000000000007E-2</v>
      </c>
      <c r="F23" s="15" t="s">
        <v>18</v>
      </c>
      <c r="G23" s="14">
        <f>Porcentajes!G23</f>
        <v>7.0000000000000007E-2</v>
      </c>
      <c r="H23" s="60">
        <f>Entorno!AI9</f>
        <v>5</v>
      </c>
      <c r="I23" s="60">
        <f>Entorno!AJ9</f>
        <v>4.25</v>
      </c>
    </row>
    <row r="24" spans="2:9" ht="23.25" customHeight="1" x14ac:dyDescent="0.2">
      <c r="B24" s="138"/>
      <c r="C24" s="142"/>
      <c r="D24" s="15" t="s">
        <v>19</v>
      </c>
      <c r="E24" s="16">
        <f>Porcentajes!E24</f>
        <v>7.0000000000000007E-2</v>
      </c>
      <c r="F24" s="15" t="s">
        <v>20</v>
      </c>
      <c r="G24" s="14">
        <f>Porcentajes!G24</f>
        <v>7.0000000000000007E-2</v>
      </c>
      <c r="H24" s="60">
        <f>Entorno!AI11</f>
        <v>3</v>
      </c>
      <c r="I24" s="60">
        <f>Entorno!AJ11</f>
        <v>2.75</v>
      </c>
    </row>
    <row r="25" spans="2:9" ht="23.25" customHeight="1" x14ac:dyDescent="0.2">
      <c r="B25" s="138"/>
      <c r="C25" s="142"/>
      <c r="D25" s="137" t="s">
        <v>21</v>
      </c>
      <c r="E25" s="139">
        <f>Porcentajes!E25</f>
        <v>0.16</v>
      </c>
      <c r="F25" s="15" t="s">
        <v>22</v>
      </c>
      <c r="G25" s="14">
        <f>Porcentajes!G25</f>
        <v>0.08</v>
      </c>
      <c r="H25" s="60">
        <f>Entorno!AI12</f>
        <v>4</v>
      </c>
      <c r="I25" s="60">
        <f>Entorno!AJ12</f>
        <v>4</v>
      </c>
    </row>
    <row r="26" spans="2:9" ht="23.25" customHeight="1" x14ac:dyDescent="0.2">
      <c r="B26" s="138"/>
      <c r="C26" s="142"/>
      <c r="D26" s="138"/>
      <c r="E26" s="139"/>
      <c r="F26" s="15" t="s">
        <v>23</v>
      </c>
      <c r="G26" s="14">
        <f>Porcentajes!G26</f>
        <v>0.08</v>
      </c>
      <c r="H26" s="60">
        <f>Entorno!AI13</f>
        <v>5</v>
      </c>
      <c r="I26" s="60">
        <f>Entorno!AJ13</f>
        <v>4.25</v>
      </c>
    </row>
    <row r="27" spans="2:9" ht="23.25" customHeight="1" x14ac:dyDescent="0.2">
      <c r="B27" s="195" t="s">
        <v>24</v>
      </c>
      <c r="C27" s="142">
        <f>Porcentajes!C27</f>
        <v>0.2</v>
      </c>
      <c r="D27" s="137" t="s">
        <v>25</v>
      </c>
      <c r="E27" s="139">
        <f>Porcentajes!E27</f>
        <v>0.12</v>
      </c>
      <c r="F27" s="15" t="s">
        <v>26</v>
      </c>
      <c r="G27" s="14">
        <f>Porcentajes!G27</f>
        <v>0.06</v>
      </c>
      <c r="H27" s="60">
        <f>Liderazgo!AI9</f>
        <v>4</v>
      </c>
      <c r="I27" s="60">
        <f>Liderazgo!AJ9</f>
        <v>3.5</v>
      </c>
    </row>
    <row r="28" spans="2:9" ht="23.25" customHeight="1" x14ac:dyDescent="0.2">
      <c r="B28" s="138"/>
      <c r="C28" s="142"/>
      <c r="D28" s="138"/>
      <c r="E28" s="139"/>
      <c r="F28" s="15" t="s">
        <v>27</v>
      </c>
      <c r="G28" s="14">
        <f>Porcentajes!G28</f>
        <v>0.06</v>
      </c>
      <c r="H28" s="60">
        <f>Liderazgo!AI11</f>
        <v>5</v>
      </c>
      <c r="I28" s="60">
        <f>Liderazgo!AJ11</f>
        <v>4.5</v>
      </c>
    </row>
    <row r="29" spans="2:9" ht="23.25" customHeight="1" x14ac:dyDescent="0.2">
      <c r="B29" s="138"/>
      <c r="C29" s="142"/>
      <c r="D29" s="15" t="s">
        <v>28</v>
      </c>
      <c r="E29" s="16">
        <f>Porcentajes!E29</f>
        <v>0.08</v>
      </c>
      <c r="F29" s="15" t="s">
        <v>29</v>
      </c>
      <c r="G29" s="14">
        <f>Porcentajes!G29</f>
        <v>0.08</v>
      </c>
      <c r="H29" s="60">
        <f>Liderazgo!AI13</f>
        <v>4</v>
      </c>
      <c r="I29" s="60">
        <f>Liderazgo!AJ13</f>
        <v>3.5</v>
      </c>
    </row>
    <row r="30" spans="2:9" s="10" customFormat="1" ht="30" customHeight="1" x14ac:dyDescent="0.25">
      <c r="B30" s="17" t="s">
        <v>74</v>
      </c>
      <c r="C30" s="18">
        <f>SUM(C8:C29)</f>
        <v>1</v>
      </c>
      <c r="D30" s="17" t="s">
        <v>74</v>
      </c>
      <c r="E30" s="18">
        <f>SUM(E8:E29)</f>
        <v>1.0000000000000002</v>
      </c>
      <c r="F30" s="17" t="s">
        <v>74</v>
      </c>
      <c r="G30" s="18">
        <f>SUM(G8:G29)</f>
        <v>0.99999999999999989</v>
      </c>
      <c r="H30" s="61">
        <f>SUM(H8:H29)</f>
        <v>83</v>
      </c>
      <c r="I30" s="61">
        <f>SUM(I8:I29)</f>
        <v>74.5</v>
      </c>
    </row>
    <row r="31" spans="2:9" ht="15" customHeight="1" x14ac:dyDescent="0.2">
      <c r="B31" s="194"/>
      <c r="C31" s="194"/>
      <c r="D31" s="194"/>
      <c r="E31" s="194"/>
      <c r="F31" s="194"/>
      <c r="G31" s="194"/>
      <c r="H31" s="194"/>
      <c r="I31" s="194"/>
    </row>
    <row r="32" spans="2:9" ht="15" customHeight="1" x14ac:dyDescent="0.2">
      <c r="B32" s="194"/>
      <c r="C32" s="194"/>
      <c r="D32" s="194"/>
      <c r="E32" s="194"/>
      <c r="F32" s="194"/>
      <c r="G32" s="194"/>
      <c r="H32" s="194"/>
      <c r="I32" s="194"/>
    </row>
    <row r="33" spans="2:9" ht="15" customHeight="1" x14ac:dyDescent="0.2">
      <c r="B33" s="194"/>
      <c r="C33" s="194"/>
      <c r="D33" s="194"/>
      <c r="E33" s="194"/>
      <c r="F33" s="194"/>
      <c r="G33" s="194"/>
      <c r="H33" s="194"/>
      <c r="I33" s="194"/>
    </row>
    <row r="34" spans="2:9" ht="15" customHeight="1" x14ac:dyDescent="0.2">
      <c r="B34" s="194"/>
      <c r="C34" s="194"/>
      <c r="D34" s="194"/>
      <c r="E34" s="194"/>
      <c r="F34" s="194"/>
      <c r="G34" s="194"/>
      <c r="H34" s="194"/>
      <c r="I34" s="194"/>
    </row>
  </sheetData>
  <mergeCells count="26">
    <mergeCell ref="B3:I3"/>
    <mergeCell ref="B2:I2"/>
    <mergeCell ref="B31:I34"/>
    <mergeCell ref="E27:E28"/>
    <mergeCell ref="E25:E26"/>
    <mergeCell ref="B6:I6"/>
    <mergeCell ref="B4:I4"/>
    <mergeCell ref="B5:I5"/>
    <mergeCell ref="B23:B26"/>
    <mergeCell ref="C23:C26"/>
    <mergeCell ref="D25:D26"/>
    <mergeCell ref="B27:B29"/>
    <mergeCell ref="C27:C29"/>
    <mergeCell ref="D27:D28"/>
    <mergeCell ref="E11:E16"/>
    <mergeCell ref="D17:D19"/>
    <mergeCell ref="E17:E19"/>
    <mergeCell ref="B20:B22"/>
    <mergeCell ref="C20:C22"/>
    <mergeCell ref="D20:D22"/>
    <mergeCell ref="E20:E22"/>
    <mergeCell ref="B8:B19"/>
    <mergeCell ref="C8:C19"/>
    <mergeCell ref="D8:D10"/>
    <mergeCell ref="E8:E10"/>
    <mergeCell ref="D11:D1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34"/>
  <sheetViews>
    <sheetView zoomScale="70" zoomScaleNormal="70" workbookViewId="0">
      <selection activeCell="A10" sqref="A10"/>
    </sheetView>
  </sheetViews>
  <sheetFormatPr baseColWidth="10" defaultRowHeight="15" x14ac:dyDescent="0.2"/>
  <cols>
    <col min="1" max="1" width="7.140625" style="7" customWidth="1"/>
    <col min="2" max="2" width="21.5703125" style="7" customWidth="1"/>
    <col min="3" max="4" width="14.140625" style="7" customWidth="1"/>
    <col min="5" max="5" width="39.42578125" style="8" customWidth="1"/>
    <col min="6" max="7" width="14.140625" style="7" customWidth="1"/>
    <col min="8" max="8" width="56.42578125" style="9" customWidth="1"/>
    <col min="9" max="10" width="14.140625" style="7" customWidth="1"/>
    <col min="11" max="12" width="23.7109375" style="7" customWidth="1"/>
    <col min="13" max="14" width="19.28515625" style="7" bestFit="1" customWidth="1"/>
    <col min="15" max="29" width="11.42578125" style="7"/>
    <col min="30" max="30" width="11.7109375" style="7" bestFit="1" customWidth="1"/>
    <col min="31" max="16384" width="11.42578125" style="7"/>
  </cols>
  <sheetData>
    <row r="2" spans="2:30" s="10" customFormat="1" ht="43.5" customHeight="1" x14ac:dyDescent="0.25">
      <c r="B2" s="193" t="s">
        <v>56</v>
      </c>
      <c r="C2" s="193"/>
      <c r="D2" s="193"/>
      <c r="E2" s="193"/>
      <c r="F2" s="193"/>
      <c r="G2" s="193"/>
      <c r="H2" s="193"/>
      <c r="I2" s="193"/>
      <c r="J2" s="193"/>
      <c r="K2" s="193"/>
      <c r="L2" s="193"/>
      <c r="M2" s="193"/>
      <c r="N2" s="193"/>
    </row>
    <row r="3" spans="2:30" s="10" customFormat="1" ht="44.25" customHeight="1" x14ac:dyDescent="0.25">
      <c r="B3" s="192" t="s">
        <v>420</v>
      </c>
      <c r="C3" s="192"/>
      <c r="D3" s="192"/>
      <c r="E3" s="192"/>
      <c r="F3" s="192"/>
      <c r="G3" s="192"/>
      <c r="H3" s="192"/>
      <c r="I3" s="192"/>
      <c r="J3" s="192"/>
      <c r="K3" s="192"/>
      <c r="L3" s="192"/>
      <c r="M3" s="192"/>
      <c r="N3" s="192"/>
    </row>
    <row r="4" spans="2:30" ht="6.75" customHeight="1" x14ac:dyDescent="0.2">
      <c r="B4" s="146"/>
      <c r="C4" s="146"/>
      <c r="D4" s="146"/>
      <c r="E4" s="146"/>
      <c r="F4" s="146"/>
      <c r="G4" s="146"/>
      <c r="H4" s="146"/>
      <c r="I4" s="146"/>
      <c r="J4" s="146"/>
      <c r="K4" s="146"/>
      <c r="L4" s="146"/>
      <c r="M4" s="146"/>
      <c r="N4" s="146"/>
      <c r="AA4" s="34"/>
      <c r="AB4" s="34"/>
      <c r="AC4" s="34"/>
      <c r="AD4" s="34"/>
    </row>
    <row r="5" spans="2:30" ht="63" customHeight="1" x14ac:dyDescent="0.2">
      <c r="B5" s="144" t="s">
        <v>476</v>
      </c>
      <c r="C5" s="144"/>
      <c r="D5" s="144"/>
      <c r="E5" s="144"/>
      <c r="F5" s="144"/>
      <c r="G5" s="144"/>
      <c r="H5" s="144"/>
      <c r="I5" s="144"/>
      <c r="J5" s="144"/>
      <c r="K5" s="144"/>
      <c r="L5" s="144"/>
      <c r="M5" s="144"/>
      <c r="N5" s="144"/>
      <c r="AA5" s="34"/>
      <c r="AB5" s="34"/>
      <c r="AC5" s="34"/>
      <c r="AD5" s="34"/>
    </row>
    <row r="6" spans="2:30" ht="6.75" customHeight="1" x14ac:dyDescent="0.2">
      <c r="B6" s="146"/>
      <c r="C6" s="146"/>
      <c r="D6" s="146"/>
      <c r="E6" s="146"/>
      <c r="F6" s="146"/>
      <c r="G6" s="146"/>
      <c r="H6" s="146"/>
      <c r="I6" s="146"/>
      <c r="J6" s="146"/>
      <c r="K6" s="146"/>
      <c r="L6" s="146"/>
      <c r="M6" s="146"/>
      <c r="N6" s="146"/>
      <c r="AA6" s="34"/>
      <c r="AB6" s="34"/>
      <c r="AC6" s="34"/>
      <c r="AD6" s="34"/>
    </row>
    <row r="7" spans="2:30" ht="33.75" customHeight="1" x14ac:dyDescent="0.2">
      <c r="B7" s="11" t="s">
        <v>72</v>
      </c>
      <c r="C7" s="12" t="s">
        <v>144</v>
      </c>
      <c r="D7" s="12" t="s">
        <v>145</v>
      </c>
      <c r="E7" s="12" t="s">
        <v>70</v>
      </c>
      <c r="F7" s="12" t="s">
        <v>144</v>
      </c>
      <c r="G7" s="12" t="s">
        <v>145</v>
      </c>
      <c r="H7" s="11" t="s">
        <v>71</v>
      </c>
      <c r="I7" s="12" t="s">
        <v>144</v>
      </c>
      <c r="J7" s="12" t="s">
        <v>145</v>
      </c>
      <c r="K7" s="12" t="s">
        <v>103</v>
      </c>
      <c r="L7" s="12" t="s">
        <v>104</v>
      </c>
      <c r="M7" s="12" t="s">
        <v>32</v>
      </c>
      <c r="N7" s="12" t="s">
        <v>146</v>
      </c>
      <c r="AA7" s="34"/>
      <c r="AB7" s="34"/>
      <c r="AC7" s="34"/>
      <c r="AD7" s="34"/>
    </row>
    <row r="8" spans="2:30" ht="23.25" customHeight="1" x14ac:dyDescent="0.2">
      <c r="B8" s="191" t="s">
        <v>3</v>
      </c>
      <c r="C8" s="142">
        <f>Porcentajes!C8</f>
        <v>0.3</v>
      </c>
      <c r="D8" s="197">
        <f>(N8/60)*C8</f>
        <v>0.18875</v>
      </c>
      <c r="E8" s="144" t="s">
        <v>69</v>
      </c>
      <c r="F8" s="142">
        <f>Porcentajes!E8</f>
        <v>0.1</v>
      </c>
      <c r="G8" s="197">
        <f>(M8/15)*F8</f>
        <v>5.5000000000000007E-2</v>
      </c>
      <c r="H8" s="13" t="s">
        <v>33</v>
      </c>
      <c r="I8" s="14">
        <f>Porcentajes!G8</f>
        <v>0.04</v>
      </c>
      <c r="J8" s="64">
        <f>((L8)/5)*I8</f>
        <v>0.03</v>
      </c>
      <c r="K8" s="60">
        <f>'Método de trabajo'!AO9</f>
        <v>4</v>
      </c>
      <c r="L8" s="60">
        <f>'Método de trabajo'!AP9</f>
        <v>3.75</v>
      </c>
      <c r="M8" s="196">
        <f>SUM(L8:L10)</f>
        <v>8.25</v>
      </c>
      <c r="N8" s="196">
        <f>SUM(M8:M19)</f>
        <v>37.75</v>
      </c>
      <c r="AA8" s="62">
        <f>D8</f>
        <v>0.18875</v>
      </c>
      <c r="AB8" s="62">
        <f>G8</f>
        <v>5.5000000000000007E-2</v>
      </c>
      <c r="AC8" s="62">
        <f>J8</f>
        <v>0.03</v>
      </c>
      <c r="AD8" s="34"/>
    </row>
    <row r="9" spans="2:30" ht="23.25" customHeight="1" x14ac:dyDescent="0.2">
      <c r="B9" s="138"/>
      <c r="C9" s="142"/>
      <c r="D9" s="197"/>
      <c r="E9" s="138"/>
      <c r="F9" s="142"/>
      <c r="G9" s="197"/>
      <c r="H9" s="13" t="s">
        <v>4</v>
      </c>
      <c r="I9" s="14">
        <f>Porcentajes!G9</f>
        <v>0.04</v>
      </c>
      <c r="J9" s="64">
        <f>((L9)/5)*I9</f>
        <v>2.4E-2</v>
      </c>
      <c r="K9" s="60">
        <f>'Método de trabajo'!AO11</f>
        <v>3</v>
      </c>
      <c r="L9" s="60">
        <f>'Método de trabajo'!AP11</f>
        <v>3</v>
      </c>
      <c r="M9" s="196"/>
      <c r="N9" s="196"/>
      <c r="AA9" s="62">
        <f>D20</f>
        <v>0.13333333333333333</v>
      </c>
      <c r="AB9" s="62">
        <f>G11</f>
        <v>5.8333333333333341E-2</v>
      </c>
      <c r="AC9" s="62">
        <f t="shared" ref="AC9:AC28" si="0">J9</f>
        <v>2.4E-2</v>
      </c>
      <c r="AD9" s="34"/>
    </row>
    <row r="10" spans="2:30" ht="23.25" customHeight="1" x14ac:dyDescent="0.2">
      <c r="B10" s="138"/>
      <c r="C10" s="142"/>
      <c r="D10" s="197"/>
      <c r="E10" s="138"/>
      <c r="F10" s="142"/>
      <c r="G10" s="197"/>
      <c r="H10" s="13" t="s">
        <v>5</v>
      </c>
      <c r="I10" s="14">
        <f>Porcentajes!G10</f>
        <v>0.02</v>
      </c>
      <c r="J10" s="64">
        <f>((L10)/5)*I10</f>
        <v>6.0000000000000001E-3</v>
      </c>
      <c r="K10" s="60">
        <f>'Método de trabajo'!AO12</f>
        <v>2</v>
      </c>
      <c r="L10" s="60">
        <f>'Método de trabajo'!AP12</f>
        <v>1.5</v>
      </c>
      <c r="M10" s="196"/>
      <c r="N10" s="196"/>
      <c r="AA10" s="62">
        <f>D23</f>
        <v>0.22874999999999998</v>
      </c>
      <c r="AB10" s="62">
        <f>G17</f>
        <v>8.0000000000000016E-2</v>
      </c>
      <c r="AC10" s="62">
        <f t="shared" si="0"/>
        <v>6.0000000000000001E-3</v>
      </c>
      <c r="AD10" s="34"/>
    </row>
    <row r="11" spans="2:30" ht="23.25" customHeight="1" x14ac:dyDescent="0.2">
      <c r="B11" s="138"/>
      <c r="C11" s="142"/>
      <c r="D11" s="197"/>
      <c r="E11" s="144" t="s">
        <v>6</v>
      </c>
      <c r="F11" s="142">
        <f>Porcentajes!E11</f>
        <v>0.1</v>
      </c>
      <c r="G11" s="197">
        <f>(M11/30)*F11</f>
        <v>5.8333333333333341E-2</v>
      </c>
      <c r="H11" s="13" t="s">
        <v>7</v>
      </c>
      <c r="I11" s="14">
        <f>Porcentajes!G11</f>
        <v>0.02</v>
      </c>
      <c r="J11" s="64">
        <f t="shared" ref="J11:J28" si="1">((L11)/5)*I11</f>
        <v>1.4999999999999999E-2</v>
      </c>
      <c r="K11" s="60">
        <f>'Método de trabajo'!AO13</f>
        <v>4</v>
      </c>
      <c r="L11" s="60">
        <f>'Método de trabajo'!AP13</f>
        <v>3.75</v>
      </c>
      <c r="M11" s="196">
        <f>SUM(L11:L16)</f>
        <v>17.5</v>
      </c>
      <c r="N11" s="196"/>
      <c r="O11" s="63"/>
      <c r="AA11" s="62">
        <f>D27</f>
        <v>0.15333333333333335</v>
      </c>
      <c r="AB11" s="62">
        <f>G20</f>
        <v>0.13333333333333333</v>
      </c>
      <c r="AC11" s="62">
        <f t="shared" si="0"/>
        <v>1.4999999999999999E-2</v>
      </c>
      <c r="AD11" s="34"/>
    </row>
    <row r="12" spans="2:30" ht="23.25" customHeight="1" x14ac:dyDescent="0.2">
      <c r="B12" s="138"/>
      <c r="C12" s="142"/>
      <c r="D12" s="197"/>
      <c r="E12" s="138"/>
      <c r="F12" s="142"/>
      <c r="G12" s="197"/>
      <c r="H12" s="13" t="s">
        <v>8</v>
      </c>
      <c r="I12" s="14">
        <f>Porcentajes!G12</f>
        <v>0.01</v>
      </c>
      <c r="J12" s="64">
        <f t="shared" si="1"/>
        <v>5.0000000000000001E-4</v>
      </c>
      <c r="K12" s="60">
        <f>'Método de trabajo'!AO14</f>
        <v>1</v>
      </c>
      <c r="L12" s="60">
        <f>'Método de trabajo'!AP14</f>
        <v>0.25</v>
      </c>
      <c r="M12" s="196"/>
      <c r="N12" s="196"/>
      <c r="AA12" s="34"/>
      <c r="AB12" s="62">
        <f>G23</f>
        <v>5.9500000000000004E-2</v>
      </c>
      <c r="AC12" s="62">
        <f t="shared" si="0"/>
        <v>5.0000000000000001E-4</v>
      </c>
      <c r="AD12" s="34"/>
    </row>
    <row r="13" spans="2:30" ht="23.25" customHeight="1" x14ac:dyDescent="0.2">
      <c r="B13" s="138"/>
      <c r="C13" s="142"/>
      <c r="D13" s="197"/>
      <c r="E13" s="138"/>
      <c r="F13" s="142"/>
      <c r="G13" s="197"/>
      <c r="H13" s="13" t="s">
        <v>34</v>
      </c>
      <c r="I13" s="14">
        <f>Porcentajes!G13</f>
        <v>0.02</v>
      </c>
      <c r="J13" s="64">
        <f t="shared" si="1"/>
        <v>1.4999999999999999E-2</v>
      </c>
      <c r="K13" s="60">
        <f>'Método de trabajo'!AO15</f>
        <v>4</v>
      </c>
      <c r="L13" s="60">
        <f>'Método de trabajo'!AP15</f>
        <v>3.75</v>
      </c>
      <c r="M13" s="196"/>
      <c r="N13" s="196"/>
      <c r="AA13" s="34"/>
      <c r="AB13" s="62">
        <f>G24</f>
        <v>3.8500000000000006E-2</v>
      </c>
      <c r="AC13" s="62">
        <f t="shared" si="0"/>
        <v>1.4999999999999999E-2</v>
      </c>
      <c r="AD13" s="34"/>
    </row>
    <row r="14" spans="2:30" ht="23.25" customHeight="1" x14ac:dyDescent="0.2">
      <c r="B14" s="138"/>
      <c r="C14" s="142"/>
      <c r="D14" s="197"/>
      <c r="E14" s="138"/>
      <c r="F14" s="142"/>
      <c r="G14" s="197"/>
      <c r="H14" s="13" t="s">
        <v>35</v>
      </c>
      <c r="I14" s="14">
        <f>Porcentajes!G14</f>
        <v>0.02</v>
      </c>
      <c r="J14" s="64">
        <f t="shared" si="1"/>
        <v>1.1000000000000001E-2</v>
      </c>
      <c r="K14" s="60">
        <f>'Método de trabajo'!AO16</f>
        <v>3</v>
      </c>
      <c r="L14" s="60">
        <f>'Método de trabajo'!AP16</f>
        <v>2.75</v>
      </c>
      <c r="M14" s="196"/>
      <c r="N14" s="196"/>
      <c r="AA14" s="34"/>
      <c r="AB14" s="62">
        <f>G25</f>
        <v>0.13200000000000001</v>
      </c>
      <c r="AC14" s="62">
        <f t="shared" si="0"/>
        <v>1.1000000000000001E-2</v>
      </c>
      <c r="AD14" s="34"/>
    </row>
    <row r="15" spans="2:30" ht="23.25" customHeight="1" x14ac:dyDescent="0.2">
      <c r="B15" s="138"/>
      <c r="C15" s="142"/>
      <c r="D15" s="197"/>
      <c r="E15" s="138"/>
      <c r="F15" s="142"/>
      <c r="G15" s="197"/>
      <c r="H15" s="13" t="s">
        <v>36</v>
      </c>
      <c r="I15" s="14">
        <f>Porcentajes!G15</f>
        <v>0.02</v>
      </c>
      <c r="J15" s="64">
        <f t="shared" si="1"/>
        <v>1.4999999999999999E-2</v>
      </c>
      <c r="K15" s="60">
        <f>'Método de trabajo'!AO17</f>
        <v>4</v>
      </c>
      <c r="L15" s="60">
        <f>'Método de trabajo'!AP17</f>
        <v>3.75</v>
      </c>
      <c r="M15" s="196"/>
      <c r="N15" s="196"/>
      <c r="AA15" s="34"/>
      <c r="AB15" s="62">
        <f>G27</f>
        <v>9.6000000000000002E-2</v>
      </c>
      <c r="AC15" s="62">
        <f t="shared" si="0"/>
        <v>1.4999999999999999E-2</v>
      </c>
      <c r="AD15" s="34"/>
    </row>
    <row r="16" spans="2:30" ht="23.25" customHeight="1" x14ac:dyDescent="0.2">
      <c r="B16" s="138"/>
      <c r="C16" s="142"/>
      <c r="D16" s="197"/>
      <c r="E16" s="138"/>
      <c r="F16" s="142"/>
      <c r="G16" s="197"/>
      <c r="H16" s="13" t="s">
        <v>43</v>
      </c>
      <c r="I16" s="14">
        <f>Porcentajes!G16</f>
        <v>0.01</v>
      </c>
      <c r="J16" s="64">
        <f t="shared" si="1"/>
        <v>6.5000000000000006E-3</v>
      </c>
      <c r="K16" s="60">
        <f>'Método de trabajo'!AO18</f>
        <v>4</v>
      </c>
      <c r="L16" s="60">
        <f>'Método de trabajo'!AP18</f>
        <v>3.25</v>
      </c>
      <c r="M16" s="196"/>
      <c r="N16" s="196"/>
      <c r="AA16" s="34"/>
      <c r="AB16" s="62">
        <f>G29</f>
        <v>5.5999999999999994E-2</v>
      </c>
      <c r="AC16" s="62">
        <f t="shared" si="0"/>
        <v>6.5000000000000006E-3</v>
      </c>
      <c r="AD16" s="34"/>
    </row>
    <row r="17" spans="2:30" ht="23.25" customHeight="1" x14ac:dyDescent="0.2">
      <c r="B17" s="138"/>
      <c r="C17" s="142"/>
      <c r="D17" s="197"/>
      <c r="E17" s="144" t="s">
        <v>9</v>
      </c>
      <c r="F17" s="142">
        <f>Porcentajes!E17</f>
        <v>0.1</v>
      </c>
      <c r="G17" s="197">
        <f>(M17/15)*F17</f>
        <v>8.0000000000000016E-2</v>
      </c>
      <c r="H17" s="13" t="s">
        <v>10</v>
      </c>
      <c r="I17" s="14">
        <f>Porcentajes!G17</f>
        <v>0.04</v>
      </c>
      <c r="J17" s="64">
        <f t="shared" si="1"/>
        <v>0.02</v>
      </c>
      <c r="K17" s="60">
        <f>'Método de trabajo'!AO19</f>
        <v>3</v>
      </c>
      <c r="L17" s="60">
        <f>'Método de trabajo'!AP19</f>
        <v>2.5</v>
      </c>
      <c r="M17" s="196">
        <f>SUM(L17:L19)</f>
        <v>12</v>
      </c>
      <c r="N17" s="196"/>
      <c r="AA17" s="34"/>
      <c r="AB17" s="34"/>
      <c r="AC17" s="62">
        <f t="shared" si="0"/>
        <v>0.02</v>
      </c>
      <c r="AD17" s="34"/>
    </row>
    <row r="18" spans="2:30" ht="23.25" customHeight="1" x14ac:dyDescent="0.2">
      <c r="B18" s="138"/>
      <c r="C18" s="142"/>
      <c r="D18" s="197"/>
      <c r="E18" s="138"/>
      <c r="F18" s="142"/>
      <c r="G18" s="197"/>
      <c r="H18" s="13" t="s">
        <v>11</v>
      </c>
      <c r="I18" s="14">
        <f>Porcentajes!G18</f>
        <v>0.04</v>
      </c>
      <c r="J18" s="64">
        <f t="shared" si="1"/>
        <v>3.6000000000000004E-2</v>
      </c>
      <c r="K18" s="60">
        <f>'Método de trabajo'!AO20</f>
        <v>5</v>
      </c>
      <c r="L18" s="60">
        <f>'Método de trabajo'!AP20</f>
        <v>4.5</v>
      </c>
      <c r="M18" s="196"/>
      <c r="N18" s="196"/>
      <c r="AA18" s="34"/>
      <c r="AB18" s="34"/>
      <c r="AC18" s="62">
        <f t="shared" si="0"/>
        <v>3.6000000000000004E-2</v>
      </c>
      <c r="AD18" s="34"/>
    </row>
    <row r="19" spans="2:30" ht="23.25" customHeight="1" x14ac:dyDescent="0.2">
      <c r="B19" s="138"/>
      <c r="C19" s="142"/>
      <c r="D19" s="197"/>
      <c r="E19" s="138"/>
      <c r="F19" s="142"/>
      <c r="G19" s="197"/>
      <c r="H19" s="13" t="s">
        <v>40</v>
      </c>
      <c r="I19" s="14">
        <f>Porcentajes!G19</f>
        <v>0.02</v>
      </c>
      <c r="J19" s="64">
        <f t="shared" si="1"/>
        <v>0.02</v>
      </c>
      <c r="K19" s="60">
        <f>'Método de trabajo'!AO21</f>
        <v>5</v>
      </c>
      <c r="L19" s="60">
        <f>'Método de trabajo'!AP21</f>
        <v>5</v>
      </c>
      <c r="M19" s="196"/>
      <c r="N19" s="196"/>
      <c r="AA19" s="34"/>
      <c r="AB19" s="34"/>
      <c r="AC19" s="62">
        <f t="shared" si="0"/>
        <v>0.02</v>
      </c>
      <c r="AD19" s="34"/>
    </row>
    <row r="20" spans="2:30" ht="23.25" customHeight="1" x14ac:dyDescent="0.2">
      <c r="B20" s="191" t="s">
        <v>12</v>
      </c>
      <c r="C20" s="142">
        <f>Porcentajes!C20</f>
        <v>0.2</v>
      </c>
      <c r="D20" s="197">
        <f>(N20/15)*C20</f>
        <v>0.13333333333333333</v>
      </c>
      <c r="E20" s="144" t="s">
        <v>13</v>
      </c>
      <c r="F20" s="142">
        <f>Porcentajes!E20</f>
        <v>0.2</v>
      </c>
      <c r="G20" s="197">
        <f>(M20/15)*F20</f>
        <v>0.13333333333333333</v>
      </c>
      <c r="H20" s="13" t="s">
        <v>14</v>
      </c>
      <c r="I20" s="14">
        <f>Porcentajes!G20</f>
        <v>0.05</v>
      </c>
      <c r="J20" s="64">
        <f t="shared" si="1"/>
        <v>3.4999999999999996E-2</v>
      </c>
      <c r="K20" s="60">
        <f>'Talento humano'!AL9</f>
        <v>4</v>
      </c>
      <c r="L20" s="60">
        <f>'Talento humano'!AM9</f>
        <v>3.5</v>
      </c>
      <c r="M20" s="196">
        <f>SUM(L20:L22)</f>
        <v>10</v>
      </c>
      <c r="N20" s="196">
        <f>SUM(M20)</f>
        <v>10</v>
      </c>
      <c r="AA20" s="34"/>
      <c r="AB20" s="34"/>
      <c r="AC20" s="62">
        <f t="shared" si="0"/>
        <v>3.4999999999999996E-2</v>
      </c>
      <c r="AD20" s="34"/>
    </row>
    <row r="21" spans="2:30" ht="23.25" customHeight="1" x14ac:dyDescent="0.2">
      <c r="B21" s="138"/>
      <c r="C21" s="142"/>
      <c r="D21" s="197"/>
      <c r="E21" s="138"/>
      <c r="F21" s="142"/>
      <c r="G21" s="197"/>
      <c r="H21" s="13" t="s">
        <v>15</v>
      </c>
      <c r="I21" s="14">
        <f>Porcentajes!G21</f>
        <v>0.1</v>
      </c>
      <c r="J21" s="64">
        <f t="shared" si="1"/>
        <v>8.0000000000000016E-2</v>
      </c>
      <c r="K21" s="60">
        <f>'Talento humano'!AL11</f>
        <v>4</v>
      </c>
      <c r="L21" s="60">
        <f>'Talento humano'!AM11</f>
        <v>4</v>
      </c>
      <c r="M21" s="196"/>
      <c r="N21" s="196"/>
      <c r="AA21" s="34"/>
      <c r="AB21" s="34"/>
      <c r="AC21" s="62">
        <f t="shared" si="0"/>
        <v>8.0000000000000016E-2</v>
      </c>
      <c r="AD21" s="34"/>
    </row>
    <row r="22" spans="2:30" ht="23.25" customHeight="1" x14ac:dyDescent="0.2">
      <c r="B22" s="138"/>
      <c r="C22" s="142"/>
      <c r="D22" s="197"/>
      <c r="E22" s="138"/>
      <c r="F22" s="142"/>
      <c r="G22" s="197"/>
      <c r="H22" s="13" t="s">
        <v>16</v>
      </c>
      <c r="I22" s="14">
        <f>Porcentajes!G22</f>
        <v>0.05</v>
      </c>
      <c r="J22" s="64">
        <f t="shared" si="1"/>
        <v>2.5000000000000001E-2</v>
      </c>
      <c r="K22" s="60">
        <f>'Talento humano'!AL12</f>
        <v>3</v>
      </c>
      <c r="L22" s="60">
        <f>'Talento humano'!AM12</f>
        <v>2.5</v>
      </c>
      <c r="M22" s="196"/>
      <c r="N22" s="196"/>
      <c r="AA22" s="34"/>
      <c r="AB22" s="34"/>
      <c r="AC22" s="62">
        <f t="shared" si="0"/>
        <v>2.5000000000000001E-2</v>
      </c>
      <c r="AD22" s="34"/>
    </row>
    <row r="23" spans="2:30" ht="23.25" customHeight="1" x14ac:dyDescent="0.2">
      <c r="B23" s="191" t="s">
        <v>73</v>
      </c>
      <c r="C23" s="142">
        <f>Porcentajes!C23</f>
        <v>0.3</v>
      </c>
      <c r="D23" s="197">
        <f>(N23/20)*C23</f>
        <v>0.22874999999999998</v>
      </c>
      <c r="E23" s="15" t="s">
        <v>17</v>
      </c>
      <c r="F23" s="16">
        <f>Porcentajes!E23</f>
        <v>7.0000000000000007E-2</v>
      </c>
      <c r="G23" s="65">
        <f>(M23/5)*F23</f>
        <v>5.9500000000000004E-2</v>
      </c>
      <c r="H23" s="15" t="s">
        <v>18</v>
      </c>
      <c r="I23" s="14">
        <f>Porcentajes!G23</f>
        <v>7.0000000000000007E-2</v>
      </c>
      <c r="J23" s="64">
        <f t="shared" si="1"/>
        <v>5.9500000000000004E-2</v>
      </c>
      <c r="K23" s="60">
        <f>Entorno!AI9</f>
        <v>5</v>
      </c>
      <c r="L23" s="60">
        <f>Entorno!AJ9</f>
        <v>4.25</v>
      </c>
      <c r="M23" s="60">
        <f>L23</f>
        <v>4.25</v>
      </c>
      <c r="N23" s="196">
        <f>SUM(M23:M26)</f>
        <v>15.25</v>
      </c>
      <c r="AA23" s="34"/>
      <c r="AB23" s="34"/>
      <c r="AC23" s="62">
        <f t="shared" si="0"/>
        <v>5.9500000000000004E-2</v>
      </c>
      <c r="AD23" s="34"/>
    </row>
    <row r="24" spans="2:30" ht="23.25" customHeight="1" x14ac:dyDescent="0.2">
      <c r="B24" s="138"/>
      <c r="C24" s="142"/>
      <c r="D24" s="197"/>
      <c r="E24" s="15" t="s">
        <v>19</v>
      </c>
      <c r="F24" s="16">
        <f>Porcentajes!E24</f>
        <v>7.0000000000000007E-2</v>
      </c>
      <c r="G24" s="65">
        <f>(M24/5)*F24</f>
        <v>3.8500000000000006E-2</v>
      </c>
      <c r="H24" s="15" t="s">
        <v>20</v>
      </c>
      <c r="I24" s="14">
        <f>Porcentajes!G24</f>
        <v>7.0000000000000007E-2</v>
      </c>
      <c r="J24" s="64">
        <f t="shared" si="1"/>
        <v>3.8500000000000006E-2</v>
      </c>
      <c r="K24" s="60">
        <f>Entorno!AI11</f>
        <v>3</v>
      </c>
      <c r="L24" s="60">
        <f>Entorno!AJ11</f>
        <v>2.75</v>
      </c>
      <c r="M24" s="60">
        <f>L24</f>
        <v>2.75</v>
      </c>
      <c r="N24" s="196"/>
      <c r="AA24" s="34"/>
      <c r="AB24" s="34"/>
      <c r="AC24" s="62">
        <f t="shared" si="0"/>
        <v>3.8500000000000006E-2</v>
      </c>
      <c r="AD24" s="34"/>
    </row>
    <row r="25" spans="2:30" ht="23.25" customHeight="1" x14ac:dyDescent="0.2">
      <c r="B25" s="138"/>
      <c r="C25" s="142"/>
      <c r="D25" s="197"/>
      <c r="E25" s="137" t="s">
        <v>21</v>
      </c>
      <c r="F25" s="139">
        <f>Porcentajes!E25</f>
        <v>0.16</v>
      </c>
      <c r="G25" s="198">
        <f>(M25/10)*F25</f>
        <v>0.13200000000000001</v>
      </c>
      <c r="H25" s="15" t="s">
        <v>22</v>
      </c>
      <c r="I25" s="14">
        <f>Porcentajes!G25</f>
        <v>0.08</v>
      </c>
      <c r="J25" s="64">
        <f t="shared" si="1"/>
        <v>6.4000000000000001E-2</v>
      </c>
      <c r="K25" s="60">
        <f>Entorno!AI12</f>
        <v>4</v>
      </c>
      <c r="L25" s="60">
        <f>Entorno!AJ12</f>
        <v>4</v>
      </c>
      <c r="M25" s="196">
        <f>SUM(L25:L26)</f>
        <v>8.25</v>
      </c>
      <c r="N25" s="196"/>
      <c r="AA25" s="34"/>
      <c r="AB25" s="34"/>
      <c r="AC25" s="62">
        <f t="shared" si="0"/>
        <v>6.4000000000000001E-2</v>
      </c>
      <c r="AD25" s="34"/>
    </row>
    <row r="26" spans="2:30" ht="23.25" customHeight="1" x14ac:dyDescent="0.2">
      <c r="B26" s="138"/>
      <c r="C26" s="142"/>
      <c r="D26" s="197"/>
      <c r="E26" s="138"/>
      <c r="F26" s="139"/>
      <c r="G26" s="198"/>
      <c r="H26" s="15" t="s">
        <v>23</v>
      </c>
      <c r="I26" s="14">
        <f>Porcentajes!G26</f>
        <v>0.08</v>
      </c>
      <c r="J26" s="64">
        <f t="shared" si="1"/>
        <v>6.8000000000000005E-2</v>
      </c>
      <c r="K26" s="60">
        <f>Entorno!AI13</f>
        <v>5</v>
      </c>
      <c r="L26" s="60">
        <f>Entorno!AJ13</f>
        <v>4.25</v>
      </c>
      <c r="M26" s="196"/>
      <c r="N26" s="196"/>
      <c r="AA26" s="34"/>
      <c r="AB26" s="34"/>
      <c r="AC26" s="62">
        <f t="shared" si="0"/>
        <v>6.8000000000000005E-2</v>
      </c>
      <c r="AD26" s="34"/>
    </row>
    <row r="27" spans="2:30" ht="23.25" customHeight="1" x14ac:dyDescent="0.2">
      <c r="B27" s="195" t="s">
        <v>24</v>
      </c>
      <c r="C27" s="142">
        <f>Porcentajes!C27</f>
        <v>0.2</v>
      </c>
      <c r="D27" s="197">
        <f>(N27/15)*C27</f>
        <v>0.15333333333333335</v>
      </c>
      <c r="E27" s="137" t="s">
        <v>25</v>
      </c>
      <c r="F27" s="139">
        <f>Porcentajes!E27</f>
        <v>0.12</v>
      </c>
      <c r="G27" s="198">
        <f>(M27/10)*F27</f>
        <v>9.6000000000000002E-2</v>
      </c>
      <c r="H27" s="15" t="s">
        <v>26</v>
      </c>
      <c r="I27" s="14">
        <f>Porcentajes!G27</f>
        <v>0.06</v>
      </c>
      <c r="J27" s="64">
        <f t="shared" si="1"/>
        <v>4.1999999999999996E-2</v>
      </c>
      <c r="K27" s="60">
        <f>Liderazgo!AI9</f>
        <v>4</v>
      </c>
      <c r="L27" s="60">
        <f>Liderazgo!AJ9</f>
        <v>3.5</v>
      </c>
      <c r="M27" s="196">
        <f>SUM(L27:L28)</f>
        <v>8</v>
      </c>
      <c r="N27" s="196">
        <f>SUM(M27:M29)</f>
        <v>11.5</v>
      </c>
      <c r="AA27" s="34"/>
      <c r="AB27" s="34"/>
      <c r="AC27" s="62">
        <f t="shared" si="0"/>
        <v>4.1999999999999996E-2</v>
      </c>
      <c r="AD27" s="34"/>
    </row>
    <row r="28" spans="2:30" ht="23.25" customHeight="1" x14ac:dyDescent="0.2">
      <c r="B28" s="138"/>
      <c r="C28" s="142"/>
      <c r="D28" s="197"/>
      <c r="E28" s="138"/>
      <c r="F28" s="139"/>
      <c r="G28" s="198"/>
      <c r="H28" s="15" t="s">
        <v>27</v>
      </c>
      <c r="I28" s="14">
        <f>Porcentajes!G28</f>
        <v>0.06</v>
      </c>
      <c r="J28" s="64">
        <f t="shared" si="1"/>
        <v>5.3999999999999999E-2</v>
      </c>
      <c r="K28" s="60">
        <f>Liderazgo!AI11</f>
        <v>5</v>
      </c>
      <c r="L28" s="60">
        <f>Liderazgo!AJ11</f>
        <v>4.5</v>
      </c>
      <c r="M28" s="196"/>
      <c r="N28" s="196"/>
      <c r="AA28" s="34"/>
      <c r="AB28" s="34"/>
      <c r="AC28" s="62">
        <f t="shared" si="0"/>
        <v>5.3999999999999999E-2</v>
      </c>
      <c r="AD28" s="34"/>
    </row>
    <row r="29" spans="2:30" ht="23.25" customHeight="1" x14ac:dyDescent="0.2">
      <c r="B29" s="138"/>
      <c r="C29" s="142"/>
      <c r="D29" s="197"/>
      <c r="E29" s="15" t="s">
        <v>28</v>
      </c>
      <c r="F29" s="16">
        <f>Porcentajes!E29</f>
        <v>0.08</v>
      </c>
      <c r="G29" s="65">
        <f>(M29/5)*F29</f>
        <v>5.5999999999999994E-2</v>
      </c>
      <c r="H29" s="15" t="s">
        <v>29</v>
      </c>
      <c r="I29" s="14">
        <f>Porcentajes!G29</f>
        <v>0.08</v>
      </c>
      <c r="J29" s="64">
        <f>((L29)/5)*I29</f>
        <v>5.5999999999999994E-2</v>
      </c>
      <c r="K29" s="60">
        <f>Liderazgo!AI13</f>
        <v>4</v>
      </c>
      <c r="L29" s="60">
        <f>Liderazgo!AJ13</f>
        <v>3.5</v>
      </c>
      <c r="M29" s="60">
        <f>SUM(L29:L29)</f>
        <v>3.5</v>
      </c>
      <c r="N29" s="196"/>
      <c r="AA29" s="34"/>
      <c r="AB29" s="34"/>
      <c r="AC29" s="62" t="e">
        <f>#REF!</f>
        <v>#REF!</v>
      </c>
      <c r="AD29" s="34"/>
    </row>
    <row r="30" spans="2:30" s="10" customFormat="1" ht="30" customHeight="1" x14ac:dyDescent="0.2">
      <c r="B30" s="17" t="s">
        <v>74</v>
      </c>
      <c r="C30" s="18">
        <f>SUM(C8:C29)</f>
        <v>1</v>
      </c>
      <c r="D30" s="66">
        <f>SUM(D8:D29)</f>
        <v>0.70416666666666661</v>
      </c>
      <c r="E30" s="17" t="s">
        <v>74</v>
      </c>
      <c r="F30" s="18">
        <f>SUM(F8:F29)</f>
        <v>1.0000000000000002</v>
      </c>
      <c r="G30" s="67">
        <f>SUM(G8:G29)</f>
        <v>0.70866666666666656</v>
      </c>
      <c r="H30" s="17" t="s">
        <v>74</v>
      </c>
      <c r="I30" s="18">
        <f t="shared" ref="I30:N30" si="2">SUM(I8:I29)</f>
        <v>0.99999999999999989</v>
      </c>
      <c r="J30" s="67">
        <f t="shared" si="2"/>
        <v>0.72100000000000031</v>
      </c>
      <c r="K30" s="61">
        <f t="shared" si="2"/>
        <v>83</v>
      </c>
      <c r="L30" s="61">
        <f t="shared" si="2"/>
        <v>74.5</v>
      </c>
      <c r="M30" s="61">
        <f t="shared" si="2"/>
        <v>74.5</v>
      </c>
      <c r="N30" s="61">
        <f t="shared" si="2"/>
        <v>74.5</v>
      </c>
      <c r="AA30" s="26"/>
      <c r="AB30" s="26"/>
      <c r="AC30" s="62"/>
      <c r="AD30" s="26"/>
    </row>
    <row r="31" spans="2:30" ht="15" customHeight="1" x14ac:dyDescent="0.2">
      <c r="B31" s="194"/>
      <c r="C31" s="194"/>
      <c r="D31" s="194"/>
      <c r="E31" s="194"/>
      <c r="F31" s="194"/>
      <c r="G31" s="194"/>
      <c r="H31" s="194"/>
      <c r="I31" s="194"/>
      <c r="J31" s="194"/>
      <c r="K31" s="194"/>
      <c r="L31" s="194"/>
      <c r="M31" s="194"/>
      <c r="N31" s="194"/>
    </row>
    <row r="32" spans="2:30" ht="15" customHeight="1" x14ac:dyDescent="0.2">
      <c r="B32" s="194"/>
      <c r="C32" s="194"/>
      <c r="D32" s="194"/>
      <c r="E32" s="194"/>
      <c r="F32" s="194"/>
      <c r="G32" s="194"/>
      <c r="H32" s="194"/>
      <c r="I32" s="194"/>
      <c r="J32" s="194"/>
      <c r="K32" s="194"/>
      <c r="L32" s="194"/>
      <c r="M32" s="194"/>
      <c r="N32" s="194"/>
    </row>
    <row r="33" spans="2:14" ht="15" customHeight="1" x14ac:dyDescent="0.2">
      <c r="B33" s="194"/>
      <c r="C33" s="194"/>
      <c r="D33" s="194"/>
      <c r="E33" s="194"/>
      <c r="F33" s="194"/>
      <c r="G33" s="194"/>
      <c r="H33" s="194"/>
      <c r="I33" s="194"/>
      <c r="J33" s="194"/>
      <c r="K33" s="194"/>
      <c r="L33" s="194"/>
      <c r="M33" s="194"/>
      <c r="N33" s="194"/>
    </row>
    <row r="34" spans="2:14" ht="15" customHeight="1" x14ac:dyDescent="0.2">
      <c r="B34" s="194"/>
      <c r="C34" s="194"/>
      <c r="D34" s="194"/>
      <c r="E34" s="194"/>
      <c r="F34" s="194"/>
      <c r="G34" s="194"/>
      <c r="H34" s="194"/>
      <c r="I34" s="194"/>
      <c r="J34" s="194"/>
      <c r="K34" s="194"/>
      <c r="L34" s="194"/>
      <c r="M34" s="194"/>
      <c r="N34" s="194"/>
    </row>
  </sheetData>
  <mergeCells count="46">
    <mergeCell ref="B20:B22"/>
    <mergeCell ref="C20:C22"/>
    <mergeCell ref="E20:E22"/>
    <mergeCell ref="F20:F22"/>
    <mergeCell ref="B8:B19"/>
    <mergeCell ref="C8:C19"/>
    <mergeCell ref="E8:E10"/>
    <mergeCell ref="F8:F10"/>
    <mergeCell ref="E11:E16"/>
    <mergeCell ref="D8:D19"/>
    <mergeCell ref="D20:D22"/>
    <mergeCell ref="F11:F16"/>
    <mergeCell ref="E17:E19"/>
    <mergeCell ref="F17:F19"/>
    <mergeCell ref="B2:N2"/>
    <mergeCell ref="B3:N3"/>
    <mergeCell ref="B4:N4"/>
    <mergeCell ref="B5:N5"/>
    <mergeCell ref="B6:N6"/>
    <mergeCell ref="B31:N34"/>
    <mergeCell ref="M25:M26"/>
    <mergeCell ref="D27:D29"/>
    <mergeCell ref="B23:B26"/>
    <mergeCell ref="C23:C26"/>
    <mergeCell ref="B27:B29"/>
    <mergeCell ref="D23:D26"/>
    <mergeCell ref="E25:E26"/>
    <mergeCell ref="F25:F26"/>
    <mergeCell ref="C27:C29"/>
    <mergeCell ref="E27:E28"/>
    <mergeCell ref="F27:F28"/>
    <mergeCell ref="N8:N19"/>
    <mergeCell ref="N27:N29"/>
    <mergeCell ref="N23:N26"/>
    <mergeCell ref="N20:N22"/>
    <mergeCell ref="G17:G19"/>
    <mergeCell ref="G20:G22"/>
    <mergeCell ref="G25:G26"/>
    <mergeCell ref="G27:G28"/>
    <mergeCell ref="M8:M10"/>
    <mergeCell ref="M11:M16"/>
    <mergeCell ref="M17:M19"/>
    <mergeCell ref="M20:M22"/>
    <mergeCell ref="M27:M28"/>
    <mergeCell ref="G8:G10"/>
    <mergeCell ref="G11:G16"/>
  </mergeCells>
  <pageMargins left="0.7" right="0.7" top="0.75" bottom="0.75" header="0.3" footer="0.3"/>
  <pageSetup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26"/>
  <sheetViews>
    <sheetView topLeftCell="A67" zoomScale="70" zoomScaleNormal="70" workbookViewId="0">
      <selection activeCell="B38" sqref="B38:P38"/>
    </sheetView>
  </sheetViews>
  <sheetFormatPr baseColWidth="10" defaultRowHeight="15.75" x14ac:dyDescent="0.25"/>
  <cols>
    <col min="1" max="1" width="4.85546875" style="68" customWidth="1"/>
    <col min="2" max="2" width="9" style="68" customWidth="1"/>
    <col min="3" max="4" width="20.85546875" style="68" customWidth="1"/>
    <col min="5" max="5" width="21.28515625" style="68" customWidth="1"/>
    <col min="6" max="7" width="18" style="68" customWidth="1"/>
    <col min="8" max="14" width="16.140625" style="68" customWidth="1"/>
    <col min="15" max="15" width="9.140625" style="68" customWidth="1"/>
    <col min="16" max="16384" width="11.42578125" style="68"/>
  </cols>
  <sheetData>
    <row r="1" spans="2:16" ht="16.5" thickBot="1" x14ac:dyDescent="0.3"/>
    <row r="2" spans="2:16" ht="43.5" customHeight="1" thickBot="1" x14ac:dyDescent="0.3">
      <c r="B2" s="205" t="s">
        <v>56</v>
      </c>
      <c r="C2" s="206"/>
      <c r="D2" s="206"/>
      <c r="E2" s="206"/>
      <c r="F2" s="206"/>
      <c r="G2" s="206"/>
      <c r="H2" s="206"/>
      <c r="I2" s="206"/>
      <c r="J2" s="206"/>
      <c r="K2" s="206"/>
      <c r="L2" s="206"/>
      <c r="M2" s="206"/>
      <c r="N2" s="206"/>
      <c r="O2" s="206"/>
      <c r="P2" s="207"/>
    </row>
    <row r="3" spans="2:16" ht="43.5" customHeight="1" x14ac:dyDescent="0.25">
      <c r="B3" s="208" t="s">
        <v>147</v>
      </c>
      <c r="C3" s="209"/>
      <c r="D3" s="209"/>
      <c r="E3" s="209"/>
      <c r="F3" s="209"/>
      <c r="G3" s="209"/>
      <c r="H3" s="209"/>
      <c r="I3" s="209"/>
      <c r="J3" s="209"/>
      <c r="K3" s="209"/>
      <c r="L3" s="209"/>
      <c r="M3" s="209"/>
      <c r="N3" s="209"/>
      <c r="O3" s="209"/>
      <c r="P3" s="210"/>
    </row>
    <row r="4" spans="2:16" ht="6" customHeight="1" x14ac:dyDescent="0.25">
      <c r="B4" s="214"/>
      <c r="C4" s="215"/>
      <c r="D4" s="215"/>
      <c r="E4" s="215"/>
      <c r="F4" s="215"/>
      <c r="G4" s="215"/>
      <c r="H4" s="215"/>
      <c r="I4" s="215"/>
      <c r="J4" s="215"/>
      <c r="K4" s="215"/>
      <c r="L4" s="215"/>
      <c r="M4" s="215"/>
      <c r="N4" s="215"/>
      <c r="O4" s="215"/>
      <c r="P4" s="69"/>
    </row>
    <row r="5" spans="2:16" ht="33" customHeight="1" x14ac:dyDescent="0.25">
      <c r="B5" s="216" t="s">
        <v>477</v>
      </c>
      <c r="C5" s="217"/>
      <c r="D5" s="217"/>
      <c r="E5" s="217"/>
      <c r="F5" s="217"/>
      <c r="G5" s="217"/>
      <c r="H5" s="217"/>
      <c r="I5" s="217"/>
      <c r="J5" s="217"/>
      <c r="K5" s="217"/>
      <c r="L5" s="217"/>
      <c r="M5" s="217"/>
      <c r="N5" s="217"/>
      <c r="O5" s="217"/>
      <c r="P5" s="69"/>
    </row>
    <row r="6" spans="2:16" ht="6" customHeight="1" thickBot="1" x14ac:dyDescent="0.3">
      <c r="B6" s="218"/>
      <c r="C6" s="219"/>
      <c r="D6" s="219"/>
      <c r="E6" s="219"/>
      <c r="F6" s="219"/>
      <c r="G6" s="219"/>
      <c r="H6" s="219"/>
      <c r="I6" s="219"/>
      <c r="J6" s="219"/>
      <c r="K6" s="219"/>
      <c r="L6" s="219"/>
      <c r="M6" s="219"/>
      <c r="N6" s="219"/>
      <c r="O6" s="219"/>
      <c r="P6" s="70"/>
    </row>
    <row r="7" spans="2:16" ht="33.75" customHeight="1" thickBot="1" x14ac:dyDescent="0.3">
      <c r="B7" s="202" t="s">
        <v>148</v>
      </c>
      <c r="C7" s="203"/>
      <c r="D7" s="203"/>
      <c r="E7" s="203"/>
      <c r="F7" s="203"/>
      <c r="G7" s="203"/>
      <c r="H7" s="203"/>
      <c r="I7" s="203"/>
      <c r="J7" s="203"/>
      <c r="K7" s="203"/>
      <c r="L7" s="203"/>
      <c r="M7" s="203"/>
      <c r="N7" s="203"/>
      <c r="O7" s="203"/>
      <c r="P7" s="204"/>
    </row>
    <row r="8" spans="2:16" ht="31.5" customHeight="1" thickBot="1" x14ac:dyDescent="0.3">
      <c r="B8" s="71"/>
      <c r="C8" s="72"/>
      <c r="D8" s="72"/>
      <c r="E8" s="72"/>
      <c r="F8" s="72"/>
      <c r="G8" s="72"/>
      <c r="H8" s="72"/>
      <c r="I8" s="72"/>
      <c r="J8" s="72"/>
      <c r="K8" s="72"/>
      <c r="L8" s="72"/>
      <c r="M8" s="72"/>
      <c r="N8" s="72"/>
      <c r="O8" s="72"/>
      <c r="P8" s="69"/>
    </row>
    <row r="9" spans="2:16" ht="31.5" x14ac:dyDescent="0.25">
      <c r="B9" s="71"/>
      <c r="C9" s="83" t="s">
        <v>72</v>
      </c>
      <c r="D9" s="84" t="s">
        <v>144</v>
      </c>
      <c r="E9" s="85" t="s">
        <v>145</v>
      </c>
      <c r="F9" s="72"/>
      <c r="G9" s="72"/>
      <c r="H9" s="72"/>
      <c r="I9" s="72"/>
      <c r="J9" s="72"/>
      <c r="K9" s="72"/>
      <c r="L9" s="72"/>
      <c r="M9" s="72"/>
      <c r="N9" s="72"/>
      <c r="O9" s="72"/>
      <c r="P9" s="69"/>
    </row>
    <row r="10" spans="2:16" ht="63.75" customHeight="1" x14ac:dyDescent="0.25">
      <c r="B10" s="71"/>
      <c r="C10" s="86" t="s">
        <v>3</v>
      </c>
      <c r="D10" s="14">
        <f>Porcentajes!C8</f>
        <v>0.3</v>
      </c>
      <c r="E10" s="87">
        <f>'Consolidado de datos (2)'!AA8</f>
        <v>0.18875</v>
      </c>
      <c r="F10" s="72"/>
      <c r="G10" s="72"/>
      <c r="H10" s="72"/>
      <c r="I10" s="72"/>
      <c r="J10" s="72"/>
      <c r="K10" s="72"/>
      <c r="L10" s="72"/>
      <c r="M10" s="72"/>
      <c r="N10" s="72"/>
      <c r="O10" s="72"/>
      <c r="P10" s="69"/>
    </row>
    <row r="11" spans="2:16" ht="63.75" customHeight="1" x14ac:dyDescent="0.25">
      <c r="B11" s="71"/>
      <c r="C11" s="86" t="s">
        <v>12</v>
      </c>
      <c r="D11" s="14">
        <f>Porcentajes!C20</f>
        <v>0.2</v>
      </c>
      <c r="E11" s="87">
        <f>'Consolidado de datos (2)'!AA9</f>
        <v>0.13333333333333333</v>
      </c>
      <c r="F11" s="72"/>
      <c r="G11" s="72"/>
      <c r="H11" s="72"/>
      <c r="I11" s="72"/>
      <c r="J11" s="72"/>
      <c r="K11" s="72"/>
      <c r="L11" s="72"/>
      <c r="M11" s="72"/>
      <c r="N11" s="72"/>
      <c r="O11" s="72"/>
      <c r="P11" s="69"/>
    </row>
    <row r="12" spans="2:16" ht="63.75" customHeight="1" x14ac:dyDescent="0.25">
      <c r="B12" s="71"/>
      <c r="C12" s="86" t="s">
        <v>73</v>
      </c>
      <c r="D12" s="14">
        <f>Porcentajes!C23</f>
        <v>0.3</v>
      </c>
      <c r="E12" s="87">
        <f>'Consolidado de datos (2)'!AA10</f>
        <v>0.22874999999999998</v>
      </c>
      <c r="F12" s="72"/>
      <c r="G12" s="72"/>
      <c r="H12" s="72"/>
      <c r="I12" s="72"/>
      <c r="J12" s="72"/>
      <c r="K12" s="72"/>
      <c r="L12" s="72"/>
      <c r="M12" s="72"/>
      <c r="N12" s="72"/>
      <c r="O12" s="72"/>
      <c r="P12" s="69"/>
    </row>
    <row r="13" spans="2:16" ht="63.75" customHeight="1" thickBot="1" x14ac:dyDescent="0.3">
      <c r="B13" s="71"/>
      <c r="C13" s="88" t="s">
        <v>24</v>
      </c>
      <c r="D13" s="89">
        <f>Porcentajes!C27</f>
        <v>0.2</v>
      </c>
      <c r="E13" s="90">
        <f>'Consolidado de datos (2)'!AA11</f>
        <v>0.15333333333333335</v>
      </c>
      <c r="F13" s="72"/>
      <c r="G13" s="72"/>
      <c r="H13" s="72"/>
      <c r="I13" s="72"/>
      <c r="J13" s="72"/>
      <c r="K13" s="72"/>
      <c r="L13" s="72"/>
      <c r="M13" s="72"/>
      <c r="N13" s="72"/>
      <c r="O13" s="72"/>
      <c r="P13" s="69"/>
    </row>
    <row r="14" spans="2:16" x14ac:dyDescent="0.25">
      <c r="B14" s="71"/>
      <c r="C14" s="72"/>
      <c r="D14" s="72"/>
      <c r="E14" s="72"/>
      <c r="F14" s="72"/>
      <c r="G14" s="72"/>
      <c r="H14" s="72"/>
      <c r="I14" s="72"/>
      <c r="J14" s="72"/>
      <c r="K14" s="72"/>
      <c r="L14" s="72"/>
      <c r="M14" s="72"/>
      <c r="N14" s="72"/>
      <c r="O14" s="72"/>
      <c r="P14" s="69"/>
    </row>
    <row r="15" spans="2:16" x14ac:dyDescent="0.25">
      <c r="B15" s="71"/>
      <c r="C15" s="72"/>
      <c r="D15" s="72"/>
      <c r="E15" s="72"/>
      <c r="F15" s="72"/>
      <c r="G15" s="72"/>
      <c r="H15" s="72"/>
      <c r="I15" s="72"/>
      <c r="J15" s="72"/>
      <c r="K15" s="72"/>
      <c r="L15" s="72"/>
      <c r="M15" s="72"/>
      <c r="N15" s="72"/>
      <c r="O15" s="72"/>
      <c r="P15" s="69"/>
    </row>
    <row r="16" spans="2:16" x14ac:dyDescent="0.25">
      <c r="B16" s="71"/>
      <c r="C16" s="72"/>
      <c r="D16" s="72"/>
      <c r="E16" s="72"/>
      <c r="F16" s="72"/>
      <c r="G16" s="72"/>
      <c r="H16" s="72"/>
      <c r="I16" s="72"/>
      <c r="J16" s="72"/>
      <c r="K16" s="72"/>
      <c r="L16" s="72"/>
      <c r="M16" s="72"/>
      <c r="N16" s="72"/>
      <c r="O16" s="72"/>
      <c r="P16" s="69"/>
    </row>
    <row r="17" spans="2:16" x14ac:dyDescent="0.25">
      <c r="B17" s="71"/>
      <c r="C17" s="72"/>
      <c r="D17" s="72"/>
      <c r="E17" s="72"/>
      <c r="F17" s="72"/>
      <c r="G17" s="72"/>
      <c r="H17" s="72"/>
      <c r="I17" s="72"/>
      <c r="J17" s="72"/>
      <c r="K17" s="72"/>
      <c r="L17" s="72"/>
      <c r="M17" s="72"/>
      <c r="N17" s="72"/>
      <c r="O17" s="72"/>
      <c r="P17" s="69"/>
    </row>
    <row r="18" spans="2:16" x14ac:dyDescent="0.25">
      <c r="B18" s="71"/>
      <c r="C18" s="72"/>
      <c r="D18" s="72"/>
      <c r="E18" s="72"/>
      <c r="F18" s="72"/>
      <c r="G18" s="72"/>
      <c r="H18" s="72"/>
      <c r="I18" s="72"/>
      <c r="J18" s="72"/>
      <c r="K18" s="72"/>
      <c r="L18" s="72"/>
      <c r="M18" s="72"/>
      <c r="N18" s="72"/>
      <c r="O18" s="72"/>
      <c r="P18" s="69"/>
    </row>
    <row r="19" spans="2:16" x14ac:dyDescent="0.25">
      <c r="B19" s="71"/>
      <c r="C19" s="72"/>
      <c r="D19" s="72"/>
      <c r="E19" s="72"/>
      <c r="F19" s="72"/>
      <c r="G19" s="72"/>
      <c r="H19" s="72"/>
      <c r="I19" s="72"/>
      <c r="J19" s="72"/>
      <c r="K19" s="72"/>
      <c r="L19" s="72"/>
      <c r="M19" s="72"/>
      <c r="N19" s="72"/>
      <c r="O19" s="72"/>
      <c r="P19" s="69"/>
    </row>
    <row r="20" spans="2:16" x14ac:dyDescent="0.25">
      <c r="B20" s="71"/>
      <c r="C20" s="72"/>
      <c r="D20" s="72"/>
      <c r="E20" s="72"/>
      <c r="F20" s="72"/>
      <c r="G20" s="72"/>
      <c r="H20" s="72"/>
      <c r="I20" s="72"/>
      <c r="J20" s="72"/>
      <c r="K20" s="72"/>
      <c r="L20" s="72"/>
      <c r="M20" s="72"/>
      <c r="N20" s="72"/>
      <c r="O20" s="72"/>
      <c r="P20" s="69"/>
    </row>
    <row r="21" spans="2:16" ht="16.5" thickBot="1" x14ac:dyDescent="0.3">
      <c r="B21" s="73"/>
      <c r="C21" s="74"/>
      <c r="D21" s="74"/>
      <c r="E21" s="74"/>
      <c r="F21" s="74"/>
      <c r="G21" s="74"/>
      <c r="H21" s="74"/>
      <c r="I21" s="74"/>
      <c r="J21" s="74"/>
      <c r="K21" s="74"/>
      <c r="L21" s="74"/>
      <c r="M21" s="74"/>
      <c r="N21" s="74"/>
      <c r="O21" s="74"/>
      <c r="P21" s="70"/>
    </row>
    <row r="22" spans="2:16" ht="21" customHeight="1" thickBot="1" x14ac:dyDescent="0.3">
      <c r="B22" s="220"/>
      <c r="C22" s="220"/>
      <c r="D22" s="220"/>
      <c r="E22" s="220"/>
      <c r="F22" s="220"/>
      <c r="G22" s="220"/>
      <c r="H22" s="220"/>
      <c r="I22" s="220"/>
      <c r="J22" s="220"/>
      <c r="K22" s="220"/>
      <c r="L22" s="220"/>
      <c r="M22" s="220"/>
      <c r="N22" s="220"/>
      <c r="O22" s="220"/>
      <c r="P22" s="220"/>
    </row>
    <row r="23" spans="2:16" ht="38.25" customHeight="1" thickBot="1" x14ac:dyDescent="0.3">
      <c r="B23" s="202" t="s">
        <v>149</v>
      </c>
      <c r="C23" s="203"/>
      <c r="D23" s="203"/>
      <c r="E23" s="203"/>
      <c r="F23" s="203"/>
      <c r="G23" s="203"/>
      <c r="H23" s="203"/>
      <c r="I23" s="203"/>
      <c r="J23" s="203"/>
      <c r="K23" s="203"/>
      <c r="L23" s="203"/>
      <c r="M23" s="203"/>
      <c r="N23" s="203"/>
      <c r="O23" s="203"/>
      <c r="P23" s="204"/>
    </row>
    <row r="24" spans="2:16" ht="29.25" customHeight="1" thickBot="1" x14ac:dyDescent="0.3">
      <c r="B24" s="71"/>
      <c r="C24" s="72"/>
      <c r="D24" s="72"/>
      <c r="E24" s="72"/>
      <c r="F24" s="72"/>
      <c r="G24" s="72"/>
      <c r="H24" s="72"/>
      <c r="I24" s="72"/>
      <c r="J24" s="72"/>
      <c r="K24" s="72"/>
      <c r="L24" s="72"/>
      <c r="M24" s="72"/>
      <c r="N24" s="72"/>
      <c r="O24" s="72"/>
      <c r="P24" s="69"/>
    </row>
    <row r="25" spans="2:16" ht="31.5" x14ac:dyDescent="0.25">
      <c r="B25" s="71"/>
      <c r="C25" s="1" t="s">
        <v>72</v>
      </c>
      <c r="D25" s="2" t="s">
        <v>70</v>
      </c>
      <c r="E25" s="2" t="s">
        <v>144</v>
      </c>
      <c r="F25" s="3" t="s">
        <v>145</v>
      </c>
      <c r="G25" s="72"/>
      <c r="H25" s="72"/>
      <c r="I25" s="72"/>
      <c r="J25" s="72"/>
      <c r="K25" s="72"/>
      <c r="L25" s="72"/>
      <c r="M25" s="72"/>
      <c r="N25" s="72"/>
      <c r="O25" s="72"/>
      <c r="P25" s="69"/>
    </row>
    <row r="26" spans="2:16" ht="69.75" customHeight="1" x14ac:dyDescent="0.25">
      <c r="B26" s="71"/>
      <c r="C26" s="213" t="s">
        <v>3</v>
      </c>
      <c r="D26" s="82" t="s">
        <v>69</v>
      </c>
      <c r="E26" s="14">
        <f>Porcentajes!E8</f>
        <v>0.1</v>
      </c>
      <c r="F26" s="87">
        <f>'Consolidado de datos (2)'!AB8</f>
        <v>5.5000000000000007E-2</v>
      </c>
      <c r="G26" s="72"/>
      <c r="H26" s="72"/>
      <c r="I26" s="72"/>
      <c r="J26" s="72"/>
      <c r="K26" s="72"/>
      <c r="L26" s="72"/>
      <c r="M26" s="72"/>
      <c r="N26" s="72"/>
      <c r="O26" s="72"/>
      <c r="P26" s="69"/>
    </row>
    <row r="27" spans="2:16" ht="52.5" customHeight="1" x14ac:dyDescent="0.25">
      <c r="B27" s="71"/>
      <c r="C27" s="213"/>
      <c r="D27" s="82" t="s">
        <v>6</v>
      </c>
      <c r="E27" s="14">
        <f>Porcentajes!E11</f>
        <v>0.1</v>
      </c>
      <c r="F27" s="87">
        <f>'Consolidado de datos (2)'!AB9</f>
        <v>5.8333333333333341E-2</v>
      </c>
      <c r="G27" s="72"/>
      <c r="H27" s="72"/>
      <c r="I27" s="72"/>
      <c r="J27" s="72"/>
      <c r="K27" s="72"/>
      <c r="L27" s="72"/>
      <c r="M27" s="72"/>
      <c r="N27" s="72"/>
      <c r="O27" s="72"/>
      <c r="P27" s="69"/>
    </row>
    <row r="28" spans="2:16" ht="52.5" customHeight="1" x14ac:dyDescent="0.25">
      <c r="B28" s="71"/>
      <c r="C28" s="213"/>
      <c r="D28" s="82" t="s">
        <v>9</v>
      </c>
      <c r="E28" s="14">
        <f>Porcentajes!E17</f>
        <v>0.1</v>
      </c>
      <c r="F28" s="87">
        <f>'Consolidado de datos (2)'!AB10</f>
        <v>8.0000000000000016E-2</v>
      </c>
      <c r="G28" s="72"/>
      <c r="H28" s="72"/>
      <c r="I28" s="72"/>
      <c r="J28" s="72"/>
      <c r="K28" s="72"/>
      <c r="L28" s="72"/>
      <c r="M28" s="72"/>
      <c r="N28" s="72"/>
      <c r="O28" s="72"/>
      <c r="P28" s="69"/>
    </row>
    <row r="29" spans="2:16" ht="52.5" customHeight="1" x14ac:dyDescent="0.25">
      <c r="B29" s="71"/>
      <c r="C29" s="91" t="s">
        <v>12</v>
      </c>
      <c r="D29" s="82" t="s">
        <v>13</v>
      </c>
      <c r="E29" s="14">
        <f>Porcentajes!E20</f>
        <v>0.2</v>
      </c>
      <c r="F29" s="87">
        <f>'Consolidado de datos (2)'!AB11</f>
        <v>0.13333333333333333</v>
      </c>
      <c r="G29" s="72"/>
      <c r="H29" s="72"/>
      <c r="I29" s="72"/>
      <c r="J29" s="72"/>
      <c r="K29" s="72"/>
      <c r="L29" s="72"/>
      <c r="M29" s="72"/>
      <c r="N29" s="72"/>
      <c r="O29" s="72"/>
      <c r="P29" s="69"/>
    </row>
    <row r="30" spans="2:16" ht="52.5" customHeight="1" x14ac:dyDescent="0.25">
      <c r="B30" s="71"/>
      <c r="C30" s="213" t="s">
        <v>73</v>
      </c>
      <c r="D30" s="15" t="s">
        <v>17</v>
      </c>
      <c r="E30" s="16">
        <f>Porcentajes!E23</f>
        <v>7.0000000000000007E-2</v>
      </c>
      <c r="F30" s="87">
        <f>'Consolidado de datos (2)'!AB12</f>
        <v>5.9500000000000004E-2</v>
      </c>
      <c r="G30" s="72"/>
      <c r="H30" s="72"/>
      <c r="I30" s="72"/>
      <c r="J30" s="72"/>
      <c r="K30" s="72"/>
      <c r="L30" s="72"/>
      <c r="M30" s="72"/>
      <c r="N30" s="72"/>
      <c r="O30" s="72"/>
      <c r="P30" s="69"/>
    </row>
    <row r="31" spans="2:16" ht="52.5" customHeight="1" x14ac:dyDescent="0.25">
      <c r="B31" s="71"/>
      <c r="C31" s="213"/>
      <c r="D31" s="15" t="s">
        <v>19</v>
      </c>
      <c r="E31" s="16">
        <f>Porcentajes!E24</f>
        <v>7.0000000000000007E-2</v>
      </c>
      <c r="F31" s="87">
        <f>'Consolidado de datos (2)'!AB13</f>
        <v>3.8500000000000006E-2</v>
      </c>
      <c r="G31" s="72"/>
      <c r="H31" s="72"/>
      <c r="I31" s="72"/>
      <c r="J31" s="72"/>
      <c r="K31" s="72"/>
      <c r="L31" s="72"/>
      <c r="M31" s="72"/>
      <c r="N31" s="72"/>
      <c r="O31" s="72"/>
      <c r="P31" s="69"/>
    </row>
    <row r="32" spans="2:16" ht="52.5" customHeight="1" x14ac:dyDescent="0.25">
      <c r="B32" s="71"/>
      <c r="C32" s="213"/>
      <c r="D32" s="59" t="s">
        <v>21</v>
      </c>
      <c r="E32" s="16">
        <f>Porcentajes!E25</f>
        <v>0.16</v>
      </c>
      <c r="F32" s="87">
        <f>'Consolidado de datos (2)'!AB14</f>
        <v>0.13200000000000001</v>
      </c>
      <c r="G32" s="72"/>
      <c r="H32" s="72"/>
      <c r="I32" s="72"/>
      <c r="J32" s="72"/>
      <c r="K32" s="72"/>
      <c r="L32" s="72"/>
      <c r="M32" s="72"/>
      <c r="N32" s="72"/>
      <c r="O32" s="72"/>
      <c r="P32" s="69"/>
    </row>
    <row r="33" spans="2:16" ht="52.5" customHeight="1" x14ac:dyDescent="0.25">
      <c r="B33" s="71"/>
      <c r="C33" s="211" t="s">
        <v>24</v>
      </c>
      <c r="D33" s="59" t="s">
        <v>25</v>
      </c>
      <c r="E33" s="16">
        <f>Porcentajes!E27</f>
        <v>0.12</v>
      </c>
      <c r="F33" s="87">
        <f>'Consolidado de datos (2)'!AB15</f>
        <v>9.6000000000000002E-2</v>
      </c>
      <c r="G33" s="72"/>
      <c r="H33" s="72"/>
      <c r="I33" s="72"/>
      <c r="J33" s="72"/>
      <c r="K33" s="72"/>
      <c r="L33" s="72"/>
      <c r="M33" s="72"/>
      <c r="N33" s="72"/>
      <c r="O33" s="72"/>
      <c r="P33" s="69"/>
    </row>
    <row r="34" spans="2:16" ht="52.5" customHeight="1" thickBot="1" x14ac:dyDescent="0.3">
      <c r="B34" s="71"/>
      <c r="C34" s="212"/>
      <c r="D34" s="92" t="s">
        <v>28</v>
      </c>
      <c r="E34" s="93">
        <f>Porcentajes!E29</f>
        <v>0.08</v>
      </c>
      <c r="F34" s="90">
        <f>'Consolidado de datos (2)'!AB16</f>
        <v>5.5999999999999994E-2</v>
      </c>
      <c r="G34" s="72"/>
      <c r="H34" s="72"/>
      <c r="I34" s="72"/>
      <c r="J34" s="72"/>
      <c r="K34" s="72"/>
      <c r="L34" s="72"/>
      <c r="M34" s="72"/>
      <c r="N34" s="72"/>
      <c r="O34" s="72"/>
      <c r="P34" s="69"/>
    </row>
    <row r="35" spans="2:16" x14ac:dyDescent="0.25">
      <c r="B35" s="71"/>
      <c r="C35" s="72"/>
      <c r="D35" s="72"/>
      <c r="E35" s="72"/>
      <c r="F35" s="72"/>
      <c r="G35" s="72"/>
      <c r="H35" s="72"/>
      <c r="I35" s="72"/>
      <c r="J35" s="72"/>
      <c r="K35" s="72"/>
      <c r="L35" s="72"/>
      <c r="M35" s="72"/>
      <c r="N35" s="72"/>
      <c r="O35" s="72"/>
      <c r="P35" s="69"/>
    </row>
    <row r="36" spans="2:16" ht="16.5" thickBot="1" x14ac:dyDescent="0.3">
      <c r="B36" s="73"/>
      <c r="C36" s="74"/>
      <c r="D36" s="74"/>
      <c r="E36" s="74"/>
      <c r="F36" s="74"/>
      <c r="G36" s="74"/>
      <c r="H36" s="74"/>
      <c r="I36" s="74"/>
      <c r="J36" s="74"/>
      <c r="K36" s="74"/>
      <c r="L36" s="74"/>
      <c r="M36" s="74"/>
      <c r="N36" s="74"/>
      <c r="O36" s="74"/>
      <c r="P36" s="70"/>
    </row>
    <row r="37" spans="2:16" ht="16.5" thickBot="1" x14ac:dyDescent="0.3">
      <c r="B37" s="201"/>
      <c r="C37" s="201"/>
      <c r="D37" s="201"/>
      <c r="E37" s="201"/>
      <c r="F37" s="201"/>
      <c r="G37" s="201"/>
      <c r="H37" s="201"/>
      <c r="I37" s="201"/>
      <c r="J37" s="201"/>
      <c r="K37" s="201"/>
      <c r="L37" s="201"/>
      <c r="M37" s="201"/>
      <c r="N37" s="201"/>
      <c r="O37" s="201"/>
      <c r="P37" s="201"/>
    </row>
    <row r="38" spans="2:16" ht="32.25" customHeight="1" thickBot="1" x14ac:dyDescent="0.3">
      <c r="B38" s="202" t="s">
        <v>150</v>
      </c>
      <c r="C38" s="203"/>
      <c r="D38" s="203"/>
      <c r="E38" s="203"/>
      <c r="F38" s="203"/>
      <c r="G38" s="203"/>
      <c r="H38" s="203"/>
      <c r="I38" s="203"/>
      <c r="J38" s="203"/>
      <c r="K38" s="203"/>
      <c r="L38" s="203"/>
      <c r="M38" s="203"/>
      <c r="N38" s="203"/>
      <c r="O38" s="203"/>
      <c r="P38" s="204"/>
    </row>
    <row r="39" spans="2:16" ht="16.5" thickBot="1" x14ac:dyDescent="0.3">
      <c r="B39" s="75"/>
      <c r="C39" s="76"/>
      <c r="D39" s="76"/>
      <c r="E39" s="76"/>
      <c r="F39" s="76"/>
      <c r="G39" s="76"/>
      <c r="H39" s="76"/>
      <c r="I39" s="76"/>
      <c r="J39" s="76"/>
      <c r="K39" s="76"/>
      <c r="L39" s="76"/>
      <c r="M39" s="76"/>
      <c r="N39" s="76"/>
      <c r="O39" s="76"/>
      <c r="P39" s="77"/>
    </row>
    <row r="40" spans="2:16" ht="41.25" customHeight="1" x14ac:dyDescent="0.25">
      <c r="B40" s="71"/>
      <c r="C40" s="83" t="s">
        <v>72</v>
      </c>
      <c r="D40" s="84" t="s">
        <v>70</v>
      </c>
      <c r="E40" s="95" t="s">
        <v>71</v>
      </c>
      <c r="F40" s="84" t="s">
        <v>144</v>
      </c>
      <c r="G40" s="85" t="s">
        <v>145</v>
      </c>
      <c r="H40" s="78"/>
      <c r="I40" s="72"/>
      <c r="J40" s="72"/>
      <c r="K40" s="72"/>
      <c r="L40" s="72"/>
      <c r="M40" s="72"/>
      <c r="N40" s="72"/>
      <c r="O40" s="72"/>
      <c r="P40" s="69"/>
    </row>
    <row r="41" spans="2:16" ht="45" x14ac:dyDescent="0.25">
      <c r="B41" s="71"/>
      <c r="C41" s="143" t="s">
        <v>3</v>
      </c>
      <c r="D41" s="144" t="s">
        <v>69</v>
      </c>
      <c r="E41" s="15" t="s">
        <v>33</v>
      </c>
      <c r="F41" s="94">
        <f>'Consolidado de datos (2)'!I8</f>
        <v>0.04</v>
      </c>
      <c r="G41" s="87">
        <f>'Consolidado de datos (2)'!J8</f>
        <v>0.03</v>
      </c>
      <c r="H41" s="79"/>
      <c r="I41" s="72"/>
      <c r="J41" s="72"/>
      <c r="K41" s="72"/>
      <c r="L41" s="72"/>
      <c r="M41" s="72"/>
      <c r="N41" s="72"/>
      <c r="O41" s="72"/>
      <c r="P41" s="69"/>
    </row>
    <row r="42" spans="2:16" x14ac:dyDescent="0.25">
      <c r="B42" s="71"/>
      <c r="C42" s="141"/>
      <c r="D42" s="138"/>
      <c r="E42" s="13" t="s">
        <v>4</v>
      </c>
      <c r="F42" s="94">
        <f>'Consolidado de datos (2)'!I9</f>
        <v>0.04</v>
      </c>
      <c r="G42" s="87">
        <f>'Consolidado de datos (2)'!J9</f>
        <v>2.4E-2</v>
      </c>
      <c r="H42" s="79"/>
      <c r="I42" s="72"/>
      <c r="J42" s="72"/>
      <c r="K42" s="72"/>
      <c r="L42" s="72"/>
      <c r="M42" s="72"/>
      <c r="N42" s="72"/>
      <c r="O42" s="72"/>
      <c r="P42" s="69"/>
    </row>
    <row r="43" spans="2:16" x14ac:dyDescent="0.25">
      <c r="B43" s="71"/>
      <c r="C43" s="141"/>
      <c r="D43" s="138"/>
      <c r="E43" s="13" t="s">
        <v>5</v>
      </c>
      <c r="F43" s="94">
        <f>'Consolidado de datos (2)'!I10</f>
        <v>0.02</v>
      </c>
      <c r="G43" s="87">
        <f>'Consolidado de datos (2)'!J10</f>
        <v>6.0000000000000001E-3</v>
      </c>
      <c r="H43" s="79"/>
      <c r="I43" s="72"/>
      <c r="J43" s="72"/>
      <c r="K43" s="72"/>
      <c r="L43" s="72"/>
      <c r="M43" s="72"/>
      <c r="N43" s="72"/>
      <c r="O43" s="72"/>
      <c r="P43" s="69"/>
    </row>
    <row r="44" spans="2:16" x14ac:dyDescent="0.25">
      <c r="B44" s="71"/>
      <c r="C44" s="141"/>
      <c r="D44" s="144" t="s">
        <v>6</v>
      </c>
      <c r="E44" s="13" t="s">
        <v>7</v>
      </c>
      <c r="F44" s="94">
        <f>'Consolidado de datos (2)'!I11</f>
        <v>0.02</v>
      </c>
      <c r="G44" s="87">
        <f>'Consolidado de datos (2)'!J11</f>
        <v>1.4999999999999999E-2</v>
      </c>
      <c r="H44" s="79"/>
      <c r="I44" s="72"/>
      <c r="J44" s="72"/>
      <c r="K44" s="72"/>
      <c r="L44" s="72"/>
      <c r="M44" s="72"/>
      <c r="N44" s="72"/>
      <c r="O44" s="72"/>
      <c r="P44" s="69"/>
    </row>
    <row r="45" spans="2:16" ht="15.75" customHeight="1" x14ac:dyDescent="0.25">
      <c r="B45" s="71"/>
      <c r="C45" s="141"/>
      <c r="D45" s="138"/>
      <c r="E45" s="13" t="s">
        <v>8</v>
      </c>
      <c r="F45" s="94">
        <f>'Consolidado de datos (2)'!I12</f>
        <v>0.01</v>
      </c>
      <c r="G45" s="87">
        <f>'Consolidado de datos (2)'!J12</f>
        <v>5.0000000000000001E-4</v>
      </c>
      <c r="H45" s="79"/>
      <c r="I45" s="72"/>
      <c r="J45" s="72"/>
      <c r="K45" s="72"/>
      <c r="L45" s="72"/>
      <c r="M45" s="72"/>
      <c r="N45" s="72"/>
      <c r="O45" s="72"/>
      <c r="P45" s="69"/>
    </row>
    <row r="46" spans="2:16" ht="30" x14ac:dyDescent="0.25">
      <c r="B46" s="71"/>
      <c r="C46" s="141"/>
      <c r="D46" s="138"/>
      <c r="E46" s="15" t="s">
        <v>34</v>
      </c>
      <c r="F46" s="94">
        <f>'Consolidado de datos (2)'!I13</f>
        <v>0.02</v>
      </c>
      <c r="G46" s="87">
        <f>'Consolidado de datos (2)'!J13</f>
        <v>1.4999999999999999E-2</v>
      </c>
      <c r="H46" s="79"/>
      <c r="I46" s="72"/>
      <c r="J46" s="72"/>
      <c r="K46" s="72"/>
      <c r="L46" s="72"/>
      <c r="M46" s="72"/>
      <c r="N46" s="72"/>
      <c r="O46" s="72"/>
      <c r="P46" s="69"/>
    </row>
    <row r="47" spans="2:16" ht="60" x14ac:dyDescent="0.25">
      <c r="B47" s="71"/>
      <c r="C47" s="141"/>
      <c r="D47" s="138"/>
      <c r="E47" s="15" t="s">
        <v>35</v>
      </c>
      <c r="F47" s="94">
        <f>'Consolidado de datos (2)'!I14</f>
        <v>0.02</v>
      </c>
      <c r="G47" s="87">
        <f>'Consolidado de datos (2)'!J14</f>
        <v>1.1000000000000001E-2</v>
      </c>
      <c r="H47" s="79"/>
      <c r="I47" s="72"/>
      <c r="J47" s="72"/>
      <c r="K47" s="72"/>
      <c r="L47" s="72"/>
      <c r="M47" s="72"/>
      <c r="N47" s="72"/>
      <c r="O47" s="72"/>
      <c r="P47" s="69"/>
    </row>
    <row r="48" spans="2:16" ht="45" x14ac:dyDescent="0.25">
      <c r="B48" s="71"/>
      <c r="C48" s="141"/>
      <c r="D48" s="138"/>
      <c r="E48" s="15" t="s">
        <v>36</v>
      </c>
      <c r="F48" s="94">
        <f>'Consolidado de datos (2)'!I15</f>
        <v>0.02</v>
      </c>
      <c r="G48" s="87">
        <f>'Consolidado de datos (2)'!J15</f>
        <v>1.4999999999999999E-2</v>
      </c>
      <c r="H48" s="79"/>
      <c r="I48" s="72"/>
      <c r="J48" s="72"/>
      <c r="K48" s="72"/>
      <c r="L48" s="72"/>
      <c r="M48" s="72"/>
      <c r="N48" s="72"/>
      <c r="O48" s="72"/>
      <c r="P48" s="69"/>
    </row>
    <row r="49" spans="2:16" ht="30" x14ac:dyDescent="0.25">
      <c r="B49" s="71"/>
      <c r="C49" s="141"/>
      <c r="D49" s="138"/>
      <c r="E49" s="15" t="s">
        <v>43</v>
      </c>
      <c r="F49" s="94">
        <f>'Consolidado de datos (2)'!I16</f>
        <v>0.01</v>
      </c>
      <c r="G49" s="87">
        <f>'Consolidado de datos (2)'!J16</f>
        <v>6.5000000000000006E-3</v>
      </c>
      <c r="H49" s="79"/>
      <c r="I49" s="72"/>
      <c r="J49" s="72"/>
      <c r="K49" s="72"/>
      <c r="L49" s="72"/>
      <c r="M49" s="72"/>
      <c r="N49" s="72"/>
      <c r="O49" s="72"/>
      <c r="P49" s="69"/>
    </row>
    <row r="50" spans="2:16" x14ac:dyDescent="0.25">
      <c r="B50" s="71"/>
      <c r="C50" s="141"/>
      <c r="D50" s="144" t="s">
        <v>9</v>
      </c>
      <c r="E50" s="13" t="s">
        <v>10</v>
      </c>
      <c r="F50" s="94">
        <f>'Consolidado de datos (2)'!I17</f>
        <v>0.04</v>
      </c>
      <c r="G50" s="87">
        <f>'Consolidado de datos (2)'!J17</f>
        <v>0.02</v>
      </c>
      <c r="H50" s="79"/>
      <c r="I50" s="72"/>
      <c r="J50" s="72"/>
      <c r="K50" s="72"/>
      <c r="L50" s="72"/>
      <c r="M50" s="72"/>
      <c r="N50" s="72"/>
      <c r="O50" s="72"/>
      <c r="P50" s="69"/>
    </row>
    <row r="51" spans="2:16" x14ac:dyDescent="0.25">
      <c r="B51" s="71"/>
      <c r="C51" s="141"/>
      <c r="D51" s="138"/>
      <c r="E51" s="13" t="s">
        <v>11</v>
      </c>
      <c r="F51" s="94">
        <f>'Consolidado de datos (2)'!I18</f>
        <v>0.04</v>
      </c>
      <c r="G51" s="87">
        <f>'Consolidado de datos (2)'!J18</f>
        <v>3.6000000000000004E-2</v>
      </c>
      <c r="H51" s="79"/>
      <c r="I51" s="72"/>
      <c r="J51" s="72"/>
      <c r="K51" s="72"/>
      <c r="L51" s="72"/>
      <c r="M51" s="72"/>
      <c r="N51" s="72"/>
      <c r="O51" s="72"/>
      <c r="P51" s="69"/>
    </row>
    <row r="52" spans="2:16" ht="45" x14ac:dyDescent="0.25">
      <c r="B52" s="71"/>
      <c r="C52" s="141"/>
      <c r="D52" s="138"/>
      <c r="E52" s="15" t="s">
        <v>40</v>
      </c>
      <c r="F52" s="94">
        <f>'Consolidado de datos (2)'!I19</f>
        <v>0.02</v>
      </c>
      <c r="G52" s="87">
        <f>'Consolidado de datos (2)'!J19</f>
        <v>0.02</v>
      </c>
      <c r="H52" s="79"/>
      <c r="I52" s="72"/>
      <c r="J52" s="72"/>
      <c r="K52" s="72"/>
      <c r="L52" s="72"/>
      <c r="M52" s="72"/>
      <c r="N52" s="72"/>
      <c r="O52" s="72"/>
      <c r="P52" s="69"/>
    </row>
    <row r="53" spans="2:16" x14ac:dyDescent="0.25">
      <c r="B53" s="71"/>
      <c r="C53" s="143" t="s">
        <v>12</v>
      </c>
      <c r="D53" s="144" t="s">
        <v>13</v>
      </c>
      <c r="E53" s="13" t="s">
        <v>14</v>
      </c>
      <c r="F53" s="94">
        <f>'Consolidado de datos (2)'!I20</f>
        <v>0.05</v>
      </c>
      <c r="G53" s="87">
        <f>'Consolidado de datos (2)'!J20</f>
        <v>3.4999999999999996E-2</v>
      </c>
      <c r="H53" s="79"/>
      <c r="I53" s="72"/>
      <c r="J53" s="72"/>
      <c r="K53" s="72"/>
      <c r="L53" s="72"/>
      <c r="M53" s="72"/>
      <c r="N53" s="72"/>
      <c r="O53" s="72"/>
      <c r="P53" s="69"/>
    </row>
    <row r="54" spans="2:16" x14ac:dyDescent="0.25">
      <c r="B54" s="71"/>
      <c r="C54" s="141"/>
      <c r="D54" s="138"/>
      <c r="E54" s="13" t="s">
        <v>15</v>
      </c>
      <c r="F54" s="94">
        <f>'Consolidado de datos (2)'!I21</f>
        <v>0.1</v>
      </c>
      <c r="G54" s="87">
        <f>'Consolidado de datos (2)'!J21</f>
        <v>8.0000000000000016E-2</v>
      </c>
      <c r="H54" s="79"/>
      <c r="I54" s="72"/>
      <c r="J54" s="72"/>
      <c r="K54" s="72"/>
      <c r="L54" s="72"/>
      <c r="M54" s="72"/>
      <c r="N54" s="72"/>
      <c r="O54" s="72"/>
      <c r="P54" s="69"/>
    </row>
    <row r="55" spans="2:16" x14ac:dyDescent="0.25">
      <c r="B55" s="71"/>
      <c r="C55" s="141"/>
      <c r="D55" s="138"/>
      <c r="E55" s="13" t="s">
        <v>16</v>
      </c>
      <c r="F55" s="94">
        <f>'Consolidado de datos (2)'!I22</f>
        <v>0.05</v>
      </c>
      <c r="G55" s="87">
        <f>'Consolidado de datos (2)'!J22</f>
        <v>2.5000000000000001E-2</v>
      </c>
      <c r="H55" s="79"/>
      <c r="I55" s="72"/>
      <c r="J55" s="72"/>
      <c r="K55" s="72"/>
      <c r="L55" s="72"/>
      <c r="M55" s="72"/>
      <c r="N55" s="72"/>
      <c r="O55" s="72"/>
      <c r="P55" s="69"/>
    </row>
    <row r="56" spans="2:16" ht="30" x14ac:dyDescent="0.25">
      <c r="B56" s="71"/>
      <c r="C56" s="143" t="s">
        <v>73</v>
      </c>
      <c r="D56" s="15" t="s">
        <v>17</v>
      </c>
      <c r="E56" s="15" t="s">
        <v>18</v>
      </c>
      <c r="F56" s="94">
        <f>'Consolidado de datos (2)'!I23</f>
        <v>7.0000000000000007E-2</v>
      </c>
      <c r="G56" s="87">
        <f>'Consolidado de datos (2)'!J23</f>
        <v>5.9500000000000004E-2</v>
      </c>
      <c r="H56" s="80"/>
      <c r="I56" s="72"/>
      <c r="J56" s="72"/>
      <c r="K56" s="72"/>
      <c r="L56" s="72"/>
      <c r="M56" s="72"/>
      <c r="N56" s="72"/>
      <c r="O56" s="72"/>
      <c r="P56" s="69"/>
    </row>
    <row r="57" spans="2:16" ht="30" x14ac:dyDescent="0.25">
      <c r="B57" s="71"/>
      <c r="C57" s="141"/>
      <c r="D57" s="15" t="s">
        <v>19</v>
      </c>
      <c r="E57" s="15" t="s">
        <v>20</v>
      </c>
      <c r="F57" s="94">
        <f>'Consolidado de datos (2)'!I24</f>
        <v>7.0000000000000007E-2</v>
      </c>
      <c r="G57" s="87">
        <f>'Consolidado de datos (2)'!J24</f>
        <v>3.8500000000000006E-2</v>
      </c>
      <c r="H57" s="80"/>
      <c r="I57" s="72"/>
      <c r="J57" s="72"/>
      <c r="K57" s="72"/>
      <c r="L57" s="72"/>
      <c r="M57" s="72"/>
      <c r="N57" s="72"/>
      <c r="O57" s="72"/>
      <c r="P57" s="69"/>
    </row>
    <row r="58" spans="2:16" ht="30" x14ac:dyDescent="0.25">
      <c r="B58" s="71"/>
      <c r="C58" s="141"/>
      <c r="D58" s="137" t="s">
        <v>21</v>
      </c>
      <c r="E58" s="15" t="s">
        <v>22</v>
      </c>
      <c r="F58" s="94">
        <f>'Consolidado de datos (2)'!I25</f>
        <v>0.08</v>
      </c>
      <c r="G58" s="87">
        <f>'Consolidado de datos (2)'!J25</f>
        <v>6.4000000000000001E-2</v>
      </c>
      <c r="H58" s="81"/>
      <c r="I58" s="72"/>
      <c r="J58" s="72"/>
      <c r="K58" s="72"/>
      <c r="L58" s="72"/>
      <c r="M58" s="72"/>
      <c r="N58" s="72"/>
      <c r="O58" s="72"/>
      <c r="P58" s="69"/>
    </row>
    <row r="59" spans="2:16" ht="30" x14ac:dyDescent="0.25">
      <c r="B59" s="71"/>
      <c r="C59" s="141"/>
      <c r="D59" s="138"/>
      <c r="E59" s="15" t="s">
        <v>23</v>
      </c>
      <c r="F59" s="94">
        <f>'Consolidado de datos (2)'!I26</f>
        <v>0.08</v>
      </c>
      <c r="G59" s="87">
        <f>'Consolidado de datos (2)'!J26</f>
        <v>6.8000000000000005E-2</v>
      </c>
      <c r="H59" s="81"/>
      <c r="I59" s="72"/>
      <c r="J59" s="72"/>
      <c r="K59" s="72"/>
      <c r="L59" s="72"/>
      <c r="M59" s="72"/>
      <c r="N59" s="72"/>
      <c r="O59" s="72"/>
      <c r="P59" s="69"/>
    </row>
    <row r="60" spans="2:16" ht="30" x14ac:dyDescent="0.25">
      <c r="B60" s="71"/>
      <c r="C60" s="140" t="s">
        <v>24</v>
      </c>
      <c r="D60" s="137" t="s">
        <v>25</v>
      </c>
      <c r="E60" s="15" t="s">
        <v>26</v>
      </c>
      <c r="F60" s="94">
        <f>'Consolidado de datos (2)'!I27</f>
        <v>0.06</v>
      </c>
      <c r="G60" s="87">
        <f>'Consolidado de datos (2)'!J27</f>
        <v>4.1999999999999996E-2</v>
      </c>
      <c r="H60" s="81"/>
      <c r="I60" s="72"/>
      <c r="J60" s="72"/>
      <c r="K60" s="72"/>
      <c r="L60" s="72"/>
      <c r="M60" s="72"/>
      <c r="N60" s="72"/>
      <c r="O60" s="72"/>
      <c r="P60" s="69"/>
    </row>
    <row r="61" spans="2:16" ht="30" x14ac:dyDescent="0.25">
      <c r="B61" s="71"/>
      <c r="C61" s="141"/>
      <c r="D61" s="138"/>
      <c r="E61" s="15" t="s">
        <v>27</v>
      </c>
      <c r="F61" s="94">
        <f>'Consolidado de datos (2)'!I28</f>
        <v>0.06</v>
      </c>
      <c r="G61" s="87">
        <f>'Consolidado de datos (2)'!J28</f>
        <v>5.3999999999999999E-2</v>
      </c>
      <c r="H61" s="81"/>
      <c r="I61" s="72"/>
      <c r="J61" s="72"/>
      <c r="K61" s="72"/>
      <c r="L61" s="72"/>
      <c r="M61" s="72"/>
      <c r="N61" s="72"/>
      <c r="O61" s="72"/>
      <c r="P61" s="69"/>
    </row>
    <row r="62" spans="2:16" ht="26.25" customHeight="1" thickBot="1" x14ac:dyDescent="0.3">
      <c r="B62" s="71"/>
      <c r="C62" s="200"/>
      <c r="D62" s="96" t="s">
        <v>28</v>
      </c>
      <c r="E62" s="96" t="s">
        <v>29</v>
      </c>
      <c r="F62" s="97">
        <f>'Consolidado de datos (2)'!I29</f>
        <v>0.08</v>
      </c>
      <c r="G62" s="90">
        <f>'Consolidado de datos (2)'!J29</f>
        <v>5.5999999999999994E-2</v>
      </c>
      <c r="H62" s="81"/>
      <c r="I62" s="72"/>
      <c r="J62" s="72"/>
      <c r="K62" s="72"/>
      <c r="L62" s="72"/>
      <c r="M62" s="72"/>
      <c r="N62" s="72"/>
      <c r="O62" s="72"/>
      <c r="P62" s="69"/>
    </row>
    <row r="63" spans="2:16" x14ac:dyDescent="0.25">
      <c r="B63" s="71"/>
      <c r="C63" s="72"/>
      <c r="D63" s="72"/>
      <c r="E63" s="72"/>
      <c r="F63" s="72"/>
      <c r="G63" s="72"/>
      <c r="H63" s="72"/>
      <c r="I63" s="72"/>
      <c r="J63" s="72"/>
      <c r="K63" s="72"/>
      <c r="L63" s="72"/>
      <c r="M63" s="72"/>
      <c r="N63" s="72"/>
      <c r="O63" s="72"/>
      <c r="P63" s="69"/>
    </row>
    <row r="64" spans="2:16" x14ac:dyDescent="0.25">
      <c r="B64" s="71"/>
      <c r="C64" s="72"/>
      <c r="D64" s="72"/>
      <c r="E64" s="72"/>
      <c r="F64" s="72"/>
      <c r="G64" s="72"/>
      <c r="H64" s="72"/>
      <c r="I64" s="72"/>
      <c r="J64" s="72"/>
      <c r="K64" s="72"/>
      <c r="L64" s="72"/>
      <c r="M64" s="72"/>
      <c r="N64" s="72"/>
      <c r="O64" s="72"/>
      <c r="P64" s="69"/>
    </row>
    <row r="65" spans="2:16" x14ac:dyDescent="0.25">
      <c r="B65" s="71"/>
      <c r="C65" s="72"/>
      <c r="D65" s="72"/>
      <c r="E65" s="72"/>
      <c r="F65" s="72"/>
      <c r="G65" s="72"/>
      <c r="H65" s="72"/>
      <c r="I65" s="72"/>
      <c r="J65" s="72"/>
      <c r="K65" s="72"/>
      <c r="L65" s="72"/>
      <c r="M65" s="72"/>
      <c r="N65" s="72"/>
      <c r="O65" s="72"/>
      <c r="P65" s="69"/>
    </row>
    <row r="66" spans="2:16" x14ac:dyDescent="0.25">
      <c r="B66" s="71"/>
      <c r="C66" s="72"/>
      <c r="D66" s="72"/>
      <c r="E66" s="72"/>
      <c r="F66" s="72"/>
      <c r="G66" s="72"/>
      <c r="H66" s="72"/>
      <c r="I66" s="72"/>
      <c r="J66" s="72"/>
      <c r="K66" s="72"/>
      <c r="L66" s="72"/>
      <c r="M66" s="72"/>
      <c r="N66" s="72"/>
      <c r="O66" s="72"/>
      <c r="P66" s="69"/>
    </row>
    <row r="67" spans="2:16" x14ac:dyDescent="0.25">
      <c r="B67" s="71"/>
      <c r="C67" s="72"/>
      <c r="D67" s="72"/>
      <c r="E67" s="72"/>
      <c r="F67" s="72"/>
      <c r="G67" s="72"/>
      <c r="H67" s="72"/>
      <c r="I67" s="72"/>
      <c r="J67" s="72"/>
      <c r="K67" s="72"/>
      <c r="L67" s="72"/>
      <c r="M67" s="72"/>
      <c r="N67" s="72"/>
      <c r="O67" s="72"/>
      <c r="P67" s="69"/>
    </row>
    <row r="68" spans="2:16" x14ac:dyDescent="0.25">
      <c r="B68" s="71"/>
      <c r="C68" s="72"/>
      <c r="D68" s="72"/>
      <c r="E68" s="72"/>
      <c r="F68" s="72"/>
      <c r="G68" s="72"/>
      <c r="H68" s="72"/>
      <c r="I68" s="72"/>
      <c r="J68" s="72"/>
      <c r="K68" s="72"/>
      <c r="L68" s="72"/>
      <c r="M68" s="72"/>
      <c r="N68" s="72"/>
      <c r="O68" s="72"/>
      <c r="P68" s="69"/>
    </row>
    <row r="69" spans="2:16" x14ac:dyDescent="0.25">
      <c r="B69" s="71"/>
      <c r="C69" s="72"/>
      <c r="D69" s="72"/>
      <c r="E69" s="72"/>
      <c r="F69" s="72"/>
      <c r="G69" s="72"/>
      <c r="H69" s="72"/>
      <c r="I69" s="72"/>
      <c r="J69" s="72"/>
      <c r="K69" s="72"/>
      <c r="L69" s="72"/>
      <c r="M69" s="72"/>
      <c r="N69" s="72"/>
      <c r="O69" s="72"/>
      <c r="P69" s="69"/>
    </row>
    <row r="70" spans="2:16" x14ac:dyDescent="0.25">
      <c r="B70" s="71"/>
      <c r="C70" s="72"/>
      <c r="D70" s="72"/>
      <c r="E70" s="72"/>
      <c r="F70" s="72"/>
      <c r="G70" s="72"/>
      <c r="H70" s="72"/>
      <c r="I70" s="72"/>
      <c r="J70" s="72"/>
      <c r="K70" s="72"/>
      <c r="L70" s="72"/>
      <c r="M70" s="72"/>
      <c r="N70" s="72"/>
      <c r="O70" s="72"/>
      <c r="P70" s="69"/>
    </row>
    <row r="71" spans="2:16" x14ac:dyDescent="0.25">
      <c r="B71" s="71"/>
      <c r="C71" s="72"/>
      <c r="D71" s="72"/>
      <c r="E71" s="72"/>
      <c r="F71" s="72"/>
      <c r="G71" s="72"/>
      <c r="H71" s="72"/>
      <c r="I71" s="72"/>
      <c r="J71" s="72"/>
      <c r="K71" s="72"/>
      <c r="L71" s="72"/>
      <c r="M71" s="72"/>
      <c r="N71" s="72"/>
      <c r="O71" s="72"/>
      <c r="P71" s="69"/>
    </row>
    <row r="72" spans="2:16" x14ac:dyDescent="0.25">
      <c r="B72" s="71"/>
      <c r="C72" s="72"/>
      <c r="D72" s="72"/>
      <c r="E72" s="72"/>
      <c r="F72" s="72"/>
      <c r="G72" s="72"/>
      <c r="H72" s="72"/>
      <c r="I72" s="72"/>
      <c r="J72" s="72"/>
      <c r="K72" s="72"/>
      <c r="L72" s="72"/>
      <c r="M72" s="72"/>
      <c r="N72" s="72"/>
      <c r="O72" s="72"/>
      <c r="P72" s="69"/>
    </row>
    <row r="73" spans="2:16" x14ac:dyDescent="0.25">
      <c r="B73" s="71"/>
      <c r="C73" s="72"/>
      <c r="D73" s="72"/>
      <c r="E73" s="72"/>
      <c r="F73" s="72"/>
      <c r="G73" s="72"/>
      <c r="H73" s="72"/>
      <c r="I73" s="72"/>
      <c r="J73" s="72"/>
      <c r="K73" s="72"/>
      <c r="L73" s="72"/>
      <c r="M73" s="72"/>
      <c r="N73" s="72"/>
      <c r="O73" s="72"/>
      <c r="P73" s="69"/>
    </row>
    <row r="74" spans="2:16" x14ac:dyDescent="0.25">
      <c r="B74" s="71"/>
      <c r="C74" s="72"/>
      <c r="D74" s="72"/>
      <c r="E74" s="72"/>
      <c r="F74" s="72"/>
      <c r="G74" s="72"/>
      <c r="H74" s="72"/>
      <c r="I74" s="72"/>
      <c r="J74" s="72"/>
      <c r="K74" s="72"/>
      <c r="L74" s="72"/>
      <c r="M74" s="72"/>
      <c r="N74" s="72"/>
      <c r="O74" s="72"/>
      <c r="P74" s="69"/>
    </row>
    <row r="75" spans="2:16" x14ac:dyDescent="0.25">
      <c r="B75" s="71"/>
      <c r="C75" s="72"/>
      <c r="D75" s="72"/>
      <c r="E75" s="72"/>
      <c r="F75" s="72"/>
      <c r="G75" s="72"/>
      <c r="H75" s="72"/>
      <c r="I75" s="72"/>
      <c r="J75" s="72"/>
      <c r="K75" s="72"/>
      <c r="L75" s="72"/>
      <c r="M75" s="72"/>
      <c r="N75" s="72"/>
      <c r="O75" s="72"/>
      <c r="P75" s="69"/>
    </row>
    <row r="76" spans="2:16" x14ac:dyDescent="0.25">
      <c r="B76" s="71"/>
      <c r="C76" s="72"/>
      <c r="D76" s="72"/>
      <c r="E76" s="72"/>
      <c r="F76" s="72"/>
      <c r="G76" s="72"/>
      <c r="H76" s="72"/>
      <c r="I76" s="72"/>
      <c r="J76" s="72"/>
      <c r="K76" s="72"/>
      <c r="L76" s="72"/>
      <c r="M76" s="72"/>
      <c r="N76" s="72"/>
      <c r="O76" s="72"/>
      <c r="P76" s="69"/>
    </row>
    <row r="77" spans="2:16" x14ac:dyDescent="0.25">
      <c r="B77" s="71"/>
      <c r="C77" s="72"/>
      <c r="D77" s="72"/>
      <c r="E77" s="72"/>
      <c r="F77" s="72"/>
      <c r="G77" s="72"/>
      <c r="H77" s="72"/>
      <c r="I77" s="72"/>
      <c r="J77" s="72"/>
      <c r="K77" s="72"/>
      <c r="L77" s="72"/>
      <c r="M77" s="72"/>
      <c r="N77" s="72"/>
      <c r="O77" s="72"/>
      <c r="P77" s="69"/>
    </row>
    <row r="78" spans="2:16" x14ac:dyDescent="0.25">
      <c r="B78" s="71"/>
      <c r="C78" s="72"/>
      <c r="D78" s="72"/>
      <c r="E78" s="72"/>
      <c r="F78" s="72"/>
      <c r="G78" s="72"/>
      <c r="H78" s="72"/>
      <c r="I78" s="72"/>
      <c r="J78" s="72"/>
      <c r="K78" s="72"/>
      <c r="L78" s="72"/>
      <c r="M78" s="72"/>
      <c r="N78" s="72"/>
      <c r="O78" s="72"/>
      <c r="P78" s="69"/>
    </row>
    <row r="79" spans="2:16" x14ac:dyDescent="0.25">
      <c r="B79" s="71"/>
      <c r="C79" s="72"/>
      <c r="D79" s="72"/>
      <c r="E79" s="72"/>
      <c r="F79" s="72"/>
      <c r="G79" s="72"/>
      <c r="H79" s="72"/>
      <c r="I79" s="72"/>
      <c r="J79" s="72"/>
      <c r="K79" s="72"/>
      <c r="L79" s="72"/>
      <c r="M79" s="72"/>
      <c r="N79" s="72"/>
      <c r="O79" s="72"/>
      <c r="P79" s="69"/>
    </row>
    <row r="80" spans="2:16" x14ac:dyDescent="0.25">
      <c r="B80" s="71"/>
      <c r="C80" s="72"/>
      <c r="D80" s="72"/>
      <c r="E80" s="72"/>
      <c r="F80" s="72"/>
      <c r="G80" s="72"/>
      <c r="H80" s="72"/>
      <c r="I80" s="72"/>
      <c r="J80" s="72"/>
      <c r="K80" s="72"/>
      <c r="L80" s="72"/>
      <c r="M80" s="72"/>
      <c r="N80" s="72"/>
      <c r="O80" s="72"/>
      <c r="P80" s="69"/>
    </row>
    <row r="81" spans="2:16" x14ac:dyDescent="0.25">
      <c r="B81" s="71"/>
      <c r="C81" s="72"/>
      <c r="D81" s="72"/>
      <c r="E81" s="72"/>
      <c r="F81" s="72"/>
      <c r="G81" s="72"/>
      <c r="H81" s="72"/>
      <c r="I81" s="72"/>
      <c r="J81" s="72"/>
      <c r="K81" s="72"/>
      <c r="L81" s="72"/>
      <c r="M81" s="72"/>
      <c r="N81" s="72"/>
      <c r="O81" s="72"/>
      <c r="P81" s="69"/>
    </row>
    <row r="82" spans="2:16" x14ac:dyDescent="0.25">
      <c r="B82" s="71"/>
      <c r="C82" s="72"/>
      <c r="D82" s="72"/>
      <c r="E82" s="72"/>
      <c r="F82" s="72"/>
      <c r="G82" s="72"/>
      <c r="H82" s="72"/>
      <c r="I82" s="72"/>
      <c r="J82" s="72"/>
      <c r="K82" s="72"/>
      <c r="L82" s="72"/>
      <c r="M82" s="72"/>
      <c r="N82" s="72"/>
      <c r="O82" s="72"/>
      <c r="P82" s="69"/>
    </row>
    <row r="83" spans="2:16" x14ac:dyDescent="0.25">
      <c r="B83" s="71"/>
      <c r="C83" s="72"/>
      <c r="D83" s="72"/>
      <c r="E83" s="72"/>
      <c r="F83" s="72"/>
      <c r="G83" s="72"/>
      <c r="H83" s="72"/>
      <c r="I83" s="72"/>
      <c r="J83" s="72"/>
      <c r="K83" s="72"/>
      <c r="L83" s="72"/>
      <c r="M83" s="72"/>
      <c r="N83" s="72"/>
      <c r="O83" s="72"/>
      <c r="P83" s="69"/>
    </row>
    <row r="84" spans="2:16" x14ac:dyDescent="0.25">
      <c r="B84" s="71"/>
      <c r="C84" s="72"/>
      <c r="D84" s="72"/>
      <c r="E84" s="72"/>
      <c r="F84" s="72"/>
      <c r="G84" s="72"/>
      <c r="H84" s="72"/>
      <c r="I84" s="72"/>
      <c r="J84" s="72"/>
      <c r="K84" s="72"/>
      <c r="L84" s="72"/>
      <c r="M84" s="72"/>
      <c r="N84" s="72"/>
      <c r="O84" s="72"/>
      <c r="P84" s="69"/>
    </row>
    <row r="85" spans="2:16" x14ac:dyDescent="0.25">
      <c r="B85" s="71"/>
      <c r="C85" s="72"/>
      <c r="D85" s="72"/>
      <c r="E85" s="72"/>
      <c r="F85" s="72"/>
      <c r="G85" s="72"/>
      <c r="H85" s="72"/>
      <c r="I85" s="72"/>
      <c r="J85" s="72"/>
      <c r="K85" s="72"/>
      <c r="L85" s="72"/>
      <c r="M85" s="72"/>
      <c r="N85" s="72"/>
      <c r="O85" s="72"/>
      <c r="P85" s="69"/>
    </row>
    <row r="86" spans="2:16" x14ac:dyDescent="0.25">
      <c r="B86" s="71"/>
      <c r="C86" s="72"/>
      <c r="D86" s="72"/>
      <c r="E86" s="72"/>
      <c r="F86" s="72"/>
      <c r="G86" s="72"/>
      <c r="H86" s="72"/>
      <c r="I86" s="72"/>
      <c r="J86" s="72"/>
      <c r="K86" s="72"/>
      <c r="L86" s="72"/>
      <c r="M86" s="72"/>
      <c r="N86" s="72"/>
      <c r="O86" s="72"/>
      <c r="P86" s="69"/>
    </row>
    <row r="87" spans="2:16" x14ac:dyDescent="0.25">
      <c r="B87" s="71"/>
      <c r="C87" s="72"/>
      <c r="D87" s="72"/>
      <c r="E87" s="72"/>
      <c r="F87" s="72"/>
      <c r="G87" s="72"/>
      <c r="H87" s="72"/>
      <c r="I87" s="72"/>
      <c r="J87" s="72"/>
      <c r="K87" s="72"/>
      <c r="L87" s="72"/>
      <c r="M87" s="72"/>
      <c r="N87" s="72"/>
      <c r="O87" s="72"/>
      <c r="P87" s="69"/>
    </row>
    <row r="88" spans="2:16" x14ac:dyDescent="0.25">
      <c r="B88" s="71"/>
      <c r="C88" s="72"/>
      <c r="D88" s="72"/>
      <c r="E88" s="72"/>
      <c r="F88" s="72"/>
      <c r="G88" s="72"/>
      <c r="H88" s="72"/>
      <c r="I88" s="72"/>
      <c r="J88" s="72"/>
      <c r="K88" s="72"/>
      <c r="L88" s="72"/>
      <c r="M88" s="72"/>
      <c r="N88" s="72"/>
      <c r="O88" s="72"/>
      <c r="P88" s="69"/>
    </row>
    <row r="89" spans="2:16" x14ac:dyDescent="0.25">
      <c r="B89" s="71"/>
      <c r="C89" s="72"/>
      <c r="D89" s="72"/>
      <c r="E89" s="72"/>
      <c r="F89" s="72"/>
      <c r="G89" s="72"/>
      <c r="H89" s="72"/>
      <c r="I89" s="72"/>
      <c r="J89" s="72"/>
      <c r="K89" s="72"/>
      <c r="L89" s="72"/>
      <c r="M89" s="72"/>
      <c r="N89" s="72"/>
      <c r="O89" s="72"/>
      <c r="P89" s="69"/>
    </row>
    <row r="90" spans="2:16" x14ac:dyDescent="0.25">
      <c r="B90" s="71"/>
      <c r="C90" s="72"/>
      <c r="D90" s="72"/>
      <c r="E90" s="72"/>
      <c r="F90" s="72"/>
      <c r="G90" s="72"/>
      <c r="H90" s="72"/>
      <c r="I90" s="72"/>
      <c r="J90" s="72"/>
      <c r="K90" s="72"/>
      <c r="L90" s="72"/>
      <c r="M90" s="72"/>
      <c r="N90" s="72"/>
      <c r="O90" s="72"/>
      <c r="P90" s="69"/>
    </row>
    <row r="91" spans="2:16" x14ac:dyDescent="0.25">
      <c r="B91" s="71"/>
      <c r="C91" s="72"/>
      <c r="D91" s="72"/>
      <c r="E91" s="72"/>
      <c r="F91" s="72"/>
      <c r="G91" s="72"/>
      <c r="H91" s="72"/>
      <c r="I91" s="72"/>
      <c r="J91" s="72"/>
      <c r="K91" s="72"/>
      <c r="L91" s="72"/>
      <c r="M91" s="72"/>
      <c r="N91" s="72"/>
      <c r="O91" s="72"/>
      <c r="P91" s="69"/>
    </row>
    <row r="92" spans="2:16" x14ac:dyDescent="0.25">
      <c r="B92" s="71"/>
      <c r="C92" s="72"/>
      <c r="D92" s="72"/>
      <c r="E92" s="72"/>
      <c r="F92" s="72"/>
      <c r="G92" s="72"/>
      <c r="H92" s="72"/>
      <c r="I92" s="72"/>
      <c r="J92" s="72"/>
      <c r="K92" s="72"/>
      <c r="L92" s="72"/>
      <c r="M92" s="72"/>
      <c r="N92" s="72"/>
      <c r="O92" s="72"/>
      <c r="P92" s="69"/>
    </row>
    <row r="93" spans="2:16" x14ac:dyDescent="0.25">
      <c r="B93" s="71"/>
      <c r="C93" s="72"/>
      <c r="D93" s="72"/>
      <c r="E93" s="72"/>
      <c r="F93" s="72"/>
      <c r="G93" s="72"/>
      <c r="H93" s="72"/>
      <c r="I93" s="72"/>
      <c r="J93" s="72"/>
      <c r="K93" s="72"/>
      <c r="L93" s="72"/>
      <c r="M93" s="72"/>
      <c r="N93" s="72"/>
      <c r="O93" s="72"/>
      <c r="P93" s="69"/>
    </row>
    <row r="94" spans="2:16" x14ac:dyDescent="0.25">
      <c r="B94" s="71"/>
      <c r="C94" s="72"/>
      <c r="D94" s="72"/>
      <c r="E94" s="72"/>
      <c r="F94" s="72"/>
      <c r="G94" s="72"/>
      <c r="H94" s="72"/>
      <c r="I94" s="72"/>
      <c r="J94" s="72"/>
      <c r="K94" s="72"/>
      <c r="L94" s="72"/>
      <c r="M94" s="72"/>
      <c r="N94" s="72"/>
      <c r="O94" s="72"/>
      <c r="P94" s="69"/>
    </row>
    <row r="95" spans="2:16" x14ac:dyDescent="0.25">
      <c r="B95" s="71"/>
      <c r="C95" s="72"/>
      <c r="D95" s="72"/>
      <c r="E95" s="72"/>
      <c r="F95" s="72"/>
      <c r="G95" s="72"/>
      <c r="H95" s="72"/>
      <c r="I95" s="72"/>
      <c r="J95" s="72"/>
      <c r="K95" s="72"/>
      <c r="L95" s="72"/>
      <c r="M95" s="72"/>
      <c r="N95" s="72"/>
      <c r="O95" s="72"/>
      <c r="P95" s="69"/>
    </row>
    <row r="96" spans="2:16" x14ac:dyDescent="0.25">
      <c r="B96" s="71"/>
      <c r="C96" s="72"/>
      <c r="D96" s="72"/>
      <c r="E96" s="72"/>
      <c r="F96" s="72"/>
      <c r="G96" s="72"/>
      <c r="H96" s="72"/>
      <c r="I96" s="72"/>
      <c r="J96" s="72"/>
      <c r="K96" s="72"/>
      <c r="L96" s="72"/>
      <c r="M96" s="72"/>
      <c r="N96" s="72"/>
      <c r="O96" s="72"/>
      <c r="P96" s="69"/>
    </row>
    <row r="97" spans="2:16" x14ac:dyDescent="0.25">
      <c r="B97" s="71"/>
      <c r="C97" s="72"/>
      <c r="D97" s="72"/>
      <c r="E97" s="72"/>
      <c r="F97" s="72"/>
      <c r="G97" s="72"/>
      <c r="H97" s="72"/>
      <c r="I97" s="72"/>
      <c r="J97" s="72"/>
      <c r="K97" s="72"/>
      <c r="L97" s="72"/>
      <c r="M97" s="72"/>
      <c r="N97" s="72"/>
      <c r="O97" s="72"/>
      <c r="P97" s="69"/>
    </row>
    <row r="98" spans="2:16" x14ac:dyDescent="0.25">
      <c r="B98" s="71"/>
      <c r="C98" s="72"/>
      <c r="D98" s="72"/>
      <c r="E98" s="72"/>
      <c r="F98" s="72"/>
      <c r="G98" s="72"/>
      <c r="H98" s="72"/>
      <c r="I98" s="72"/>
      <c r="J98" s="72"/>
      <c r="K98" s="72"/>
      <c r="L98" s="72"/>
      <c r="M98" s="72"/>
      <c r="N98" s="72"/>
      <c r="O98" s="72"/>
      <c r="P98" s="69"/>
    </row>
    <row r="99" spans="2:16" x14ac:dyDescent="0.25">
      <c r="B99" s="71"/>
      <c r="C99" s="72"/>
      <c r="D99" s="72"/>
      <c r="E99" s="72"/>
      <c r="F99" s="72"/>
      <c r="G99" s="72"/>
      <c r="H99" s="72"/>
      <c r="I99" s="72"/>
      <c r="J99" s="72"/>
      <c r="K99" s="72"/>
      <c r="L99" s="72"/>
      <c r="M99" s="72"/>
      <c r="N99" s="72"/>
      <c r="O99" s="72"/>
      <c r="P99" s="69"/>
    </row>
    <row r="100" spans="2:16" x14ac:dyDescent="0.25">
      <c r="B100" s="71"/>
      <c r="C100" s="72"/>
      <c r="D100" s="72"/>
      <c r="E100" s="72"/>
      <c r="F100" s="72"/>
      <c r="G100" s="72"/>
      <c r="H100" s="72"/>
      <c r="I100" s="72"/>
      <c r="J100" s="72"/>
      <c r="K100" s="72"/>
      <c r="L100" s="72"/>
      <c r="M100" s="72"/>
      <c r="N100" s="72"/>
      <c r="O100" s="72"/>
      <c r="P100" s="69"/>
    </row>
    <row r="101" spans="2:16" x14ac:dyDescent="0.25">
      <c r="B101" s="71"/>
      <c r="C101" s="72"/>
      <c r="D101" s="72"/>
      <c r="E101" s="72"/>
      <c r="F101" s="72"/>
      <c r="G101" s="72"/>
      <c r="H101" s="72"/>
      <c r="I101" s="72"/>
      <c r="J101" s="72"/>
      <c r="K101" s="72"/>
      <c r="L101" s="72"/>
      <c r="M101" s="72"/>
      <c r="N101" s="72"/>
      <c r="O101" s="72"/>
      <c r="P101" s="69"/>
    </row>
    <row r="102" spans="2:16" x14ac:dyDescent="0.25">
      <c r="B102" s="71"/>
      <c r="C102" s="72"/>
      <c r="D102" s="72"/>
      <c r="E102" s="72"/>
      <c r="F102" s="72"/>
      <c r="G102" s="72"/>
      <c r="H102" s="72"/>
      <c r="I102" s="72"/>
      <c r="J102" s="72"/>
      <c r="K102" s="72"/>
      <c r="L102" s="72"/>
      <c r="M102" s="72"/>
      <c r="N102" s="72"/>
      <c r="O102" s="72"/>
      <c r="P102" s="69"/>
    </row>
    <row r="103" spans="2:16" x14ac:dyDescent="0.25">
      <c r="B103" s="71"/>
      <c r="C103" s="72"/>
      <c r="D103" s="72"/>
      <c r="E103" s="72"/>
      <c r="F103" s="72"/>
      <c r="G103" s="72"/>
      <c r="H103" s="72"/>
      <c r="I103" s="72"/>
      <c r="J103" s="72"/>
      <c r="K103" s="72"/>
      <c r="L103" s="72"/>
      <c r="M103" s="72"/>
      <c r="N103" s="72"/>
      <c r="O103" s="72"/>
      <c r="P103" s="69"/>
    </row>
    <row r="104" spans="2:16" x14ac:dyDescent="0.25">
      <c r="B104" s="71"/>
      <c r="C104" s="72"/>
      <c r="D104" s="72"/>
      <c r="E104" s="72"/>
      <c r="F104" s="72"/>
      <c r="G104" s="72"/>
      <c r="H104" s="72"/>
      <c r="I104" s="72"/>
      <c r="J104" s="72"/>
      <c r="K104" s="72"/>
      <c r="L104" s="72"/>
      <c r="M104" s="72"/>
      <c r="N104" s="72"/>
      <c r="O104" s="72"/>
      <c r="P104" s="69"/>
    </row>
    <row r="105" spans="2:16" x14ac:dyDescent="0.25">
      <c r="B105" s="71"/>
      <c r="C105" s="72"/>
      <c r="D105" s="72"/>
      <c r="E105" s="72"/>
      <c r="F105" s="72"/>
      <c r="G105" s="72"/>
      <c r="H105" s="72"/>
      <c r="I105" s="72"/>
      <c r="J105" s="72"/>
      <c r="K105" s="72"/>
      <c r="L105" s="72"/>
      <c r="M105" s="72"/>
      <c r="N105" s="72"/>
      <c r="O105" s="72"/>
      <c r="P105" s="69"/>
    </row>
    <row r="106" spans="2:16" x14ac:dyDescent="0.25">
      <c r="B106" s="71"/>
      <c r="C106" s="72"/>
      <c r="D106" s="72"/>
      <c r="E106" s="72"/>
      <c r="F106" s="72"/>
      <c r="G106" s="72"/>
      <c r="H106" s="72"/>
      <c r="I106" s="72"/>
      <c r="J106" s="72"/>
      <c r="K106" s="72"/>
      <c r="L106" s="72"/>
      <c r="M106" s="72"/>
      <c r="N106" s="72"/>
      <c r="O106" s="72"/>
      <c r="P106" s="69"/>
    </row>
    <row r="107" spans="2:16" x14ac:dyDescent="0.25">
      <c r="B107" s="71"/>
      <c r="C107" s="72"/>
      <c r="D107" s="72"/>
      <c r="E107" s="72"/>
      <c r="F107" s="72"/>
      <c r="G107" s="72"/>
      <c r="H107" s="72"/>
      <c r="I107" s="72"/>
      <c r="J107" s="72"/>
      <c r="K107" s="72"/>
      <c r="L107" s="72"/>
      <c r="M107" s="72"/>
      <c r="N107" s="72"/>
      <c r="O107" s="72"/>
      <c r="P107" s="69"/>
    </row>
    <row r="108" spans="2:16" x14ac:dyDescent="0.25">
      <c r="B108" s="71"/>
      <c r="C108" s="72"/>
      <c r="D108" s="72"/>
      <c r="E108" s="72"/>
      <c r="F108" s="72"/>
      <c r="G108" s="72"/>
      <c r="H108" s="72"/>
      <c r="I108" s="72"/>
      <c r="J108" s="72"/>
      <c r="K108" s="72"/>
      <c r="L108" s="72"/>
      <c r="M108" s="72"/>
      <c r="N108" s="72"/>
      <c r="O108" s="72"/>
      <c r="P108" s="69"/>
    </row>
    <row r="109" spans="2:16" x14ac:dyDescent="0.25">
      <c r="B109" s="71"/>
      <c r="C109" s="72"/>
      <c r="D109" s="72"/>
      <c r="E109" s="72"/>
      <c r="F109" s="72"/>
      <c r="G109" s="72"/>
      <c r="H109" s="72"/>
      <c r="I109" s="72"/>
      <c r="J109" s="72"/>
      <c r="K109" s="72"/>
      <c r="L109" s="72"/>
      <c r="M109" s="72"/>
      <c r="N109" s="72"/>
      <c r="O109" s="72"/>
      <c r="P109" s="69"/>
    </row>
    <row r="110" spans="2:16" x14ac:dyDescent="0.25">
      <c r="B110" s="71"/>
      <c r="C110" s="72"/>
      <c r="D110" s="72"/>
      <c r="E110" s="72"/>
      <c r="F110" s="72"/>
      <c r="G110" s="72"/>
      <c r="H110" s="72"/>
      <c r="I110" s="72"/>
      <c r="J110" s="72"/>
      <c r="K110" s="72"/>
      <c r="L110" s="72"/>
      <c r="M110" s="72"/>
      <c r="N110" s="72"/>
      <c r="O110" s="72"/>
      <c r="P110" s="69"/>
    </row>
    <row r="111" spans="2:16" x14ac:dyDescent="0.25">
      <c r="B111" s="71"/>
      <c r="C111" s="72"/>
      <c r="D111" s="72"/>
      <c r="E111" s="72"/>
      <c r="F111" s="72"/>
      <c r="G111" s="72"/>
      <c r="H111" s="72"/>
      <c r="I111" s="72"/>
      <c r="J111" s="72"/>
      <c r="K111" s="72"/>
      <c r="L111" s="72"/>
      <c r="M111" s="72"/>
      <c r="N111" s="72"/>
      <c r="O111" s="72"/>
      <c r="P111" s="69"/>
    </row>
    <row r="112" spans="2:16" x14ac:dyDescent="0.25">
      <c r="B112" s="71"/>
      <c r="C112" s="72"/>
      <c r="D112" s="72"/>
      <c r="E112" s="72"/>
      <c r="F112" s="72"/>
      <c r="G112" s="72"/>
      <c r="H112" s="72"/>
      <c r="I112" s="72"/>
      <c r="J112" s="72"/>
      <c r="K112" s="72"/>
      <c r="L112" s="72"/>
      <c r="M112" s="72"/>
      <c r="N112" s="72"/>
      <c r="O112" s="72"/>
      <c r="P112" s="69"/>
    </row>
    <row r="113" spans="2:16" x14ac:dyDescent="0.25">
      <c r="B113" s="71"/>
      <c r="C113" s="72"/>
      <c r="D113" s="72"/>
      <c r="E113" s="72"/>
      <c r="F113" s="72"/>
      <c r="G113" s="72"/>
      <c r="H113" s="72"/>
      <c r="I113" s="72"/>
      <c r="J113" s="72"/>
      <c r="K113" s="72"/>
      <c r="L113" s="72"/>
      <c r="M113" s="72"/>
      <c r="N113" s="72"/>
      <c r="O113" s="72"/>
      <c r="P113" s="69"/>
    </row>
    <row r="114" spans="2:16" x14ac:dyDescent="0.25">
      <c r="B114" s="71"/>
      <c r="C114" s="72"/>
      <c r="D114" s="72"/>
      <c r="E114" s="72"/>
      <c r="F114" s="72"/>
      <c r="G114" s="72"/>
      <c r="H114" s="72"/>
      <c r="I114" s="72"/>
      <c r="J114" s="72"/>
      <c r="K114" s="72"/>
      <c r="L114" s="72"/>
      <c r="M114" s="72"/>
      <c r="N114" s="72"/>
      <c r="O114" s="72"/>
      <c r="P114" s="69"/>
    </row>
    <row r="115" spans="2:16" x14ac:dyDescent="0.25">
      <c r="B115" s="71"/>
      <c r="C115" s="72"/>
      <c r="D115" s="72"/>
      <c r="E115" s="72"/>
      <c r="F115" s="72"/>
      <c r="G115" s="72"/>
      <c r="H115" s="72"/>
      <c r="I115" s="72"/>
      <c r="J115" s="72"/>
      <c r="K115" s="72"/>
      <c r="L115" s="72"/>
      <c r="M115" s="72"/>
      <c r="N115" s="72"/>
      <c r="O115" s="72"/>
      <c r="P115" s="69"/>
    </row>
    <row r="116" spans="2:16" x14ac:dyDescent="0.25">
      <c r="B116" s="71"/>
      <c r="C116" s="72"/>
      <c r="D116" s="72"/>
      <c r="E116" s="72"/>
      <c r="F116" s="72"/>
      <c r="G116" s="72"/>
      <c r="H116" s="72"/>
      <c r="I116" s="72"/>
      <c r="J116" s="72"/>
      <c r="K116" s="72"/>
      <c r="L116" s="72"/>
      <c r="M116" s="72"/>
      <c r="N116" s="72"/>
      <c r="O116" s="72"/>
      <c r="P116" s="69"/>
    </row>
    <row r="117" spans="2:16" x14ac:dyDescent="0.25">
      <c r="B117" s="71"/>
      <c r="C117" s="72"/>
      <c r="D117" s="72"/>
      <c r="E117" s="72"/>
      <c r="F117" s="72"/>
      <c r="G117" s="72"/>
      <c r="H117" s="72"/>
      <c r="I117" s="72"/>
      <c r="J117" s="72"/>
      <c r="K117" s="72"/>
      <c r="L117" s="72"/>
      <c r="M117" s="72"/>
      <c r="N117" s="72"/>
      <c r="O117" s="72"/>
      <c r="P117" s="69"/>
    </row>
    <row r="118" spans="2:16" x14ac:dyDescent="0.25">
      <c r="B118" s="71"/>
      <c r="C118" s="72"/>
      <c r="D118" s="72"/>
      <c r="E118" s="72"/>
      <c r="F118" s="72"/>
      <c r="G118" s="72"/>
      <c r="H118" s="72"/>
      <c r="I118" s="72"/>
      <c r="J118" s="72"/>
      <c r="K118" s="72"/>
      <c r="L118" s="72"/>
      <c r="M118" s="72"/>
      <c r="N118" s="72"/>
      <c r="O118" s="72"/>
      <c r="P118" s="69"/>
    </row>
    <row r="119" spans="2:16" x14ac:dyDescent="0.25">
      <c r="B119" s="71"/>
      <c r="C119" s="72"/>
      <c r="D119" s="72"/>
      <c r="E119" s="72"/>
      <c r="F119" s="72"/>
      <c r="G119" s="72"/>
      <c r="H119" s="72"/>
      <c r="I119" s="72"/>
      <c r="J119" s="72"/>
      <c r="K119" s="72"/>
      <c r="L119" s="72"/>
      <c r="M119" s="72"/>
      <c r="N119" s="72"/>
      <c r="O119" s="72"/>
      <c r="P119" s="69"/>
    </row>
    <row r="120" spans="2:16" x14ac:dyDescent="0.25">
      <c r="B120" s="71"/>
      <c r="C120" s="72"/>
      <c r="D120" s="72"/>
      <c r="E120" s="72"/>
      <c r="F120" s="72"/>
      <c r="G120" s="72"/>
      <c r="H120" s="72"/>
      <c r="I120" s="72"/>
      <c r="J120" s="72"/>
      <c r="K120" s="72"/>
      <c r="L120" s="72"/>
      <c r="M120" s="72"/>
      <c r="N120" s="72"/>
      <c r="O120" s="72"/>
      <c r="P120" s="69"/>
    </row>
    <row r="121" spans="2:16" x14ac:dyDescent="0.25">
      <c r="B121" s="71"/>
      <c r="C121" s="72"/>
      <c r="D121" s="72"/>
      <c r="E121" s="72"/>
      <c r="F121" s="72"/>
      <c r="G121" s="72"/>
      <c r="H121" s="72"/>
      <c r="I121" s="72"/>
      <c r="J121" s="72"/>
      <c r="K121" s="72"/>
      <c r="L121" s="72"/>
      <c r="M121" s="72"/>
      <c r="N121" s="72"/>
      <c r="O121" s="72"/>
      <c r="P121" s="69"/>
    </row>
    <row r="122" spans="2:16" ht="16.5" thickBot="1" x14ac:dyDescent="0.3">
      <c r="B122" s="73"/>
      <c r="C122" s="74"/>
      <c r="D122" s="74"/>
      <c r="E122" s="74"/>
      <c r="F122" s="74"/>
      <c r="G122" s="74"/>
      <c r="H122" s="74"/>
      <c r="I122" s="74"/>
      <c r="J122" s="74"/>
      <c r="K122" s="74"/>
      <c r="L122" s="74"/>
      <c r="M122" s="74"/>
      <c r="N122" s="74"/>
      <c r="O122" s="74"/>
      <c r="P122" s="70"/>
    </row>
    <row r="123" spans="2:16" x14ac:dyDescent="0.25">
      <c r="B123" s="199"/>
      <c r="C123" s="199"/>
      <c r="D123" s="199"/>
      <c r="E123" s="199"/>
      <c r="F123" s="199"/>
      <c r="G123" s="199"/>
      <c r="H123" s="199"/>
      <c r="I123" s="199"/>
      <c r="J123" s="199"/>
      <c r="K123" s="199"/>
      <c r="L123" s="199"/>
      <c r="M123" s="199"/>
      <c r="N123" s="199"/>
      <c r="O123" s="199"/>
      <c r="P123" s="199"/>
    </row>
    <row r="124" spans="2:16" x14ac:dyDescent="0.25">
      <c r="B124" s="132"/>
      <c r="C124" s="132"/>
      <c r="D124" s="132"/>
      <c r="E124" s="132"/>
      <c r="F124" s="132"/>
      <c r="G124" s="132"/>
      <c r="H124" s="132"/>
      <c r="I124" s="132"/>
      <c r="J124" s="132"/>
      <c r="K124" s="132"/>
      <c r="L124" s="132"/>
      <c r="M124" s="132"/>
      <c r="N124" s="132"/>
      <c r="O124" s="132"/>
      <c r="P124" s="132"/>
    </row>
    <row r="125" spans="2:16" x14ac:dyDescent="0.25">
      <c r="B125" s="132"/>
      <c r="C125" s="132"/>
      <c r="D125" s="132"/>
      <c r="E125" s="132"/>
      <c r="F125" s="132"/>
      <c r="G125" s="132"/>
      <c r="H125" s="132"/>
      <c r="I125" s="132"/>
      <c r="J125" s="132"/>
      <c r="K125" s="132"/>
      <c r="L125" s="132"/>
      <c r="M125" s="132"/>
      <c r="N125" s="132"/>
      <c r="O125" s="132"/>
      <c r="P125" s="132"/>
    </row>
    <row r="126" spans="2:16" x14ac:dyDescent="0.25">
      <c r="B126" s="132"/>
      <c r="C126" s="132"/>
      <c r="D126" s="132"/>
      <c r="E126" s="132"/>
      <c r="F126" s="132"/>
      <c r="G126" s="132"/>
      <c r="H126" s="132"/>
      <c r="I126" s="132"/>
      <c r="J126" s="132"/>
      <c r="K126" s="132"/>
      <c r="L126" s="132"/>
      <c r="M126" s="132"/>
      <c r="N126" s="132"/>
      <c r="O126" s="132"/>
      <c r="P126" s="132"/>
    </row>
  </sheetData>
  <mergeCells count="24">
    <mergeCell ref="B37:P37"/>
    <mergeCell ref="B38:P38"/>
    <mergeCell ref="B23:P23"/>
    <mergeCell ref="B2:P2"/>
    <mergeCell ref="B3:P3"/>
    <mergeCell ref="B7:P7"/>
    <mergeCell ref="C33:C34"/>
    <mergeCell ref="C30:C32"/>
    <mergeCell ref="C26:C28"/>
    <mergeCell ref="B4:O4"/>
    <mergeCell ref="B5:O5"/>
    <mergeCell ref="B6:O6"/>
    <mergeCell ref="B22:P22"/>
    <mergeCell ref="C53:C55"/>
    <mergeCell ref="D53:D55"/>
    <mergeCell ref="D41:D43"/>
    <mergeCell ref="D44:D49"/>
    <mergeCell ref="D50:D52"/>
    <mergeCell ref="C41:C52"/>
    <mergeCell ref="B123:P126"/>
    <mergeCell ref="C60:C62"/>
    <mergeCell ref="D60:D61"/>
    <mergeCell ref="C56:C59"/>
    <mergeCell ref="D58:D5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Inicio</vt:lpstr>
      <vt:lpstr>Porcentajes</vt:lpstr>
      <vt:lpstr>Método de trabajo</vt:lpstr>
      <vt:lpstr>Entorno</vt:lpstr>
      <vt:lpstr>Liderazgo</vt:lpstr>
      <vt:lpstr>Talento humano</vt:lpstr>
      <vt:lpstr>Consolidado de datos</vt:lpstr>
      <vt:lpstr>Consolidado de datos (2)</vt:lpstr>
      <vt:lpstr>Reporte de resultados</vt:lpstr>
      <vt:lpstr>Plan de mejoramiento</vt:lpstr>
      <vt:lpstr>Hoja1</vt:lpstr>
      <vt:lpstr>Variables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gduque</dc:creator>
  <cp:lastModifiedBy>Luis Felipe Correcha Saavedra</cp:lastModifiedBy>
  <dcterms:created xsi:type="dcterms:W3CDTF">2012-04-25T00:33:28Z</dcterms:created>
  <dcterms:modified xsi:type="dcterms:W3CDTF">2013-06-12T20:42:13Z</dcterms:modified>
</cp:coreProperties>
</file>