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2. Anexos /"/>
    </mc:Choice>
  </mc:AlternateContent>
  <xr:revisionPtr revIDLastSave="0" documentId="8_{430B4DBE-AEF9-8C4A-971E-CB674F72511A}" xr6:coauthVersionLast="47" xr6:coauthVersionMax="47" xr10:uidLastSave="{00000000-0000-0000-0000-000000000000}"/>
  <bookViews>
    <workbookView xWindow="0" yWindow="460" windowWidth="28800" windowHeight="16420" tabRatio="801" activeTab="3" xr2:uid="{00000000-000D-0000-FFFF-FFFF00000000}"/>
  </bookViews>
  <sheets>
    <sheet name="Criterios de Ponderación" sheetId="14" r:id="rId1"/>
    <sheet name="Var-Compras" sheetId="7" r:id="rId2"/>
    <sheet name="Hoja1" sheetId="18" state="hidden" r:id="rId3"/>
    <sheet name="Var-Transpote" sheetId="19" r:id="rId4"/>
    <sheet name="Var- Almacén" sheetId="20" r:id="rId5"/>
    <sheet name="Resultados" sheetId="16" r:id="rId6"/>
    <sheet name="Hoja2" sheetId="12" state="hidden" r:id="rId7"/>
  </sheets>
  <definedNames>
    <definedName name="solver_eng" localSheetId="4" hidden="1">1</definedName>
    <definedName name="solver_eng" localSheetId="1" hidden="1">1</definedName>
    <definedName name="solver_eng" localSheetId="3" hidden="1">1</definedName>
    <definedName name="solver_lin" localSheetId="4" hidden="1">2</definedName>
    <definedName name="solver_lin" localSheetId="1" hidden="1">2</definedName>
    <definedName name="solver_lin" localSheetId="3" hidden="1">2</definedName>
    <definedName name="solver_neg" localSheetId="4" hidden="1">1</definedName>
    <definedName name="solver_neg" localSheetId="1" hidden="1">1</definedName>
    <definedName name="solver_neg" localSheetId="3" hidden="1">1</definedName>
    <definedName name="solver_num" localSheetId="4" hidden="1">0</definedName>
    <definedName name="solver_num" localSheetId="1" hidden="1">0</definedName>
    <definedName name="solver_num" localSheetId="3" hidden="1">0</definedName>
    <definedName name="solver_opt" localSheetId="4" hidden="1">'Var- Almacén'!$AO$5</definedName>
    <definedName name="solver_opt" localSheetId="1" hidden="1">'Var-Compras'!$AN$5</definedName>
    <definedName name="solver_opt" localSheetId="3" hidden="1">'Var-Transpote'!#REF!</definedName>
    <definedName name="solver_typ" localSheetId="4" hidden="1">1</definedName>
    <definedName name="solver_typ" localSheetId="1" hidden="1">1</definedName>
    <definedName name="solver_typ" localSheetId="3" hidden="1">1</definedName>
    <definedName name="solver_val" localSheetId="4" hidden="1">0</definedName>
    <definedName name="solver_val" localSheetId="1" hidden="1">0</definedName>
    <definedName name="solver_val" localSheetId="3" hidden="1">0</definedName>
    <definedName name="solver_ver" localSheetId="4" hidden="1">2</definedName>
    <definedName name="solver_ver" localSheetId="1" hidden="1">2</definedName>
    <definedName name="solver_ver" localSheetId="3" hidden="1">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6" l="1"/>
  <c r="I4" i="7"/>
  <c r="F139" i="16"/>
  <c r="F138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2" i="16"/>
  <c r="I27" i="7"/>
  <c r="AS24" i="20"/>
  <c r="AJ24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5" i="20"/>
  <c r="AA6" i="20"/>
  <c r="AA7" i="20"/>
  <c r="AA4" i="20"/>
  <c r="R24" i="20"/>
  <c r="AA26" i="19"/>
  <c r="R26" i="19"/>
  <c r="AJ27" i="7"/>
  <c r="AA27" i="7"/>
  <c r="AA20" i="7"/>
  <c r="AA21" i="7"/>
  <c r="AA19" i="7"/>
  <c r="AA15" i="7"/>
  <c r="AA16" i="7"/>
  <c r="AA14" i="7"/>
  <c r="AA5" i="7"/>
  <c r="AA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H27" i="7"/>
  <c r="H4" i="7"/>
  <c r="AS15" i="20"/>
  <c r="AS16" i="20"/>
  <c r="AU13" i="20"/>
  <c r="AU14" i="20"/>
  <c r="AU15" i="20"/>
  <c r="AU16" i="20"/>
  <c r="AU12" i="20"/>
  <c r="AU5" i="20"/>
  <c r="AU6" i="20"/>
  <c r="AU7" i="20"/>
  <c r="AU8" i="20"/>
  <c r="AU9" i="20"/>
  <c r="AU10" i="20"/>
  <c r="AU11" i="20"/>
  <c r="AU4" i="20"/>
  <c r="AS11" i="20"/>
  <c r="AS12" i="20"/>
  <c r="AS10" i="20"/>
  <c r="AR15" i="20"/>
  <c r="AR16" i="20"/>
  <c r="AR10" i="20"/>
  <c r="AR11" i="20"/>
  <c r="AR12" i="20"/>
  <c r="AS5" i="20"/>
  <c r="AS4" i="20"/>
  <c r="AJ4" i="20"/>
  <c r="AR5" i="20"/>
  <c r="AR6" i="20"/>
  <c r="AR4" i="20"/>
  <c r="AJ16" i="20"/>
  <c r="AJ17" i="20"/>
  <c r="AJ15" i="20"/>
  <c r="AJ10" i="20"/>
  <c r="AJ11" i="20"/>
  <c r="AJ12" i="20"/>
  <c r="AJ5" i="20"/>
  <c r="AJ6" i="20"/>
  <c r="AI17" i="20"/>
  <c r="AL13" i="20"/>
  <c r="AL14" i="20"/>
  <c r="AL15" i="20"/>
  <c r="AL16" i="20"/>
  <c r="AL17" i="20"/>
  <c r="AI10" i="20"/>
  <c r="AI11" i="20"/>
  <c r="AI12" i="20"/>
  <c r="AI5" i="20"/>
  <c r="AI6" i="20"/>
  <c r="AI4" i="20"/>
  <c r="Z4" i="20"/>
  <c r="AL12" i="20"/>
  <c r="AI15" i="20"/>
  <c r="AI16" i="20"/>
  <c r="AL5" i="20"/>
  <c r="AL6" i="20"/>
  <c r="AL7" i="20"/>
  <c r="AL8" i="20"/>
  <c r="AL9" i="20"/>
  <c r="AL10" i="20"/>
  <c r="AL11" i="20"/>
  <c r="AL4" i="20"/>
  <c r="Z7" i="20"/>
  <c r="AC13" i="20"/>
  <c r="AC14" i="20"/>
  <c r="AC15" i="20"/>
  <c r="AC16" i="20"/>
  <c r="AC17" i="20"/>
  <c r="AC18" i="20"/>
  <c r="AC19" i="20"/>
  <c r="AC20" i="20"/>
  <c r="AC21" i="20"/>
  <c r="AC22" i="20"/>
  <c r="AC12" i="20"/>
  <c r="AC5" i="20"/>
  <c r="AC6" i="20"/>
  <c r="AC7" i="20"/>
  <c r="AC8" i="20"/>
  <c r="AC9" i="20"/>
  <c r="AC10" i="20"/>
  <c r="AC11" i="20"/>
  <c r="AC4" i="20"/>
  <c r="Z5" i="20"/>
  <c r="Z6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R4" i="20"/>
  <c r="T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4" i="20"/>
  <c r="Q20" i="20"/>
  <c r="Z4" i="19"/>
  <c r="AC17" i="19"/>
  <c r="AC18" i="19"/>
  <c r="AC19" i="19"/>
  <c r="AC20" i="19"/>
  <c r="AC21" i="19"/>
  <c r="AC22" i="19"/>
  <c r="AC23" i="19"/>
  <c r="AC16" i="19"/>
  <c r="AC12" i="19"/>
  <c r="AC13" i="19"/>
  <c r="AC14" i="19"/>
  <c r="AC15" i="19"/>
  <c r="AC11" i="19"/>
  <c r="AC10" i="19"/>
  <c r="AA14" i="19"/>
  <c r="AA15" i="19"/>
  <c r="AA16" i="19"/>
  <c r="AA17" i="19"/>
  <c r="AA19" i="19"/>
  <c r="AA20" i="19"/>
  <c r="AA21" i="19"/>
  <c r="AA22" i="19"/>
  <c r="AA23" i="19"/>
  <c r="AA4" i="19"/>
  <c r="AC5" i="19"/>
  <c r="AC6" i="19"/>
  <c r="AC7" i="19"/>
  <c r="AC8" i="19"/>
  <c r="AC9" i="19"/>
  <c r="AC4" i="19"/>
  <c r="R4" i="19"/>
  <c r="Z5" i="19"/>
  <c r="Z6" i="19"/>
  <c r="Z7" i="19"/>
  <c r="Z8" i="19"/>
  <c r="Z9" i="19"/>
  <c r="Z14" i="19"/>
  <c r="Z15" i="19"/>
  <c r="Z16" i="19"/>
  <c r="Z17" i="19"/>
  <c r="Z19" i="19"/>
  <c r="Z20" i="19"/>
  <c r="Z21" i="19"/>
  <c r="Z22" i="19"/>
  <c r="Z23" i="19"/>
  <c r="R17" i="19"/>
  <c r="R18" i="19"/>
  <c r="R19" i="19"/>
  <c r="R20" i="19"/>
  <c r="R16" i="19"/>
  <c r="R13" i="19"/>
  <c r="R14" i="19"/>
  <c r="R15" i="19"/>
  <c r="Q4" i="19"/>
  <c r="AL23" i="7"/>
  <c r="AL24" i="7"/>
  <c r="AL25" i="7"/>
  <c r="AL17" i="7"/>
  <c r="AL18" i="7"/>
  <c r="AL19" i="7"/>
  <c r="AL20" i="7"/>
  <c r="AL21" i="7"/>
  <c r="AL22" i="7"/>
  <c r="AL16" i="7"/>
  <c r="AL12" i="7"/>
  <c r="AL13" i="7"/>
  <c r="AL14" i="7"/>
  <c r="AL15" i="7"/>
  <c r="AJ24" i="7"/>
  <c r="AJ25" i="7"/>
  <c r="AI22" i="7"/>
  <c r="AI23" i="7"/>
  <c r="AI24" i="7"/>
  <c r="AI25" i="7"/>
  <c r="AI5" i="7"/>
  <c r="AI6" i="7"/>
  <c r="AJ22" i="7" s="1"/>
  <c r="AI7" i="7"/>
  <c r="AI8" i="7"/>
  <c r="AI9" i="7"/>
  <c r="AI10" i="7"/>
  <c r="AI12" i="7"/>
  <c r="AI13" i="7"/>
  <c r="AI14" i="7"/>
  <c r="AI15" i="7"/>
  <c r="AI16" i="7"/>
  <c r="AI17" i="7"/>
  <c r="AI18" i="7"/>
  <c r="AI19" i="7"/>
  <c r="AI20" i="7"/>
  <c r="AI21" i="7"/>
  <c r="AI4" i="7"/>
  <c r="Z4" i="7"/>
  <c r="AL5" i="7"/>
  <c r="AL6" i="7"/>
  <c r="AL7" i="7"/>
  <c r="AL8" i="7"/>
  <c r="AL9" i="7"/>
  <c r="AL10" i="7"/>
  <c r="AL4" i="7"/>
  <c r="Z5" i="7"/>
  <c r="Q4" i="7"/>
  <c r="F140" i="16" l="1"/>
  <c r="AA24" i="20"/>
  <c r="AS6" i="20"/>
  <c r="AA9" i="19"/>
  <c r="AA6" i="19"/>
  <c r="AA5" i="19"/>
  <c r="AA8" i="19"/>
  <c r="AA7" i="19"/>
  <c r="AJ23" i="7"/>
  <c r="AJ14" i="7"/>
  <c r="AJ20" i="7"/>
  <c r="AJ12" i="7"/>
  <c r="AJ16" i="7"/>
  <c r="AJ10" i="7"/>
  <c r="AJ7" i="7"/>
  <c r="AJ18" i="7"/>
  <c r="AJ6" i="7"/>
  <c r="AJ21" i="7"/>
  <c r="AJ17" i="7"/>
  <c r="AJ13" i="7"/>
  <c r="AJ9" i="7"/>
  <c r="AJ5" i="7"/>
  <c r="AJ8" i="7"/>
  <c r="AJ19" i="7"/>
  <c r="AJ15" i="7"/>
  <c r="Q16" i="7" l="1"/>
  <c r="Q17" i="7"/>
  <c r="K4" i="7"/>
  <c r="K25" i="7"/>
  <c r="H25" i="7"/>
  <c r="K24" i="7"/>
  <c r="H24" i="7"/>
  <c r="K23" i="7"/>
  <c r="H23" i="7"/>
  <c r="K15" i="7"/>
  <c r="K16" i="7"/>
  <c r="K17" i="7"/>
  <c r="K18" i="7"/>
  <c r="K19" i="7"/>
  <c r="K20" i="7"/>
  <c r="K21" i="7"/>
  <c r="K22" i="7"/>
  <c r="K14" i="7"/>
  <c r="K8" i="7"/>
  <c r="K5" i="7"/>
  <c r="K6" i="7"/>
  <c r="K7" i="7"/>
  <c r="K9" i="7"/>
  <c r="K10" i="7"/>
  <c r="K11" i="7"/>
  <c r="K12" i="7"/>
  <c r="Z21" i="7"/>
  <c r="Z19" i="7"/>
  <c r="Z20" i="7"/>
  <c r="Z15" i="7"/>
  <c r="Z16" i="7"/>
  <c r="Z14" i="7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4" i="7"/>
  <c r="T5" i="19"/>
  <c r="T6" i="19"/>
  <c r="T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4" i="19"/>
  <c r="T13" i="7"/>
  <c r="T14" i="7"/>
  <c r="T15" i="7"/>
  <c r="T16" i="7"/>
  <c r="T17" i="7"/>
  <c r="T18" i="7"/>
  <c r="T19" i="7"/>
  <c r="T20" i="7"/>
  <c r="T21" i="7"/>
  <c r="T22" i="7"/>
  <c r="T5" i="7"/>
  <c r="T6" i="7"/>
  <c r="T7" i="7"/>
  <c r="T8" i="7"/>
  <c r="T9" i="7"/>
  <c r="T4" i="7"/>
  <c r="Q16" i="19"/>
  <c r="Q12" i="20"/>
  <c r="AU22" i="20"/>
  <c r="G9" i="20"/>
  <c r="H9" i="20"/>
  <c r="K9" i="20"/>
  <c r="K21" i="20"/>
  <c r="H21" i="20"/>
  <c r="G21" i="20"/>
  <c r="K20" i="20"/>
  <c r="H20" i="20"/>
  <c r="G20" i="20"/>
  <c r="Q19" i="20"/>
  <c r="K19" i="20"/>
  <c r="H19" i="20"/>
  <c r="G19" i="20"/>
  <c r="Q18" i="20"/>
  <c r="K18" i="20"/>
  <c r="H18" i="20"/>
  <c r="G18" i="20"/>
  <c r="Q17" i="20"/>
  <c r="K17" i="20"/>
  <c r="H17" i="20"/>
  <c r="G17" i="20"/>
  <c r="Q16" i="20"/>
  <c r="K16" i="20"/>
  <c r="H16" i="20"/>
  <c r="G16" i="20"/>
  <c r="Q15" i="20"/>
  <c r="K15" i="20"/>
  <c r="H15" i="20"/>
  <c r="G15" i="20"/>
  <c r="Q14" i="20"/>
  <c r="K14" i="20"/>
  <c r="H14" i="20"/>
  <c r="G14" i="20"/>
  <c r="Q13" i="20"/>
  <c r="K13" i="20"/>
  <c r="H13" i="20"/>
  <c r="G13" i="20"/>
  <c r="K12" i="20"/>
  <c r="H12" i="20"/>
  <c r="G12" i="20"/>
  <c r="Q11" i="20"/>
  <c r="K11" i="20"/>
  <c r="H11" i="20"/>
  <c r="G11" i="20"/>
  <c r="Q10" i="20"/>
  <c r="K10" i="20"/>
  <c r="H10" i="20"/>
  <c r="G10" i="20"/>
  <c r="Q8" i="20"/>
  <c r="K8" i="20"/>
  <c r="H8" i="20"/>
  <c r="G8" i="20"/>
  <c r="Q7" i="20"/>
  <c r="K7" i="20"/>
  <c r="H7" i="20"/>
  <c r="G7" i="20"/>
  <c r="Q6" i="20"/>
  <c r="K6" i="20"/>
  <c r="H6" i="20"/>
  <c r="G6" i="20"/>
  <c r="Q5" i="20"/>
  <c r="K5" i="20"/>
  <c r="H5" i="20"/>
  <c r="G5" i="20"/>
  <c r="Q4" i="20"/>
  <c r="R20" i="20" s="1"/>
  <c r="K4" i="20"/>
  <c r="H4" i="20"/>
  <c r="G4" i="20"/>
  <c r="K24" i="19"/>
  <c r="H24" i="19"/>
  <c r="G24" i="19"/>
  <c r="K23" i="19"/>
  <c r="H23" i="19"/>
  <c r="G23" i="19"/>
  <c r="K22" i="19"/>
  <c r="H22" i="19"/>
  <c r="G22" i="19"/>
  <c r="K21" i="19"/>
  <c r="H21" i="19"/>
  <c r="G21" i="19"/>
  <c r="Q20" i="19"/>
  <c r="K20" i="19"/>
  <c r="H20" i="19"/>
  <c r="G20" i="19"/>
  <c r="Q19" i="19"/>
  <c r="K19" i="19"/>
  <c r="H19" i="19"/>
  <c r="G19" i="19"/>
  <c r="Q18" i="19"/>
  <c r="K18" i="19"/>
  <c r="H18" i="19"/>
  <c r="G18" i="19"/>
  <c r="Q17" i="19"/>
  <c r="K17" i="19"/>
  <c r="H17" i="19"/>
  <c r="G17" i="19"/>
  <c r="K16" i="19"/>
  <c r="H16" i="19"/>
  <c r="G16" i="19"/>
  <c r="Q15" i="19"/>
  <c r="K15" i="19"/>
  <c r="H15" i="19"/>
  <c r="G15" i="19"/>
  <c r="Q14" i="19"/>
  <c r="K14" i="19"/>
  <c r="H14" i="19"/>
  <c r="G14" i="19"/>
  <c r="Q13" i="19"/>
  <c r="K13" i="19"/>
  <c r="H13" i="19"/>
  <c r="G13" i="19"/>
  <c r="K12" i="19"/>
  <c r="H12" i="19"/>
  <c r="G12" i="19"/>
  <c r="K11" i="19"/>
  <c r="H11" i="19"/>
  <c r="G11" i="19"/>
  <c r="H10" i="19"/>
  <c r="G10" i="19"/>
  <c r="K9" i="19"/>
  <c r="H9" i="19"/>
  <c r="G9" i="19"/>
  <c r="K8" i="19"/>
  <c r="H8" i="19"/>
  <c r="G8" i="19"/>
  <c r="K7" i="19"/>
  <c r="H7" i="19"/>
  <c r="G7" i="19"/>
  <c r="K6" i="19"/>
  <c r="H6" i="19"/>
  <c r="G6" i="19"/>
  <c r="K5" i="19"/>
  <c r="H5" i="19"/>
  <c r="G5" i="19"/>
  <c r="K4" i="19"/>
  <c r="H4" i="19"/>
  <c r="G4" i="19"/>
  <c r="H11" i="7"/>
  <c r="H16" i="7"/>
  <c r="H13" i="7"/>
  <c r="K13" i="7"/>
  <c r="R8" i="20" l="1"/>
  <c r="R12" i="20"/>
  <c r="I9" i="20"/>
  <c r="I15" i="20"/>
  <c r="I20" i="20"/>
  <c r="R19" i="20"/>
  <c r="I11" i="20"/>
  <c r="I10" i="20"/>
  <c r="R13" i="20"/>
  <c r="I14" i="20"/>
  <c r="R17" i="20"/>
  <c r="I18" i="20"/>
  <c r="I12" i="20"/>
  <c r="I16" i="20"/>
  <c r="I21" i="20"/>
  <c r="I13" i="20"/>
  <c r="I17" i="20"/>
  <c r="R16" i="20"/>
  <c r="R11" i="20"/>
  <c r="R15" i="20"/>
  <c r="R10" i="20"/>
  <c r="R14" i="20"/>
  <c r="R18" i="20"/>
  <c r="I7" i="20"/>
  <c r="R7" i="20"/>
  <c r="I5" i="20"/>
  <c r="R5" i="20"/>
  <c r="I4" i="20"/>
  <c r="I6" i="20"/>
  <c r="R6" i="20"/>
  <c r="I8" i="20"/>
  <c r="I19" i="20"/>
  <c r="I6" i="19"/>
  <c r="I12" i="19"/>
  <c r="I16" i="19"/>
  <c r="I20" i="19"/>
  <c r="I23" i="19"/>
  <c r="I11" i="19"/>
  <c r="I15" i="19"/>
  <c r="I19" i="19"/>
  <c r="I22" i="19"/>
  <c r="I14" i="19"/>
  <c r="I18" i="19"/>
  <c r="I13" i="19"/>
  <c r="I17" i="19"/>
  <c r="I21" i="19"/>
  <c r="I9" i="19"/>
  <c r="I4" i="19"/>
  <c r="I24" i="19"/>
  <c r="I5" i="19"/>
  <c r="I7" i="19"/>
  <c r="I8" i="19"/>
  <c r="I10" i="19"/>
  <c r="Q5" i="7"/>
  <c r="Q6" i="7"/>
  <c r="Q7" i="7"/>
  <c r="Q8" i="7"/>
  <c r="Q9" i="7"/>
  <c r="Q14" i="7"/>
  <c r="Q15" i="7"/>
  <c r="Q19" i="7"/>
  <c r="Q20" i="7"/>
  <c r="Q21" i="7"/>
  <c r="H12" i="7"/>
  <c r="H10" i="7"/>
  <c r="H9" i="7"/>
  <c r="H8" i="7"/>
  <c r="H7" i="7"/>
  <c r="H6" i="7"/>
  <c r="H5" i="7"/>
  <c r="H22" i="7"/>
  <c r="H21" i="7"/>
  <c r="H20" i="7"/>
  <c r="H19" i="7"/>
  <c r="H18" i="7"/>
  <c r="H17" i="7"/>
  <c r="H15" i="7"/>
  <c r="H14" i="7"/>
  <c r="R21" i="7" l="1"/>
  <c r="R17" i="7"/>
  <c r="R8" i="7"/>
  <c r="R15" i="7"/>
  <c r="R4" i="7"/>
  <c r="R16" i="7"/>
  <c r="R14" i="7"/>
  <c r="R5" i="7"/>
  <c r="R9" i="7"/>
  <c r="R19" i="7"/>
  <c r="R6" i="7"/>
  <c r="R20" i="7"/>
  <c r="R7" i="7"/>
  <c r="AJ4" i="7"/>
  <c r="J24" i="20"/>
  <c r="J28" i="19"/>
  <c r="I26" i="19"/>
  <c r="E65" i="18"/>
  <c r="F65" i="18" s="1"/>
  <c r="G65" i="18" s="1"/>
  <c r="F64" i="18"/>
  <c r="G64" i="18" s="1"/>
  <c r="E64" i="18"/>
  <c r="E63" i="18"/>
  <c r="F63" i="18" s="1"/>
  <c r="G63" i="18" s="1"/>
  <c r="E62" i="18"/>
  <c r="F62" i="18" s="1"/>
  <c r="G62" i="18" s="1"/>
  <c r="E61" i="18"/>
  <c r="F61" i="18" s="1"/>
  <c r="G61" i="18" s="1"/>
  <c r="F60" i="18"/>
  <c r="G60" i="18" s="1"/>
  <c r="E60" i="18"/>
  <c r="E59" i="18"/>
  <c r="F59" i="18" s="1"/>
  <c r="G59" i="18" s="1"/>
  <c r="E58" i="18"/>
  <c r="F58" i="18" s="1"/>
  <c r="G58" i="18" s="1"/>
  <c r="E57" i="18"/>
  <c r="F57" i="18" s="1"/>
  <c r="G57" i="18" s="1"/>
  <c r="F56" i="18"/>
  <c r="G56" i="18" s="1"/>
  <c r="E56" i="18"/>
  <c r="E55" i="18"/>
  <c r="F55" i="18" s="1"/>
  <c r="G55" i="18" s="1"/>
  <c r="E54" i="18"/>
  <c r="F54" i="18" s="1"/>
  <c r="G54" i="18" s="1"/>
  <c r="E53" i="18"/>
  <c r="F53" i="18" s="1"/>
  <c r="G53" i="18" s="1"/>
  <c r="F52" i="18"/>
  <c r="G52" i="18" s="1"/>
  <c r="E52" i="18"/>
  <c r="E51" i="18"/>
  <c r="F51" i="18" s="1"/>
  <c r="G51" i="18" s="1"/>
  <c r="E50" i="18"/>
  <c r="F50" i="18" s="1"/>
  <c r="G50" i="18" s="1"/>
  <c r="E49" i="18"/>
  <c r="F49" i="18" s="1"/>
  <c r="G49" i="18" s="1"/>
  <c r="F48" i="18"/>
  <c r="G48" i="18" s="1"/>
  <c r="E48" i="18"/>
  <c r="E47" i="18"/>
  <c r="F47" i="18" s="1"/>
  <c r="G47" i="18" s="1"/>
  <c r="E46" i="18"/>
  <c r="F46" i="18" s="1"/>
  <c r="G46" i="18" s="1"/>
  <c r="E45" i="18"/>
  <c r="F45" i="18" s="1"/>
  <c r="G45" i="18" s="1"/>
  <c r="F44" i="18"/>
  <c r="G44" i="18" s="1"/>
  <c r="E44" i="18"/>
  <c r="E43" i="18"/>
  <c r="F43" i="18" s="1"/>
  <c r="G43" i="18" s="1"/>
  <c r="E42" i="18"/>
  <c r="F42" i="18" s="1"/>
  <c r="G42" i="18" s="1"/>
  <c r="E41" i="18"/>
  <c r="F41" i="18" s="1"/>
  <c r="G41" i="18" s="1"/>
  <c r="F40" i="18"/>
  <c r="G40" i="18" s="1"/>
  <c r="E40" i="18"/>
  <c r="E39" i="18"/>
  <c r="F39" i="18" s="1"/>
  <c r="G39" i="18" s="1"/>
  <c r="E38" i="18"/>
  <c r="F38" i="18" s="1"/>
  <c r="G38" i="18" s="1"/>
  <c r="E37" i="18"/>
  <c r="F37" i="18" s="1"/>
  <c r="G37" i="18" s="1"/>
  <c r="F36" i="18"/>
  <c r="G36" i="18" s="1"/>
  <c r="E36" i="18"/>
  <c r="E35" i="18"/>
  <c r="F35" i="18" s="1"/>
  <c r="G35" i="18" s="1"/>
  <c r="E34" i="18"/>
  <c r="F34" i="18" s="1"/>
  <c r="G34" i="18" s="1"/>
  <c r="E33" i="18"/>
  <c r="F33" i="18" s="1"/>
  <c r="G33" i="18" s="1"/>
  <c r="F32" i="18"/>
  <c r="G32" i="18" s="1"/>
  <c r="E32" i="18"/>
  <c r="E31" i="18"/>
  <c r="F31" i="18" s="1"/>
  <c r="G31" i="18" s="1"/>
  <c r="E30" i="18"/>
  <c r="F30" i="18" s="1"/>
  <c r="G30" i="18" s="1"/>
  <c r="E29" i="18"/>
  <c r="F29" i="18" s="1"/>
  <c r="G29" i="18" s="1"/>
  <c r="F28" i="18"/>
  <c r="G28" i="18" s="1"/>
  <c r="E28" i="18"/>
  <c r="E27" i="18"/>
  <c r="F27" i="18" s="1"/>
  <c r="G27" i="18" s="1"/>
  <c r="E26" i="18"/>
  <c r="F26" i="18" s="1"/>
  <c r="G26" i="18" s="1"/>
  <c r="E25" i="18"/>
  <c r="F25" i="18" s="1"/>
  <c r="G25" i="18" s="1"/>
  <c r="F24" i="18"/>
  <c r="G24" i="18" s="1"/>
  <c r="E24" i="18"/>
  <c r="E23" i="18"/>
  <c r="F23" i="18" s="1"/>
  <c r="G23" i="18" s="1"/>
  <c r="E22" i="18"/>
  <c r="F22" i="18" s="1"/>
  <c r="G22" i="18" s="1"/>
  <c r="E21" i="18"/>
  <c r="F21" i="18" s="1"/>
  <c r="G21" i="18" s="1"/>
  <c r="F20" i="18"/>
  <c r="G20" i="18" s="1"/>
  <c r="E20" i="18"/>
  <c r="E19" i="18"/>
  <c r="F19" i="18" s="1"/>
  <c r="G19" i="18" s="1"/>
  <c r="E18" i="18"/>
  <c r="F18" i="18" s="1"/>
  <c r="G18" i="18" s="1"/>
  <c r="E17" i="18"/>
  <c r="F17" i="18" s="1"/>
  <c r="G17" i="18" s="1"/>
  <c r="F16" i="18"/>
  <c r="G16" i="18" s="1"/>
  <c r="E16" i="18"/>
  <c r="E15" i="18"/>
  <c r="F15" i="18" s="1"/>
  <c r="G15" i="18" s="1"/>
  <c r="E14" i="18"/>
  <c r="F14" i="18" s="1"/>
  <c r="G14" i="18" s="1"/>
  <c r="E13" i="18"/>
  <c r="F13" i="18" s="1"/>
  <c r="G13" i="18" s="1"/>
  <c r="F12" i="18"/>
  <c r="G12" i="18" s="1"/>
  <c r="E12" i="18"/>
  <c r="E11" i="18"/>
  <c r="F11" i="18" s="1"/>
  <c r="G11" i="18" s="1"/>
  <c r="E10" i="18"/>
  <c r="F10" i="18" s="1"/>
  <c r="G10" i="18" s="1"/>
  <c r="E9" i="18"/>
  <c r="F9" i="18" s="1"/>
  <c r="G9" i="18" s="1"/>
  <c r="F8" i="18"/>
  <c r="G8" i="18" s="1"/>
  <c r="E8" i="18"/>
  <c r="E7" i="18"/>
  <c r="F7" i="18" s="1"/>
  <c r="G7" i="18" s="1"/>
  <c r="E6" i="18"/>
  <c r="F6" i="18" s="1"/>
  <c r="G6" i="18" s="1"/>
  <c r="E5" i="18"/>
  <c r="F5" i="18" s="1"/>
  <c r="G5" i="18" s="1"/>
  <c r="F4" i="18"/>
  <c r="G4" i="18" s="1"/>
  <c r="E4" i="18"/>
  <c r="E3" i="18"/>
  <c r="F3" i="18" s="1"/>
  <c r="G3" i="18" s="1"/>
  <c r="E2" i="18"/>
  <c r="F2" i="18" s="1"/>
  <c r="G2" i="18" s="1"/>
  <c r="R2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E4" authorId="0" shapeId="0" xr:uid="{00000000-0006-0000-0300-000001000000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F4" authorId="0" shapeId="0" xr:uid="{00000000-0006-0000-0300-000002000000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G4" authorId="0" shapeId="0" xr:uid="{00000000-0006-0000-0300-000003000000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I4" authorId="1" shapeId="0" xr:uid="{C192BDF4-2FDB-D349-B252-B6D4D5F23855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AK4" authorId="0" shapeId="0" xr:uid="{3538CC95-7BF1-6D4E-994D-7D30A02421EB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D4" authorId="0" shapeId="0" xr:uid="{6AC72D14-C017-E74C-8DC8-B62E93A6FEF3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E4" authorId="0" shapeId="0" xr:uid="{20F01A45-7536-4445-8AC2-BA5E26CEB7C9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F4" authorId="0" shapeId="0" xr:uid="{2CF30D48-40F8-A140-A823-0A1EB0EE0054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I4" authorId="1" shapeId="0" xr:uid="{EA047EAE-D093-034E-A59F-29CBF7A3961E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J4" authorId="0" shapeId="0" xr:uid="{A0299060-3E48-444C-930E-931A96293258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N4" authorId="0" shapeId="0" xr:uid="{D3487CCC-5CCF-7444-9BB9-1DF15ED2F0C1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O4" authorId="0" shapeId="0" xr:uid="{F7ED6A66-8ADE-D348-8D75-22AF0F8BBDAC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P4" authorId="0" shapeId="0" xr:uid="{66A6405A-08E9-0346-9FD5-AF2C289BA7A6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S4" authorId="0" shapeId="0" xr:uid="{0ED3585E-08CB-B547-B5E6-33C6BC906D16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W4" authorId="0" shapeId="0" xr:uid="{5A0AFE2F-081C-6249-925C-3C7B70A36794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X4" authorId="0" shapeId="0" xr:uid="{59284010-8916-F949-8FBC-D41714E4C3F4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Y4" authorId="0" shapeId="0" xr:uid="{A386D9AA-B788-1641-81EC-47C771AD3941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AB4" authorId="0" shapeId="0" xr:uid="{C6E52594-9364-E549-960E-2B6F00B23493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Ivan</author>
    <author>Microsoft Office User</author>
  </authors>
  <commentList>
    <comment ref="D4" authorId="0" shapeId="0" xr:uid="{38FECDF4-CF3F-8E47-A25E-C13D7986BBDF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E4" authorId="0" shapeId="0" xr:uid="{46459686-43A4-CA43-B8D0-1C6516AF77EB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F4" authorId="0" shapeId="0" xr:uid="{0827462C-A201-6847-A21B-7E780D0D49F2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I4" authorId="1" shapeId="0" xr:uid="{548DBC59-0182-DC45-8157-2AFFDFB38868}">
      <text>
        <r>
          <rPr>
            <sz val="10"/>
            <color rgb="FF000000"/>
            <rFont val="Tahoma"/>
            <family val="2"/>
          </rPr>
          <t xml:space="preserve">cuanto se puede invertir, cuanto vale moverse de 1 a 2.. Tiempo, Dinero, </t>
        </r>
      </text>
    </comment>
    <comment ref="J4" authorId="0" shapeId="0" xr:uid="{616E2B1B-B12F-AC4A-B0D9-A73FE072269C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N4" authorId="0" shapeId="0" xr:uid="{D8FFA9B8-FCEF-1949-B60A-5F1D4F8D7C52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O4" authorId="0" shapeId="0" xr:uid="{B2FD3198-5845-2840-862B-A9B11343B866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P4" authorId="0" shapeId="0" xr:uid="{49BC3AF6-0B57-3C48-94C9-4F94D697E12B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S4" authorId="0" shapeId="0" xr:uid="{8C66DD6B-20ED-F949-BFCC-0BC1E9C20151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W4" authorId="0" shapeId="0" xr:uid="{DBB491E2-9467-5C4F-B0E6-E4687CB35019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X4" authorId="0" shapeId="0" xr:uid="{0B26EDAB-35F9-E740-9F72-414C70C84ED9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Y4" authorId="0" shapeId="0" xr:uid="{C4FB76C3-6A0B-6E43-94C4-6B1E464552CC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AB4" authorId="0" shapeId="0" xr:uid="{F0B6A5EF-C0BF-9245-BAC8-8086B5CA8FB7}">
      <text>
        <r>
          <rPr>
            <b/>
            <u/>
            <sz val="14"/>
            <color rgb="FF00FFFF"/>
            <rFont val="Arial"/>
            <family val="2"/>
          </rPr>
          <t>DESEMPEÑO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0"/>
            <color rgb="FFFFFFFF"/>
            <rFont val="Arial"/>
            <family val="2"/>
          </rPr>
          <t xml:space="preserve">   </t>
        </r>
        <r>
          <rPr>
            <b/>
            <sz val="12"/>
            <color rgb="FFFFFFFF"/>
            <rFont val="Arial"/>
            <family val="2"/>
          </rPr>
          <t xml:space="preserve">1: 0-49%     - Deficiente
</t>
        </r>
        <r>
          <rPr>
            <b/>
            <sz val="12"/>
            <color rgb="FFFFFFFF"/>
            <rFont val="Arial"/>
            <family val="2"/>
          </rPr>
          <t xml:space="preserve">  3: 50-69%   - Regular
</t>
        </r>
        <r>
          <rPr>
            <b/>
            <sz val="12"/>
            <color rgb="FFFFFFFF"/>
            <rFont val="Arial"/>
            <family val="2"/>
          </rPr>
          <t xml:space="preserve">  7: 70-89%   - Bueno
</t>
        </r>
        <r>
          <rPr>
            <b/>
            <sz val="12"/>
            <color rgb="FFFFFFFF"/>
            <rFont val="Arial"/>
            <family val="2"/>
          </rPr>
          <t>10: 90-100% - Excelente</t>
        </r>
      </text>
    </comment>
    <comment ref="AF4" authorId="0" shapeId="0" xr:uid="{19565EF8-D1E0-5B49-AD9F-08E4469FC087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AG4" authorId="0" shapeId="0" xr:uid="{70C8DC48-598E-3441-AE3C-649ACF927225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  <comment ref="AH4" authorId="0" shapeId="0" xr:uid="{234D6E22-1CD1-B64F-8CCE-CA13A3B00510}">
      <text>
        <r>
          <rPr>
            <b/>
            <u/>
            <sz val="14"/>
            <color rgb="FF00FFFF"/>
            <rFont val="Arial"/>
            <family val="2"/>
          </rPr>
          <t>PRIORIZACIÓN - ESFUERZO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 xml:space="preserve">1: Máximo 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Muy duro</t>
        </r>
        <r>
          <rPr>
            <sz val="12"/>
            <color rgb="FFFFFFFF"/>
            <rFont val="Arial"/>
            <family val="2"/>
          </rPr>
          <t xml:space="preserve"> 
</t>
        </r>
        <r>
          <rPr>
            <b/>
            <sz val="12"/>
            <color rgb="FFFFFFFF"/>
            <rFont val="Arial"/>
            <family val="2"/>
          </rPr>
          <t>3: Moderado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Máximo</t>
        </r>
      </text>
    </comment>
    <comment ref="AO4" authorId="0" shapeId="0" xr:uid="{53517EBB-F484-E344-8865-E186C5976B72}">
      <text>
        <r>
          <rPr>
            <b/>
            <u/>
            <sz val="14"/>
            <color rgb="FF00FFFF"/>
            <rFont val="Arial"/>
            <family val="2"/>
          </rPr>
          <t>PRIORIZACIÓN - IMPACTO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Alto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Medio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Bajo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Muy bajo</t>
        </r>
      </text>
    </comment>
    <comment ref="AP4" authorId="0" shapeId="0" xr:uid="{7749B7C0-AA1A-0449-BED9-55C4140C8451}">
      <text>
        <r>
          <rPr>
            <b/>
            <u/>
            <sz val="14"/>
            <color rgb="FF00FFFF"/>
            <rFont val="Arial"/>
            <family val="2"/>
          </rPr>
          <t>PRIORIZACIÓN - URGENCIA</t>
        </r>
        <r>
          <rPr>
            <b/>
            <sz val="10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1: Severa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2: Moderada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3: Leve</t>
        </r>
        <r>
          <rPr>
            <sz val="12"/>
            <color rgb="FFFFFFFF"/>
            <rFont val="Arial"/>
            <family val="2"/>
          </rPr>
          <t xml:space="preserve">
</t>
        </r>
        <r>
          <rPr>
            <b/>
            <sz val="12"/>
            <color rgb="FFFFFFFF"/>
            <rFont val="Arial"/>
            <family val="2"/>
          </rPr>
          <t>4: Escasa</t>
        </r>
      </text>
    </comment>
  </commentList>
</comments>
</file>

<file path=xl/sharedStrings.xml><?xml version="1.0" encoding="utf-8"?>
<sst xmlns="http://schemas.openxmlformats.org/spreadsheetml/2006/main" count="1018" uniqueCount="365">
  <si>
    <t>Evaluación de desempeño</t>
  </si>
  <si>
    <t>Criterio</t>
  </si>
  <si>
    <t xml:space="preserve">Tendencia </t>
  </si>
  <si>
    <t>Calificación</t>
  </si>
  <si>
    <t>Excelente</t>
  </si>
  <si>
    <t xml:space="preserve">Bueno </t>
  </si>
  <si>
    <t xml:space="preserve">Regular </t>
  </si>
  <si>
    <t>Evaluación de priorización</t>
  </si>
  <si>
    <t>Aspecto</t>
  </si>
  <si>
    <t xml:space="preserve">Urgencia </t>
  </si>
  <si>
    <t>Esfuerzo</t>
  </si>
  <si>
    <r>
      <rPr>
        <sz val="10"/>
        <color theme="1"/>
        <rFont val="Calibri (Cuerpo)"/>
      </rPr>
      <t>Prioridad</t>
    </r>
    <r>
      <rPr>
        <sz val="10"/>
        <color theme="1"/>
        <rFont val="Trebuchet MS"/>
        <family val="2"/>
        <scheme val="minor"/>
      </rPr>
      <t xml:space="preserve"> en la toma de decisiones</t>
    </r>
  </si>
  <si>
    <t>Priorización</t>
  </si>
  <si>
    <t>Desempeño</t>
  </si>
  <si>
    <t>Compras</t>
  </si>
  <si>
    <t>Se definen Politica de para la gestión de compras</t>
  </si>
  <si>
    <t>Habilidad para establecer plan de entrenamiento del personal del proceso</t>
  </si>
  <si>
    <t>Se define pefill para la selección de proveedores</t>
  </si>
  <si>
    <t>Se ha definido el método de trabajo para el proceso.</t>
  </si>
  <si>
    <t>Planes de mantenimiento locativo proceso de compras</t>
  </si>
  <si>
    <t>Se realiza la verificación de lo comprado</t>
  </si>
  <si>
    <t>G</t>
  </si>
  <si>
    <t>Deficente</t>
  </si>
  <si>
    <t>Impacto</t>
  </si>
  <si>
    <t>Urgencia</t>
  </si>
  <si>
    <t>Idoneidad para  establecer alianzas con proveedores estratégicos. Se cuenta con la capacidad de identificar las tendencias O  novedades del mercado O factores de experiencia en el servicio.</t>
  </si>
  <si>
    <t>Se elaborar un plan de compras O contrataciones</t>
  </si>
  <si>
    <t>Se establece la politica de selección O evaluación de proveedores</t>
  </si>
  <si>
    <t>Programas de inspecciones locativas por externos ( instituciones gubernamentales  O otros grupo de interes)</t>
  </si>
  <si>
    <t>Gestión en SST ( Seguridad Industrial, Higiene O medicina preventiva)</t>
  </si>
  <si>
    <r>
      <t xml:space="preserve">Área funcional
</t>
    </r>
    <r>
      <rPr>
        <b/>
        <sz val="12"/>
        <color rgb="FF0096FF"/>
        <rFont val="Calibri"/>
        <family val="2"/>
      </rPr>
      <t>Talento Humano</t>
    </r>
  </si>
  <si>
    <r>
      <t xml:space="preserve">Área funcional
</t>
    </r>
    <r>
      <rPr>
        <b/>
        <sz val="12"/>
        <color rgb="FF0096FF"/>
        <rFont val="Calibri"/>
        <family val="2"/>
      </rPr>
      <t>Gestión de compras</t>
    </r>
  </si>
  <si>
    <r>
      <t xml:space="preserve">Área funcional
 </t>
    </r>
    <r>
      <rPr>
        <sz val="12"/>
        <color rgb="FF0096FF"/>
        <rFont val="Calibri"/>
        <family val="2"/>
      </rPr>
      <t>infraestructura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</si>
  <si>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Estratégico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</si>
  <si>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Tactico</t>
    </r>
  </si>
  <si>
    <r>
      <rPr>
        <b/>
        <sz val="10"/>
        <color rgb="FFFF0000"/>
        <rFont val="Calibri (Cuerpo)"/>
      </rPr>
      <t>Dimensión</t>
    </r>
    <r>
      <rPr>
        <b/>
        <sz val="10"/>
        <color theme="1"/>
        <rFont val="Trebuchet MS"/>
        <family val="2"/>
        <scheme val="minor"/>
      </rPr>
      <t xml:space="preserve">
Operativo</t>
    </r>
  </si>
  <si>
    <t>Peso</t>
  </si>
  <si>
    <t>PROMEDIO PONDERADO</t>
  </si>
  <si>
    <t>% del  Peso</t>
  </si>
  <si>
    <t>% de Priorizar</t>
  </si>
  <si>
    <t xml:space="preserve">  Se cuenta con la facultad de administración  o consecución de recursos  para el proceso,</t>
  </si>
  <si>
    <t>Habilidad para incorporar sistemas de gestión de conocimiento interno o logro de objetivos de compras.</t>
  </si>
  <si>
    <t>Capacidad para definir parametros de  control de  funciones o responsabilidades para el personal del proceso.</t>
  </si>
  <si>
    <t>Capacidad para el diseño o monitoreo de canales de comunicación en el proceso a nivel interno o externo</t>
  </si>
  <si>
    <t>Se ha definido política de evalución de desempeño e incentivos para el personal de proceso.</t>
  </si>
  <si>
    <t>Capacidad de  diseño o seguimiento  de indicadores  para la gestión del proceso - Balance Screcard.</t>
  </si>
  <si>
    <t>Se ha definido lineamientos para incentivar la mejora del proceso.</t>
  </si>
  <si>
    <t>Se eviden el compromiso por la gstión en SST ( Seguridad Industrial, Higiene O medicina preventiva)</t>
  </si>
  <si>
    <t>Se cuenta con las habilidades para desarrollar y promover  las compras de acuerdo a las politicas de la organización.</t>
  </si>
  <si>
    <t>Se validan  y monitorean  las competencias del personal en el proceso de compras.</t>
  </si>
  <si>
    <t xml:space="preserve">Se cuenta con la capacidad para validar las prácticas de gestión de equipos o liderazgo - Empowerment </t>
  </si>
  <si>
    <t>Se evidencian las habilidades de monitoreo del diseño, ejecución y control del programa de capacitación.</t>
  </si>
  <si>
    <t>Se eviden el monitoreo de la gstión en SST ( Seguridad Industrial, Higiene O medicina preventiva)</t>
  </si>
  <si>
    <t>Se evidencian las competencias del personal  en el cumplimiento de tareas en el proceso de compras</t>
  </si>
  <si>
    <t>Se evidencia las habilidades tecnicas, y analiticas del personall para la interprestación y consecución del plan de compras y las tareas que requiere..</t>
  </si>
  <si>
    <t>Se evidencia la motivación y responsabiliad del personal para el desarrollo de las tareas del proceso.</t>
  </si>
  <si>
    <t>Se evidencia la participación activa del personal en las jornadas de capacitación del proceso.</t>
  </si>
  <si>
    <t>Se evidencian el interes del personal por la mejora, en el hacer de cada tarea del proceso.</t>
  </si>
  <si>
    <t>Se eviden en el personal el compromiso por la gstión en SST ( Seguridad Industrial, Higiene O medicina preventiva)</t>
  </si>
  <si>
    <t>-</t>
  </si>
  <si>
    <t>Se evidencia el impacto de la rotación de personalen la  gestión del proceso.</t>
  </si>
  <si>
    <t>Se ha realizado el análisi  e identificación de las necesidades de documentación/requisitos  de transporte  de alimentos perecederos y no perecederos</t>
  </si>
  <si>
    <t>Se realiza la verificación del cumplimiento de la documentación y  procedimiento para el control de los alimentos bajo la regulación normativa.</t>
  </si>
  <si>
    <t>Se reconocen en el personal los  lineamientos  para la revisión  y validación de documentos  de transporte de acuerdo a las caracteristicas de las materias primas, insumos y productos precederos, carnicos y demas.</t>
  </si>
  <si>
    <t>Se identifican periodicamente los requisitos legales aplicables al transporte de alimentos.</t>
  </si>
  <si>
    <t>El personal reconocen los requisitos legales aplicables a los productos que se requieren transportar</t>
  </si>
  <si>
    <r>
      <t xml:space="preserve">Área funcional
</t>
    </r>
    <r>
      <rPr>
        <b/>
        <sz val="12"/>
        <color rgb="FF00B0F0"/>
        <rFont val="Calibri"/>
        <family val="2"/>
      </rPr>
      <t>Logística del servicio</t>
    </r>
  </si>
  <si>
    <t>Reconocimiento de necesidades para el transporte ( Capacidad de vehiculos, garantia de cadena de frio, horarios de entrega, manipulación de precederos) de alimentos precederos y no precederos.</t>
  </si>
  <si>
    <t>Se realiza el reconocimiento y aprobación de rutas para los productos adquiridos.</t>
  </si>
  <si>
    <t>Se realiza la verificación y aprobación de adecuación y acondicionamiento de vehículos para el transporte de alimentos</t>
  </si>
  <si>
    <t>Se vierifica el cumplimiento de las disposicion de Seguridad y Salud en el trabajo en especial el uso EPP en el transporte.</t>
  </si>
  <si>
    <t>El personal del establecimiento revisa las planeación   de rutas</t>
  </si>
  <si>
    <t>El personal del establecimiento revisa las  condiciones para el servicio  de transporte en la recepcion de productos.</t>
  </si>
  <si>
    <t>El personal del establecimiento da Aprobación de EPP de acuerdo a las caracteristicas de necesidades de transporte</t>
  </si>
  <si>
    <t>El personal encargado de la recepción de servicio de transpore  reconoce y divulga  la documentaciòn que permite validar el  estado del  acondicionamiento de los  vehículos para el transporte de alimentos</t>
  </si>
  <si>
    <t>El personal del establecimiento revisa el cumplimiento  de rutas</t>
  </si>
  <si>
    <t>El personal encargado de la recepción de servicio de transporte documenta el estado del  acondicionamiento de vehículos.</t>
  </si>
  <si>
    <t>El personal encargado de la recepción de servicio de transpore  valida el uso de  la documentaciòn que permite validar el  estado del  acondicionamiento de vehículos para el transporte de alimentos</t>
  </si>
  <si>
    <t>Se identifican las necesidades, se documentan, se gestionan por medio de un programa de sostenibilidad, de acuerdo con las oportunidades ambientales, socioculturales y económicos, generadas por sus actividades y la manipulación de los  productos.</t>
  </si>
  <si>
    <t>El establecimiento tiene identificado los productos y procedimientos que pueden tener impacto negativo sobre la sostenibilidad.</t>
  </si>
  <si>
    <t>Se han establecido políticas de apoyo a las comunidades, dando priorizar la contratación como proveedores para el proceso.</t>
  </si>
  <si>
    <t>Se ha documentado para el proceso los lineamientos de comportamiento que se demuestre el compromiso del establecimiento en relación a la prevención de la explotación sexual y comercial de niños, niñas y adolescentes.</t>
  </si>
  <si>
    <t>Desde la dirección del  proceso de promueve el respeto por el patrimonio natural  y cultura</t>
  </si>
  <si>
    <t>Se hace direccionamiento del programa de sostenibilidad, se promueven y revisan los objetivos y metas periódicamente.</t>
  </si>
  <si>
    <t>Se evalúan y monitoreo el  programa de sostenibilidad en el desarrollo de las actividades del personal del proceso,  como el uso eficiente del agua, energía ,manipulación de productos y gestión de residuos.</t>
  </si>
  <si>
    <t>Sea verifica el cumplimiento de la política de priorización de la contratación de  la comunidad, como proveedores para el proceso.</t>
  </si>
  <si>
    <t>Se sensibiliza y monitorea en el establecimiento y proceso  la prevención de la explotación sexual y comercial de niños, niñas y adolescentes (ESCNNA).</t>
  </si>
  <si>
    <t>Se realiza la validación y monitoreo  de la  disposición adecuada de los residuos y de los medios de publicidad, fometando el respeto por el patrimonio natural y cultura.</t>
  </si>
  <si>
    <t>El personal responsable es las actividades del proceso desarrolla las actividades del programa de sostenibilidad y fomenta el cumplimiento de los objetivos y metas.</t>
  </si>
  <si>
    <t>El personal en cargado de las actividades reconoce y desarrolla  las actividades propias del programa de sostenibilidad como el uso eficiente del agua, energía ,manipulación de productos y gestión de residuos</t>
  </si>
  <si>
    <t xml:space="preserve">Se evidencia en los proveedores y personal del proceso que se cumple la política de apoyo a las comunidades </t>
  </si>
  <si>
    <t xml:space="preserve">Todo el personal que esta vinculado al proceso es mayor de edad </t>
  </si>
  <si>
    <t>El personal responsable del proceso hace disposición adecuada de los residuos y de los medios de publicidad.</t>
  </si>
  <si>
    <t>Desde las directivas del proceso se han establecido lineamientos para la planeación y monitoreo de cantidades y costos.</t>
  </si>
  <si>
    <t>Se han dispuesto lineamientos para la paneación y monitoreo de la demanda</t>
  </si>
  <si>
    <t xml:space="preserve">Se realiza la planeación de reabastecimiento de  materia primas e insumos </t>
  </si>
  <si>
    <t>Definición de  comunicaciones,canales, responsables de comunicados y frecuencia.</t>
  </si>
  <si>
    <t>Monitoreo y seguimiento de volumenes y costos por desperdiciós, dando alcance a los desperdicios.</t>
  </si>
  <si>
    <t xml:space="preserve">Se verifican los  requerimientos, distribución y organización de productos </t>
  </si>
  <si>
    <t>Se gestionan las recetas y cálculo de costes.</t>
  </si>
  <si>
    <t>El despacho de materias primas e insumos es directamente a la cocina - Gestión centralizada de la cocina.</t>
  </si>
  <si>
    <t>Se valida la suficiencia  de la capacidad  Instalada para las operaciones  del almacén.</t>
  </si>
  <si>
    <t>Responsabilidad de custodia eficientes de productos y materias primas - Control de ingreso.</t>
  </si>
  <si>
    <t>El personal del proceso hace el control y verificación de las cantidades de  desperdicios que genera el proceso.</t>
  </si>
  <si>
    <t>Se realiza el monitoreo del  nivel de existencias y  rotación en el proceso.</t>
  </si>
  <si>
    <t xml:space="preserve">Gestión de la vida útil de los artículos de stock, etiqueteado de productos </t>
  </si>
  <si>
    <t>Se evidencia el espacios de almacenamiento de productos organizados, señalización y demarcación.</t>
  </si>
  <si>
    <t>El personal del proceso controla y verifica de variables de conservación ( temperatura, humedad y luz)</t>
  </si>
  <si>
    <t>El presonal entrega de materias primas e insumos  - flexibilidad en la preparación de pedidos</t>
  </si>
  <si>
    <t>En el proceso se realiza el registro diario de entredas y salidas del almancén.</t>
  </si>
  <si>
    <r>
      <rPr>
        <sz val="12"/>
        <color rgb="FF000000"/>
        <rFont val="Calibri"/>
        <family val="2"/>
      </rPr>
      <t xml:space="preserve">Área funcional
</t>
    </r>
    <r>
      <rPr>
        <sz val="12"/>
        <color rgb="FF0096FF"/>
        <rFont val="Calibri"/>
        <family val="2"/>
      </rPr>
      <t>Mantenimiento</t>
    </r>
  </si>
  <si>
    <t>Asignación de presupuesto para el plan de mantenimiento del proceso de almacén</t>
  </si>
  <si>
    <t>Se ha documentado la politica  de mantenimiento de equipos, sofware, hardware del proceso.</t>
  </si>
  <si>
    <t>Se han definido el control  y ejecución del plan de mantenimiento de redes hidrahulicas, electricas, gas e infraestructura.</t>
  </si>
  <si>
    <t>Se realiza el monitoreo de la politica  de mantenimiento de equipos, software, hardware del proceso.</t>
  </si>
  <si>
    <t>Se realiza el monitoreo y se documenta de la calibración de los equipoos del proceso que lo requieren.</t>
  </si>
  <si>
    <t>El personal del proceso de las necesidades de mantenimiento de equipos, software, hardware.</t>
  </si>
  <si>
    <t>Se cuenta con la planificación de recursos propios o al alcance de la empresa, tales como desarrollo de software
logístico propio a partir de software libre o con funcionalidades básicas.</t>
  </si>
  <si>
    <t>Existencia de politica de seguridad Informática para el proceso de almacén.</t>
  </si>
  <si>
    <t>Plan de la infraestructura del proceso de almacén.</t>
  </si>
  <si>
    <t>Se identifican los  recursos físicos  y logísticos para el mantenimiento  de  recursos  tecnológicos del proceso de almacén.</t>
  </si>
  <si>
    <t>Se evidencia flexibilidad y agilidad en el manejo de la información - Se cuenta con un centro almacenamiento  de datos para el proceso de almacén.</t>
  </si>
  <si>
    <t>Se ha establecideo las redes de comunicación para el proceso de almacén-  uso de almacenamiento en la nube.</t>
  </si>
  <si>
    <t>El presonal del proceso esta  usando dispositivos electronicos en la operación de  almacenamiento - Se cuenta con un centro almacenamiento  de datos para el proceso de almacén.</t>
  </si>
  <si>
    <t>Se utilizan aplicaciones empresariales para el control de existencias, monitoreo de ingreso o salida de materias primas o insumos, aarqueo de inventarios.</t>
  </si>
  <si>
    <t>Se evidencia el seguimiento y monitoreso del plan de compras alineado con los objetivos de la empresa.</t>
  </si>
  <si>
    <t>Se hace seguimiento de la gestión documental del proceso, de acuerdo al plan de compras.</t>
  </si>
  <si>
    <t>Se realiza el seguimiento a la selección  evaluación y reevaluación de proveedores de acuerdo a las directrices de dirección organizacional.</t>
  </si>
  <si>
    <t>Se hace seguimiento del plan de  compras</t>
  </si>
  <si>
    <t>Se definen los indicadores  y  metas para el proceso de compras.</t>
  </si>
  <si>
    <t xml:space="preserve">Se cuenta con la habilidad para  elaborar , controlar o hacer seguimiento a documentos (cotizaciones, orden de compra, cuentas de cobro,facturas,contratos)  relativos a la compra.		 </t>
  </si>
  <si>
    <t>Se elabora listado de proveedores con su respectiva clasificación de prioridad.
Se realiza la selección,  evaluación y reevaluación de proveedores</t>
  </si>
  <si>
    <t>Se evidencia la documentación de inventario de activos del proceso de compras</t>
  </si>
  <si>
    <t>Se realiza la planeación de mantenimiento de infraestructura incluyendop equipos, software, hardware</t>
  </si>
  <si>
    <t>Se evidencian las competencias  del personal  en el cumplimiento de tareas en el proceso de compras</t>
  </si>
  <si>
    <t>El personal realiza el reporte datos precisos y confiables de los datos de su gestión.</t>
  </si>
  <si>
    <t>El personal  reporta cuando los proveedores no cumplen con los plazos de entrega o no cumplen con los requisitos de calidad establecidos</t>
  </si>
  <si>
    <t>El trabajador informa la adquisición de productos o servicios de proveedores que no cumplen con los estándares éticos o que tienen una mala reputación.</t>
  </si>
  <si>
    <r>
      <t xml:space="preserve">Área funcional
</t>
    </r>
    <r>
      <rPr>
        <sz val="12"/>
        <color rgb="FF00B0F0"/>
        <rFont val="Calibri"/>
        <family val="2"/>
      </rPr>
      <t>Gestión del riesgo</t>
    </r>
  </si>
  <si>
    <t>Se han definido  estrategias  de gestión de riesgos  para las compras del proceso.</t>
  </si>
  <si>
    <t>La gestión de riesgo crea y protege el valor, identificando los objetivos y las prioridades en términos de mitigación de riesgos.</t>
  </si>
  <si>
    <t>La gestión del riesgo se considera como  parte integral del proceso.</t>
  </si>
  <si>
    <t>Se considera la gestión de riesgos para la mejora del proceso de compras.</t>
  </si>
  <si>
    <t>En la gestión del riesgo se reconocen las capacidades, percepciones e intenciones de los grupos de interes con que se relaciona el proceso.</t>
  </si>
  <si>
    <t>Se garantizan los recursos para la gestión del riesgo del proceso</t>
  </si>
  <si>
    <t>Para la gestión del riesgo se ha definido los medio de comunicación y difusión en el proceso.</t>
  </si>
  <si>
    <t>Se realiza la identificación, valoración de riesgos en las compras del establecimiento.</t>
  </si>
  <si>
    <t>Se tienen en cuenta el monitoreo de las tendencias de los mercados que afecten la gestión de compras.</t>
  </si>
  <si>
    <t>Establecen planes de contingencia que aseguren la reacción ante un riesgo inminente, como crisis economicas, efectos naturales o circustancias que afecten la cadena de suministro.</t>
  </si>
  <si>
    <t>Se evidencian la planeación y monitoreo de acciones resultado de la gestión de riesgo del proceso.</t>
  </si>
  <si>
    <t>Se evidencia la participación de los grupos de interes en preparación e implementación de planes para el tratamiento del riesgo en el proceso.</t>
  </si>
  <si>
    <t>Se evidencia que se causan adecuadamente  los recursos asignados para  la gestión del riesgo.</t>
  </si>
  <si>
    <t>Se cuenta con la identificación y difusión de los diferentes canales de comunicación y difusión del riesgo en el proceso.</t>
  </si>
  <si>
    <t>Se realiza el monitoreo de los controles establecidos para los riesgos del proceso en las actividades diarias por los trabajadores del proceso.</t>
  </si>
  <si>
    <t>Se identifican, documentan, los reportes de incidentes oportunamente por los colaboradores del proceso.</t>
  </si>
  <si>
    <t>Se han documentado y divulgado lecciones aprendidas, resultado de la gestión del riesgo por los colaboradores del proceso.</t>
  </si>
  <si>
    <t>Se cuenta con los soportes de capacitaciones y sensibilizaciones  del personal en la gestión del riesgo del proceso.</t>
  </si>
  <si>
    <t xml:space="preserve">Se ha diseñado e implementado un plan para la gestión del riesgo, craedo por colaboradores y grupos de interes del proceso. </t>
  </si>
  <si>
    <t>Se evidencian el presupuesto causado de los recursos para la gestión del riesgo.</t>
  </si>
  <si>
    <t>Se evidencia el uso de los colaboradores de los canales de comunicación y difusión de la gestión del riesgo del proceso.</t>
  </si>
  <si>
    <t>Se realiza el monitoreo de la política de gestión de activos.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</si>
  <si>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</si>
  <si>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</si>
  <si>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</si>
  <si>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</si>
  <si>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</si>
  <si>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</si>
  <si>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</si>
  <si>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</si>
  <si>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</si>
  <si>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</si>
  <si>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</si>
  <si>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</si>
  <si>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</si>
  <si>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</si>
  <si>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</si>
  <si>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</si>
  <si>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</si>
  <si>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</si>
  <si>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</si>
  <si>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</si>
  <si>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</si>
  <si>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</si>
  <si>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</si>
  <si>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</si>
  <si>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</si>
  <si>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</si>
  <si>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</si>
  <si>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</si>
  <si>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</si>
  <si>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</si>
  <si>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</si>
  <si>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</si>
  <si>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</si>
  <si>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</si>
  <si>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</si>
  <si>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</si>
  <si>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</si>
  <si>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</si>
  <si>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</si>
  <si>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</si>
  <si>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</si>
  <si>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</si>
  <si>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</si>
  <si>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</si>
  <si>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</si>
  <si>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</si>
  <si>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</si>
  <si>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</si>
  <si>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</si>
  <si>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</si>
  <si>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</si>
  <si>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</si>
  <si>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</si>
  <si>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</si>
  <si>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</si>
  <si>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</si>
  <si>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</si>
  <si>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</si>
  <si>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</si>
  <si>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</si>
  <si>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</si>
  <si>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</si>
  <si>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</si>
  <si>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</si>
  <si>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r>
      <t xml:space="preserve">Área funcional
</t>
    </r>
    <r>
      <rPr>
        <b/>
        <sz val="12"/>
        <color rgb="FF0432FF"/>
        <rFont val="Calibri"/>
        <family val="2"/>
      </rPr>
      <t>Normativa  de transporte de alimentos perecederos  y no perecederos</t>
    </r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</si>
  <si>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</si>
  <si>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</si>
  <si>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</si>
  <si>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</si>
  <si>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</si>
  <si>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</si>
  <si>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</si>
  <si>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</si>
  <si>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</si>
  <si>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</si>
  <si>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</si>
  <si>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</si>
  <si>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</si>
  <si>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</si>
  <si>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</si>
  <si>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</si>
  <si>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</si>
  <si>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</si>
  <si>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</si>
  <si>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</si>
  <si>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</si>
  <si>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</si>
  <si>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</si>
  <si>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</si>
  <si>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K89</t>
  </si>
  <si>
    <r>
      <t xml:space="preserve">Área funcional
</t>
    </r>
    <r>
      <rPr>
        <b/>
        <sz val="12"/>
        <color rgb="FF0432FF"/>
        <rFont val="Calibri"/>
        <family val="2"/>
      </rPr>
      <t>Sostenibilidad</t>
    </r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</si>
  <si>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</si>
  <si>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</si>
  <si>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</si>
  <si>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</si>
  <si>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</si>
  <si>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</si>
  <si>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</si>
  <si>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</si>
  <si>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</si>
  <si>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</si>
  <si>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</si>
  <si>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</si>
  <si>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</si>
  <si>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</si>
  <si>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</si>
  <si>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r>
      <t xml:space="preserve">Área funcional
</t>
    </r>
    <r>
      <rPr>
        <b/>
        <sz val="12"/>
        <color rgb="FF0432FF"/>
        <rFont val="Calibri"/>
        <family val="2"/>
      </rPr>
      <t>Gestión de Inventarios</t>
    </r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</si>
  <si>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</si>
  <si>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</si>
  <si>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</si>
  <si>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</si>
  <si>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</si>
  <si>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</si>
  <si>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</si>
  <si>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</si>
  <si>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</si>
  <si>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</si>
  <si>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</si>
  <si>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</si>
  <si>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</si>
  <si>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</si>
  <si>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</si>
  <si>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</si>
  <si>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</si>
  <si>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r>
      <t xml:space="preserve">Área funcional
</t>
    </r>
    <r>
      <rPr>
        <sz val="12"/>
        <color rgb="FF0432FF"/>
        <rFont val="Calibri"/>
        <family val="2"/>
      </rPr>
      <t>Nivel Tecnológico</t>
    </r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</si>
  <si>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</si>
  <si>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</si>
  <si>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</si>
  <si>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</si>
  <si>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</si>
  <si>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</si>
  <si>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</si>
  <si>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</si>
  <si>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</si>
  <si>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</si>
  <si>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</si>
  <si>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</si>
  <si>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</si>
  <si>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</si>
  <si>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</si>
  <si>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</si>
  <si>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</si>
  <si>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t>Se han planificado los  procedimientos para manejar situaciones de emergencia, como fallos en el sistema de refrigeración o accidentes que puedan comprometer la calidad de los productos perecederos.</t>
  </si>
  <si>
    <t>Que registro cuentan de la implementación de Establecer procedimientos para manejar situaciones de emergencia, como fallos en el sistema de refrigeración o accidentes que puedan comprometer la calidad de los productos perecederos.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</si>
  <si>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</si>
  <si>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</si>
  <si>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</si>
  <si>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</si>
  <si>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</si>
  <si>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</si>
  <si>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</si>
  <si>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</si>
  <si>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</si>
  <si>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SubProceso</t>
  </si>
  <si>
    <t>Dimension</t>
  </si>
  <si>
    <t>aFuncional</t>
  </si>
  <si>
    <t>Com</t>
  </si>
  <si>
    <t>Est</t>
  </si>
  <si>
    <t>Th</t>
  </si>
  <si>
    <t>Tac</t>
  </si>
  <si>
    <t>Ope</t>
  </si>
  <si>
    <t>Gc</t>
  </si>
  <si>
    <t xml:space="preserve">Inf </t>
  </si>
  <si>
    <t>Gr</t>
  </si>
  <si>
    <t>Tra</t>
  </si>
  <si>
    <t>Not</t>
  </si>
  <si>
    <t>log</t>
  </si>
  <si>
    <t>Alm</t>
  </si>
  <si>
    <t>Sos</t>
  </si>
  <si>
    <t>Gei</t>
  </si>
  <si>
    <t>Mat</t>
  </si>
  <si>
    <t>Nte</t>
  </si>
  <si>
    <t xml:space="preserve">Valor del modelo </t>
  </si>
  <si>
    <t>Indicador</t>
  </si>
  <si>
    <r>
      <rPr>
        <b/>
        <sz val="8"/>
        <color theme="1"/>
        <rFont val="Trebuchet MS"/>
        <family val="2"/>
        <scheme val="minor"/>
      </rPr>
      <t>Efectividad:</t>
    </r>
    <r>
      <rPr>
        <sz val="8"/>
        <color theme="1"/>
        <rFont val="Trebuchet MS"/>
        <family val="2"/>
        <scheme val="minor"/>
      </rPr>
      <t xml:space="preserve"> Evalúa la capacidad del proceso para alcanzar los objetivos establecidos.</t>
    </r>
  </si>
  <si>
    <r>
      <rPr>
        <b/>
        <sz val="8"/>
        <color theme="1"/>
        <rFont val="Trebuchet MS"/>
        <family val="2"/>
        <scheme val="minor"/>
      </rPr>
      <t xml:space="preserve">Flexibilidad: </t>
    </r>
    <r>
      <rPr>
        <sz val="8"/>
        <color theme="1"/>
        <rFont val="Trebuchet MS"/>
        <family val="2"/>
        <scheme val="minor"/>
      </rPr>
      <t>Mide la capacidad del proceso para adaptarse a cambios en el entorno.</t>
    </r>
  </si>
  <si>
    <r>
      <rPr>
        <b/>
        <sz val="8"/>
        <color theme="1"/>
        <rFont val="Trebuchet MS"/>
        <family val="2"/>
        <scheme val="minor"/>
      </rPr>
      <t>Calidad:</t>
    </r>
    <r>
      <rPr>
        <sz val="8"/>
        <color theme="1"/>
        <rFont val="Trebuchet MS"/>
        <family val="2"/>
        <scheme val="minor"/>
      </rPr>
      <t xml:space="preserve"> Evalúa el nivel de calidad de los productos o servicios generados.</t>
    </r>
  </si>
  <si>
    <t xml:space="preserve"> Tiempo de ciclo del proceso</t>
  </si>
  <si>
    <t>Porcentaje de objetivos alcanzados</t>
  </si>
  <si>
    <t>Capacidad de ajustar la producción a diferentes requisitos</t>
  </si>
  <si>
    <t>Evaluaciones de calidad por clientes o auditorías internas</t>
  </si>
  <si>
    <r>
      <t xml:space="preserve"> </t>
    </r>
    <r>
      <rPr>
        <b/>
        <sz val="10"/>
        <color theme="1"/>
        <rFont val="Calibri (Cuerpo)"/>
      </rPr>
      <t>Impacto</t>
    </r>
  </si>
  <si>
    <r>
      <rPr>
        <b/>
        <sz val="7"/>
        <color theme="1"/>
        <rFont val="Trebuchet MS"/>
        <family val="2"/>
        <scheme val="minor"/>
      </rPr>
      <t>Baja urgencia:</t>
    </r>
    <r>
      <rPr>
        <sz val="7"/>
        <color theme="1"/>
        <rFont val="Trebuchet MS"/>
        <family val="2"/>
        <scheme val="minor"/>
      </rPr>
      <t xml:space="preserve"> La mejora no es esencial en el corto plazo y puede ser programada para su implementación en el futuro sin mayores riesgos.</t>
    </r>
  </si>
  <si>
    <r>
      <rPr>
        <b/>
        <sz val="7"/>
        <color theme="1"/>
        <rFont val="Trebuchet MS (Cuerpo)"/>
      </rPr>
      <t>Alto impacto:</t>
    </r>
    <r>
      <rPr>
        <sz val="7"/>
        <color theme="1"/>
        <rFont val="Trebuchet MS"/>
        <family val="2"/>
        <scheme val="minor"/>
      </rPr>
      <t xml:space="preserve"> La mejora genera cambios significativos y medibles en los resultados del negocio, con beneficios directos en áreas como reducción de costos, aumento de ingresos o mejora en la satisfacción del cliente.</t>
    </r>
  </si>
  <si>
    <r>
      <rPr>
        <b/>
        <sz val="7"/>
        <color theme="1"/>
        <rFont val="Trebuchet MS"/>
        <family val="2"/>
        <scheme val="minor"/>
      </rPr>
      <t>Medio impacto:</t>
    </r>
    <r>
      <rPr>
        <sz val="7"/>
        <color theme="1"/>
        <rFont val="Trebuchet MS"/>
        <family val="2"/>
        <scheme val="minor"/>
      </rPr>
      <t xml:space="preserve"> La mejora tiene un efecto positivo, pero no sustancial en los resultados clave, con beneficios visibles en el mediano plazo.</t>
    </r>
  </si>
  <si>
    <r>
      <rPr>
        <b/>
        <sz val="7"/>
        <color theme="1"/>
        <rFont val="Trebuchet MS (Cuerpo)"/>
      </rPr>
      <t>Bajo impacto:</t>
    </r>
    <r>
      <rPr>
        <sz val="7"/>
        <color theme="1"/>
        <rFont val="Trebuchet MS"/>
        <family val="2"/>
        <scheme val="minor"/>
      </rPr>
      <t xml:space="preserve"> La mejora tiene un impacto limitado o marginal en los resultados del negocio.</t>
    </r>
  </si>
  <si>
    <r>
      <rPr>
        <b/>
        <sz val="7"/>
        <color theme="1"/>
        <rFont val="Trebuchet MS"/>
        <family val="2"/>
        <scheme val="minor"/>
      </rPr>
      <t>Mediana urgencia</t>
    </r>
    <r>
      <rPr>
        <sz val="7"/>
        <color theme="1"/>
        <rFont val="Trebuchet MS"/>
        <family val="2"/>
        <scheme val="minor"/>
      </rPr>
      <t>: La mejora es importante, pero las consecuencias de no implementarla no son críticas a corto plazo. Puede esperar algunas semanas o meses.</t>
    </r>
  </si>
  <si>
    <r>
      <rPr>
        <b/>
        <sz val="7"/>
        <color theme="1"/>
        <rFont val="Trebuchet MS"/>
        <family val="2"/>
        <scheme val="minor"/>
      </rPr>
      <t>Alta urgencia</t>
    </r>
    <r>
      <rPr>
        <sz val="7"/>
        <color theme="1"/>
        <rFont val="Trebuchet MS"/>
        <family val="2"/>
        <scheme val="minor"/>
      </rPr>
      <t>: Si no se implementa la mejora de inmediato, se pueden producir pérdidas financieras, deterioro en la calidad, o se pierde una ventaja competitiva significativa. Requiere acción en el corto plazo.</t>
    </r>
  </si>
  <si>
    <r>
      <rPr>
        <b/>
        <sz val="7"/>
        <color theme="1"/>
        <rFont val="Trebuchet MS"/>
        <family val="2"/>
        <scheme val="minor"/>
      </rPr>
      <t>Bajo esfuerzo:</t>
    </r>
    <r>
      <rPr>
        <sz val="7"/>
        <color theme="1"/>
        <rFont val="Trebuchet MS"/>
        <family val="2"/>
        <scheme val="minor"/>
      </rPr>
      <t xml:space="preserve"> La mejora es fácil de implementar con recursos y capacidades ya disponibles, y no requiere grandes inversiones de tiempo o dinero</t>
    </r>
  </si>
  <si>
    <r>
      <rPr>
        <b/>
        <sz val="7"/>
        <color theme="1"/>
        <rFont val="Trebuchet MS"/>
        <family val="2"/>
        <scheme val="minor"/>
      </rPr>
      <t>Alto esfuerz</t>
    </r>
    <r>
      <rPr>
        <sz val="7"/>
        <color theme="1"/>
        <rFont val="Trebuchet MS"/>
        <family val="2"/>
        <scheme val="minor"/>
      </rPr>
      <t>o: Requiere una cantidad significativa de recursos, tiempo prolongado de implementación, cambios en varias áreas de la organización, o la adquisición de nuevas tecnologías o capacidades.</t>
    </r>
  </si>
  <si>
    <r>
      <rPr>
        <b/>
        <sz val="7"/>
        <color theme="1"/>
        <rFont val="Trebuchet MS"/>
        <family val="2"/>
        <scheme val="minor"/>
      </rPr>
      <t>Esfuerzo moderado</t>
    </r>
    <r>
      <rPr>
        <sz val="7"/>
        <color theme="1"/>
        <rFont val="Trebuchet MS"/>
        <family val="2"/>
        <scheme val="minor"/>
      </rPr>
      <t>: Requiere un esfuerzo considerable, pero dentro de los límites de los recursos y capacidades actuales. El impacto en otras áreas es gestionable.</t>
    </r>
  </si>
  <si>
    <t>Eficiencia: Mide la cantidad de recursos utilizados en relación con los resultados obtenidos.</t>
  </si>
  <si>
    <t>Se ha realizado y divulga  el mapeo de requerimientos mínimos legales de indole físico-químicos y/o logísticos  para el transporte</t>
  </si>
  <si>
    <t>Se realiza la validación de  regulación para el personal que manipula  alimentos precederos y no precederos ( contaminación cruzada)</t>
  </si>
  <si>
    <t>Se proponen acciones para validar la actualización en requisitos legales de los trabajadores.</t>
  </si>
  <si>
    <t>El personal verifica, al momento de la recepción, que durante el transporte de alimentos se hayan monitoreado diversos factores para garantizar la integridad de los productos, tales como la calidad y la seguridad alimentaria.</t>
  </si>
  <si>
    <t>Se verifica la capacidad de transporte  en términos generales ( propia y/o terceros), dejando registro.</t>
  </si>
  <si>
    <t>Se verifica el cumplimiento de las disposición de Seguridad y Salud en el trabajo en especial el uso EPP en el transporte.</t>
  </si>
  <si>
    <t>Se cuenta con progama de calibración de equipos del proceso que lo requieran</t>
  </si>
  <si>
    <t>El personal del proceso reporta las necesidades de señalización y demarcación áreas y mantenimiento en general  de redes hidráulicas, eléctricas, gas e infraestructura.</t>
  </si>
  <si>
    <t>El personal del proceso hace el reporte cuando evidencia novedades en la calibración de los equipos.</t>
  </si>
  <si>
    <t>Carencia de  plan de inversión en infraestructura que considere el crecimiento de la demanda, la innovación tecnológica y la sostenibilidad a largo plazo.</t>
  </si>
  <si>
    <t>Alinear las mejoras en infraestructura con los objetivos corporativos de expansión y eficiencia operativa</t>
  </si>
  <si>
    <t>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</si>
</sst>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* #,##0_-;\-&quot;$&quot;* #,##0_-;_-&quot;$&quot;* &quot;-&quot;_-;_-@_-"/>
    <numFmt numFmtId="164" formatCode="_ * #,##0.00_ ;_ * \-#,##0.00_ ;_ * &quot;-&quot;??_ ;_ @_ "/>
    <numFmt numFmtId="165" formatCode="0.0000"/>
    <numFmt numFmtId="166" formatCode="0.000%"/>
    <numFmt numFmtId="167" formatCode="0.0000%"/>
    <numFmt numFmtId="168" formatCode="0.0"/>
  </numFmts>
  <fonts count="52" x14ac:knownFonts="1">
    <font>
      <sz val="12"/>
      <color theme="1"/>
      <name val="Trebuchet MS"/>
      <scheme val="minor"/>
    </font>
    <font>
      <sz val="12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2"/>
      <color theme="1"/>
      <name val="Trebuchet MS"/>
      <family val="2"/>
      <scheme val="minor"/>
    </font>
    <font>
      <b/>
      <sz val="10"/>
      <color rgb="FFFF0000"/>
      <name val="Arial"/>
      <family val="2"/>
    </font>
    <font>
      <sz val="10"/>
      <color theme="1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sz val="10"/>
      <color rgb="FFFF0000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8"/>
      <color theme="1"/>
      <name val="Trebuchet MS"/>
      <family val="2"/>
      <scheme val="minor"/>
    </font>
    <font>
      <b/>
      <sz val="10"/>
      <color rgb="FFFF0000"/>
      <name val="Calibri (Cuerpo)"/>
    </font>
    <font>
      <sz val="10"/>
      <color theme="1"/>
      <name val="Calibri (Cuerpo)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Trebuchet MS"/>
      <family val="2"/>
      <scheme val="minor"/>
    </font>
    <font>
      <sz val="10"/>
      <color rgb="FF000000"/>
      <name val="Calibri"/>
      <family val="2"/>
    </font>
    <font>
      <b/>
      <sz val="9"/>
      <color theme="1"/>
      <name val="Trebuchet MS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color theme="1"/>
      <name val="Trebuchet MS"/>
      <family val="2"/>
      <scheme val="minor"/>
    </font>
    <font>
      <b/>
      <sz val="12"/>
      <color rgb="FFFF0000"/>
      <name val="Trebuchet MS"/>
      <family val="2"/>
      <scheme val="minor"/>
    </font>
    <font>
      <sz val="7"/>
      <color theme="1"/>
      <name val="Trebuchet MS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4"/>
      <color theme="10"/>
      <name val="Arial"/>
      <family val="2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b/>
      <sz val="12"/>
      <color rgb="FF000000"/>
      <name val="Calibri"/>
      <family val="2"/>
    </font>
    <font>
      <b/>
      <sz val="12"/>
      <color rgb="FF0096FF"/>
      <name val="Calibri"/>
      <family val="2"/>
    </font>
    <font>
      <sz val="12"/>
      <color rgb="FF0096FF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u/>
      <sz val="14"/>
      <color rgb="FF00FFFF"/>
      <name val="Arial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sz val="12"/>
      <color rgb="FF0432FF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00B0F0"/>
      <name val="Calibri"/>
      <family val="2"/>
    </font>
    <font>
      <sz val="12"/>
      <color rgb="FF00B0F0"/>
      <name val="Calibri"/>
      <family val="2"/>
    </font>
    <font>
      <sz val="12"/>
      <color theme="1"/>
      <name val="Trebuchet MS"/>
      <family val="2"/>
      <scheme val="minor"/>
    </font>
    <font>
      <sz val="8"/>
      <name val="Trebuchet MS"/>
      <family val="2"/>
      <scheme val="minor"/>
    </font>
    <font>
      <b/>
      <sz val="12"/>
      <color rgb="FF0432FF"/>
      <name val="Calibri"/>
      <family val="2"/>
    </font>
    <font>
      <sz val="12"/>
      <color rgb="FF0432FF"/>
      <name val="Calibri"/>
      <family val="2"/>
    </font>
    <font>
      <b/>
      <sz val="8"/>
      <color theme="1"/>
      <name val="Trebuchet MS"/>
      <family val="2"/>
      <scheme val="minor"/>
    </font>
    <font>
      <b/>
      <sz val="10"/>
      <color theme="1"/>
      <name val="Calibri (Cuerpo)"/>
    </font>
    <font>
      <b/>
      <sz val="7"/>
      <color theme="1"/>
      <name val="Trebuchet MS"/>
      <family val="2"/>
      <scheme val="minor"/>
    </font>
    <font>
      <b/>
      <sz val="7"/>
      <color theme="1"/>
      <name val="Trebuchet MS (Cuerpo)"/>
    </font>
    <font>
      <b/>
      <sz val="12"/>
      <color rgb="FFC00000"/>
      <name val="Trebuchet MS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5EA"/>
        <bgColor indexed="64"/>
      </patternFill>
    </fill>
    <fill>
      <patternFill patternType="solid">
        <fgColor rgb="FFFAFFEA"/>
        <bgColor indexed="64"/>
      </patternFill>
    </fill>
    <fill>
      <patternFill patternType="solid">
        <fgColor rgb="FFE0FFDF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E9E4"/>
        <bgColor indexed="64"/>
      </patternFill>
    </fill>
    <fill>
      <patternFill patternType="solid">
        <fgColor rgb="FFEAF9FF"/>
        <bgColor indexed="64"/>
      </patternFill>
    </fill>
    <fill>
      <patternFill patternType="solid">
        <fgColor rgb="FFF49BFF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E9D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EAF9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3E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theme="8" tint="0.79998168889431442"/>
      </patternFill>
    </fill>
    <fill>
      <patternFill patternType="solid">
        <fgColor theme="6" tint="0.59999389629810485"/>
        <bgColor theme="8" tint="0.79998168889431442"/>
      </patternFill>
    </fill>
    <fill>
      <patternFill patternType="solid">
        <fgColor theme="4" tint="0.59999389629810485"/>
        <bgColor theme="8" tint="0.79998168889431442"/>
      </patternFill>
    </fill>
    <fill>
      <patternFill patternType="solid">
        <fgColor theme="5" tint="0.39997558519241921"/>
        <bgColor theme="8" tint="0.79998168889431442"/>
      </patternFill>
    </fill>
    <fill>
      <patternFill patternType="solid">
        <fgColor theme="0" tint="-0.14999847407452621"/>
        <bgColor theme="8" tint="0.79998168889431442"/>
      </patternFill>
    </fill>
    <fill>
      <patternFill patternType="solid">
        <fgColor rgb="FFE2FBFF"/>
        <bgColor indexed="64"/>
      </patternFill>
    </fill>
    <fill>
      <patternFill patternType="solid">
        <fgColor theme="9" tint="0.79998168889431442"/>
        <bgColor theme="8" tint="0.79998168889431442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17" fillId="0" borderId="1"/>
    <xf numFmtId="9" fontId="19" fillId="0" borderId="0" applyFont="0" applyFill="0" applyBorder="0" applyAlignment="0" applyProtection="0"/>
    <xf numFmtId="0" fontId="2" fillId="0" borderId="1"/>
    <xf numFmtId="0" fontId="17" fillId="0" borderId="1"/>
    <xf numFmtId="164" fontId="17" fillId="0" borderId="1" applyFont="0" applyFill="0" applyBorder="0" applyAlignment="0" applyProtection="0"/>
    <xf numFmtId="0" fontId="17" fillId="0" borderId="1"/>
    <xf numFmtId="0" fontId="22" fillId="0" borderId="1" applyNumberFormat="0" applyFill="0" applyBorder="0" applyAlignment="0" applyProtection="0">
      <alignment vertical="top"/>
      <protection locked="0"/>
    </xf>
    <xf numFmtId="0" fontId="23" fillId="0" borderId="1" applyNumberFormat="0" applyFill="0" applyBorder="0" applyAlignment="0" applyProtection="0">
      <alignment vertical="top"/>
      <protection locked="0"/>
    </xf>
    <xf numFmtId="0" fontId="2" fillId="0" borderId="1"/>
    <xf numFmtId="0" fontId="2" fillId="0" borderId="1"/>
    <xf numFmtId="9" fontId="17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17" fillId="0" borderId="1"/>
    <xf numFmtId="0" fontId="24" fillId="0" borderId="1" applyNumberFormat="0" applyFill="0" applyBorder="0" applyAlignment="0" applyProtection="0">
      <alignment vertical="top"/>
      <protection locked="0"/>
    </xf>
    <xf numFmtId="0" fontId="25" fillId="0" borderId="1"/>
    <xf numFmtId="9" fontId="17" fillId="0" borderId="1" applyFont="0" applyFill="0" applyBorder="0" applyAlignment="0" applyProtection="0"/>
    <xf numFmtId="9" fontId="17" fillId="0" borderId="1" applyFont="0" applyFill="0" applyBorder="0" applyAlignment="0" applyProtection="0"/>
    <xf numFmtId="9" fontId="17" fillId="0" borderId="1" applyFont="0" applyFill="0" applyBorder="0" applyAlignment="0" applyProtection="0"/>
    <xf numFmtId="0" fontId="26" fillId="0" borderId="1" applyNumberFormat="0" applyFill="0" applyBorder="0" applyAlignment="0" applyProtection="0">
      <alignment vertical="top"/>
      <protection locked="0"/>
    </xf>
    <xf numFmtId="0" fontId="5" fillId="0" borderId="1"/>
    <xf numFmtId="0" fontId="23" fillId="0" borderId="1" applyNumberFormat="0" applyFill="0" applyBorder="0" applyAlignment="0" applyProtection="0"/>
    <xf numFmtId="42" fontId="43" fillId="0" borderId="0" applyFont="0" applyFill="0" applyBorder="0" applyAlignment="0" applyProtection="0"/>
  </cellStyleXfs>
  <cellXfs count="152">
    <xf numFmtId="0" fontId="0" fillId="0" borderId="0" xfId="0"/>
    <xf numFmtId="0" fontId="5" fillId="0" borderId="0" xfId="0" applyFont="1"/>
    <xf numFmtId="0" fontId="5" fillId="1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12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center" vertical="center"/>
    </xf>
    <xf numFmtId="0" fontId="18" fillId="0" borderId="2" xfId="1" applyFont="1" applyBorder="1" applyAlignment="1" applyProtection="1">
      <alignment horizontal="center" vertical="center" wrapText="1"/>
      <protection hidden="1"/>
    </xf>
    <xf numFmtId="0" fontId="6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5" fillId="16" borderId="2" xfId="2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left" vertical="top" wrapText="1"/>
    </xf>
    <xf numFmtId="0" fontId="14" fillId="9" borderId="2" xfId="0" applyFont="1" applyFill="1" applyBorder="1" applyAlignment="1">
      <alignment horizontal="left" vertical="top" wrapText="1"/>
    </xf>
    <xf numFmtId="0" fontId="5" fillId="16" borderId="0" xfId="0" applyFont="1" applyFill="1" applyAlignment="1">
      <alignment vertical="top"/>
    </xf>
    <xf numFmtId="0" fontId="9" fillId="17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6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/>
    </xf>
    <xf numFmtId="0" fontId="5" fillId="7" borderId="2" xfId="0" applyFont="1" applyFill="1" applyBorder="1" applyAlignment="1">
      <alignment horizontal="left" vertical="top" wrapText="1"/>
    </xf>
    <xf numFmtId="0" fontId="12" fillId="7" borderId="2" xfId="0" applyFont="1" applyFill="1" applyBorder="1" applyAlignment="1">
      <alignment horizontal="left" vertical="top" wrapText="1"/>
    </xf>
    <xf numFmtId="0" fontId="14" fillId="7" borderId="2" xfId="0" applyFont="1" applyFill="1" applyBorder="1" applyAlignment="1">
      <alignment horizontal="left" vertical="top" wrapText="1"/>
    </xf>
    <xf numFmtId="0" fontId="5" fillId="7" borderId="2" xfId="0" applyFont="1" applyFill="1" applyBorder="1" applyAlignment="1">
      <alignment horizontal="center" vertical="top"/>
    </xf>
    <xf numFmtId="0" fontId="13" fillId="9" borderId="2" xfId="0" applyFont="1" applyFill="1" applyBorder="1" applyAlignment="1">
      <alignment horizontal="left" vertical="top" wrapText="1"/>
    </xf>
    <xf numFmtId="0" fontId="5" fillId="9" borderId="2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165" fontId="5" fillId="16" borderId="2" xfId="2" applyNumberFormat="1" applyFont="1" applyFill="1" applyBorder="1" applyAlignment="1">
      <alignment horizontal="center" vertical="center" wrapText="1"/>
    </xf>
    <xf numFmtId="10" fontId="5" fillId="16" borderId="2" xfId="2" applyNumberFormat="1" applyFont="1" applyFill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14" borderId="0" xfId="0" applyFont="1" applyFill="1" applyAlignment="1">
      <alignment vertical="top"/>
    </xf>
    <xf numFmtId="0" fontId="5" fillId="0" borderId="1" xfId="0" applyFont="1" applyBorder="1" applyAlignment="1">
      <alignment vertical="top"/>
    </xf>
    <xf numFmtId="0" fontId="40" fillId="6" borderId="2" xfId="0" applyFont="1" applyFill="1" applyBorder="1" applyAlignment="1">
      <alignment horizontal="left" vertical="top" wrapText="1"/>
    </xf>
    <xf numFmtId="0" fontId="37" fillId="7" borderId="6" xfId="0" applyFont="1" applyFill="1" applyBorder="1" applyAlignment="1">
      <alignment vertical="top" wrapText="1"/>
    </xf>
    <xf numFmtId="0" fontId="37" fillId="7" borderId="7" xfId="0" applyFont="1" applyFill="1" applyBorder="1" applyAlignment="1">
      <alignment vertical="top" wrapText="1"/>
    </xf>
    <xf numFmtId="0" fontId="37" fillId="9" borderId="2" xfId="0" applyFont="1" applyFill="1" applyBorder="1" applyAlignment="1">
      <alignment vertical="top" wrapText="1"/>
    </xf>
    <xf numFmtId="0" fontId="12" fillId="6" borderId="2" xfId="0" applyFont="1" applyFill="1" applyBorder="1" applyAlignment="1">
      <alignment horizontal="left" vertical="top" wrapText="1"/>
    </xf>
    <xf numFmtId="0" fontId="37" fillId="9" borderId="10" xfId="0" applyFont="1" applyFill="1" applyBorder="1" applyAlignment="1">
      <alignment vertical="top" wrapText="1"/>
    </xf>
    <xf numFmtId="0" fontId="9" fillId="0" borderId="2" xfId="0" applyFont="1" applyBorder="1" applyAlignment="1">
      <alignment vertical="center" wrapText="1"/>
    </xf>
    <xf numFmtId="42" fontId="40" fillId="6" borderId="2" xfId="23" applyFont="1" applyFill="1" applyBorder="1" applyAlignment="1">
      <alignment vertical="top" wrapText="1"/>
    </xf>
    <xf numFmtId="42" fontId="40" fillId="6" borderId="2" xfId="23" applyFont="1" applyFill="1" applyBorder="1" applyAlignment="1">
      <alignment horizontal="left" vertical="top" wrapText="1"/>
    </xf>
    <xf numFmtId="0" fontId="37" fillId="7" borderId="2" xfId="0" applyFont="1" applyFill="1" applyBorder="1" applyAlignment="1">
      <alignment vertical="top" wrapText="1"/>
    </xf>
    <xf numFmtId="0" fontId="37" fillId="9" borderId="7" xfId="0" applyFont="1" applyFill="1" applyBorder="1" applyAlignment="1">
      <alignment vertical="top" wrapText="1"/>
    </xf>
    <xf numFmtId="0" fontId="1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2" applyFont="1" applyFill="1" applyBorder="1" applyAlignment="1">
      <alignment horizontal="center" vertical="center" wrapText="1"/>
    </xf>
    <xf numFmtId="165" fontId="5" fillId="0" borderId="2" xfId="2" applyNumberFormat="1" applyFont="1" applyFill="1" applyBorder="1" applyAlignment="1">
      <alignment horizontal="center" vertical="center" wrapText="1"/>
    </xf>
    <xf numFmtId="10" fontId="5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17" fillId="0" borderId="2" xfId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66" fontId="5" fillId="16" borderId="2" xfId="2" applyNumberFormat="1" applyFont="1" applyFill="1" applyBorder="1" applyAlignment="1">
      <alignment horizontal="center" vertical="center" wrapText="1"/>
    </xf>
    <xf numFmtId="166" fontId="5" fillId="0" borderId="2" xfId="2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vertical="top" wrapText="1"/>
    </xf>
    <xf numFmtId="0" fontId="14" fillId="18" borderId="2" xfId="0" applyFont="1" applyFill="1" applyBorder="1" applyAlignment="1">
      <alignment horizontal="center" vertical="center" wrapText="1"/>
    </xf>
    <xf numFmtId="0" fontId="14" fillId="18" borderId="5" xfId="0" applyFont="1" applyFill="1" applyBorder="1" applyAlignment="1">
      <alignment horizontal="center" vertical="center" wrapText="1"/>
    </xf>
    <xf numFmtId="0" fontId="0" fillId="14" borderId="0" xfId="0" applyFill="1"/>
    <xf numFmtId="166" fontId="0" fillId="0" borderId="0" xfId="0" applyNumberFormat="1" applyAlignment="1">
      <alignment horizontal="center" vertical="center"/>
    </xf>
    <xf numFmtId="2" fontId="5" fillId="19" borderId="0" xfId="0" applyNumberFormat="1" applyFont="1" applyFill="1" applyAlignment="1">
      <alignment horizontal="center" vertical="top"/>
    </xf>
    <xf numFmtId="165" fontId="5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 vertical="center"/>
    </xf>
    <xf numFmtId="165" fontId="5" fillId="0" borderId="0" xfId="0" applyNumberFormat="1" applyFont="1" applyAlignment="1">
      <alignment horizontal="center" vertical="top"/>
    </xf>
    <xf numFmtId="168" fontId="5" fillId="19" borderId="0" xfId="0" applyNumberFormat="1" applyFont="1" applyFill="1" applyAlignment="1">
      <alignment horizontal="center" vertical="center"/>
    </xf>
    <xf numFmtId="167" fontId="0" fillId="20" borderId="0" xfId="0" applyNumberFormat="1" applyFill="1"/>
    <xf numFmtId="0" fontId="0" fillId="21" borderId="0" xfId="0" applyFill="1" applyAlignment="1">
      <alignment horizontal="center" vertical="center"/>
    </xf>
    <xf numFmtId="0" fontId="1" fillId="21" borderId="0" xfId="0" applyFont="1" applyFill="1" applyAlignment="1">
      <alignment horizontal="center" vertical="center"/>
    </xf>
    <xf numFmtId="0" fontId="1" fillId="21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6" fillId="23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0" fontId="9" fillId="26" borderId="2" xfId="0" applyFont="1" applyFill="1" applyBorder="1" applyAlignment="1">
      <alignment horizontal="center" vertical="center" wrapText="1"/>
    </xf>
    <xf numFmtId="0" fontId="16" fillId="27" borderId="2" xfId="0" applyFont="1" applyFill="1" applyBorder="1" applyAlignment="1">
      <alignment horizontal="center" vertical="center"/>
    </xf>
    <xf numFmtId="0" fontId="16" fillId="28" borderId="2" xfId="0" applyFont="1" applyFill="1" applyBorder="1" applyAlignment="1">
      <alignment horizontal="center" vertical="center"/>
    </xf>
    <xf numFmtId="0" fontId="5" fillId="29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5" fillId="0" borderId="6" xfId="0" applyFont="1" applyBorder="1"/>
    <xf numFmtId="0" fontId="5" fillId="0" borderId="12" xfId="0" applyFont="1" applyBorder="1"/>
    <xf numFmtId="0" fontId="51" fillId="22" borderId="2" xfId="0" applyFont="1" applyFill="1" applyBorder="1" applyAlignment="1">
      <alignment horizontal="center" vertical="center"/>
    </xf>
    <xf numFmtId="0" fontId="51" fillId="22" borderId="7" xfId="0" applyFont="1" applyFill="1" applyBorder="1" applyAlignment="1">
      <alignment horizontal="center" vertical="center"/>
    </xf>
    <xf numFmtId="0" fontId="51" fillId="22" borderId="9" xfId="0" applyFont="1" applyFill="1" applyBorder="1" applyAlignment="1">
      <alignment horizontal="center" vertical="center"/>
    </xf>
    <xf numFmtId="0" fontId="51" fillId="22" borderId="10" xfId="0" applyFont="1" applyFill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48" fillId="7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16" fillId="28" borderId="4" xfId="0" applyFont="1" applyFill="1" applyBorder="1" applyAlignment="1">
      <alignment horizontal="center" vertical="center"/>
    </xf>
    <xf numFmtId="0" fontId="16" fillId="28" borderId="11" xfId="0" applyFont="1" applyFill="1" applyBorder="1" applyAlignment="1">
      <alignment horizontal="center" vertical="center"/>
    </xf>
    <xf numFmtId="0" fontId="16" fillId="28" borderId="5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textRotation="90" wrapText="1"/>
    </xf>
    <xf numFmtId="0" fontId="8" fillId="11" borderId="13" xfId="0" applyFont="1" applyFill="1" applyBorder="1" applyAlignment="1">
      <alignment horizontal="center" vertical="center" textRotation="90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/>
    </xf>
    <xf numFmtId="0" fontId="6" fillId="7" borderId="2" xfId="0" applyFont="1" applyFill="1" applyBorder="1" applyAlignment="1">
      <alignment horizontal="center" vertical="center" textRotation="90" wrapText="1"/>
    </xf>
    <xf numFmtId="0" fontId="6" fillId="7" borderId="2" xfId="0" applyFont="1" applyFill="1" applyBorder="1" applyAlignment="1">
      <alignment horizontal="center" vertical="center" textRotation="90"/>
    </xf>
    <xf numFmtId="0" fontId="6" fillId="9" borderId="8" xfId="0" applyFont="1" applyFill="1" applyBorder="1" applyAlignment="1">
      <alignment horizontal="center" vertical="center" textRotation="90" wrapText="1"/>
    </xf>
    <xf numFmtId="0" fontId="6" fillId="9" borderId="3" xfId="0" applyFont="1" applyFill="1" applyBorder="1" applyAlignment="1">
      <alignment horizontal="center" vertical="center" textRotation="90" wrapText="1"/>
    </xf>
    <xf numFmtId="0" fontId="6" fillId="9" borderId="12" xfId="0" applyFont="1" applyFill="1" applyBorder="1" applyAlignment="1">
      <alignment horizontal="center" vertical="center" textRotation="90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1" fillId="5" borderId="14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9" fillId="10" borderId="2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6" borderId="11" xfId="0" applyFont="1" applyFill="1" applyBorder="1" applyAlignment="1">
      <alignment horizontal="center" vertical="center" textRotation="90" wrapText="1"/>
    </xf>
    <xf numFmtId="0" fontId="6" fillId="6" borderId="5" xfId="0" applyFont="1" applyFill="1" applyBorder="1" applyAlignment="1">
      <alignment horizontal="center" vertical="center" textRotation="90" wrapText="1"/>
    </xf>
    <xf numFmtId="0" fontId="6" fillId="7" borderId="4" xfId="0" applyFont="1" applyFill="1" applyBorder="1" applyAlignment="1">
      <alignment horizontal="center" vertical="center" textRotation="90" wrapText="1"/>
    </xf>
    <xf numFmtId="0" fontId="6" fillId="7" borderId="11" xfId="0" applyFont="1" applyFill="1" applyBorder="1" applyAlignment="1">
      <alignment horizontal="center" vertical="center" textRotation="90" wrapText="1"/>
    </xf>
    <xf numFmtId="0" fontId="6" fillId="7" borderId="5" xfId="0" applyFont="1" applyFill="1" applyBorder="1" applyAlignment="1">
      <alignment horizontal="center" vertical="center" textRotation="90" wrapText="1"/>
    </xf>
    <xf numFmtId="0" fontId="8" fillId="11" borderId="8" xfId="0" applyFont="1" applyFill="1" applyBorder="1" applyAlignment="1">
      <alignment horizontal="center" vertical="center" textRotation="90" wrapText="1"/>
    </xf>
    <xf numFmtId="0" fontId="8" fillId="11" borderId="3" xfId="0" applyFont="1" applyFill="1" applyBorder="1" applyAlignment="1">
      <alignment horizontal="center" vertical="center" textRotation="90" wrapText="1"/>
    </xf>
    <xf numFmtId="0" fontId="6" fillId="9" borderId="2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top"/>
    </xf>
    <xf numFmtId="0" fontId="6" fillId="9" borderId="4" xfId="0" applyFont="1" applyFill="1" applyBorder="1" applyAlignment="1">
      <alignment horizontal="center" vertical="center" textRotation="90" wrapText="1"/>
    </xf>
    <xf numFmtId="0" fontId="6" fillId="9" borderId="11" xfId="0" applyFont="1" applyFill="1" applyBorder="1" applyAlignment="1">
      <alignment horizontal="center" vertical="center" textRotation="90" wrapText="1"/>
    </xf>
    <xf numFmtId="0" fontId="6" fillId="9" borderId="5" xfId="0" applyFont="1" applyFill="1" applyBorder="1" applyAlignment="1">
      <alignment horizontal="center" vertical="center" textRotation="90" wrapText="1"/>
    </xf>
    <xf numFmtId="0" fontId="30" fillId="5" borderId="14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4">
    <cellStyle name="Hipervínculo 2" xfId="15" xr:uid="{00000000-0005-0000-0000-000000000000}"/>
    <cellStyle name="Hipervínculo 2 2" xfId="20" xr:uid="{00000000-0005-0000-0000-000001000000}"/>
    <cellStyle name="Hipervínculo 2 3" xfId="7" xr:uid="{00000000-0005-0000-0000-000002000000}"/>
    <cellStyle name="Hipervínculo 3" xfId="22" xr:uid="{00000000-0005-0000-0000-000003000000}"/>
    <cellStyle name="Hipervínculo 4" xfId="8" xr:uid="{00000000-0005-0000-0000-000004000000}"/>
    <cellStyle name="Millares 2" xfId="5" xr:uid="{00000000-0005-0000-0000-000005000000}"/>
    <cellStyle name="Moneda [0]" xfId="23" builtinId="7"/>
    <cellStyle name="Normal" xfId="0" builtinId="0"/>
    <cellStyle name="Normal 2" xfId="1" xr:uid="{00000000-0005-0000-0000-000007000000}"/>
    <cellStyle name="Normal 2 2" xfId="14" xr:uid="{00000000-0005-0000-0000-000008000000}"/>
    <cellStyle name="Normal 2 3" xfId="6" xr:uid="{00000000-0005-0000-0000-000009000000}"/>
    <cellStyle name="Normal 3" xfId="16" xr:uid="{00000000-0005-0000-0000-00000A000000}"/>
    <cellStyle name="Normal 3 2" xfId="10" xr:uid="{00000000-0005-0000-0000-00000B000000}"/>
    <cellStyle name="Normal 4" xfId="13" xr:uid="{00000000-0005-0000-0000-00000C000000}"/>
    <cellStyle name="Normal 5" xfId="4" xr:uid="{00000000-0005-0000-0000-00000D000000}"/>
    <cellStyle name="Normal 6" xfId="21" xr:uid="{00000000-0005-0000-0000-00000E000000}"/>
    <cellStyle name="Normal 7" xfId="9" xr:uid="{00000000-0005-0000-0000-00000F000000}"/>
    <cellStyle name="Normal 8" xfId="3" xr:uid="{00000000-0005-0000-0000-000010000000}"/>
    <cellStyle name="Porcentaje" xfId="2" builtinId="5"/>
    <cellStyle name="Porcentaje 2" xfId="11" xr:uid="{00000000-0005-0000-0000-000012000000}"/>
    <cellStyle name="Porcentaje 3" xfId="12" xr:uid="{00000000-0005-0000-0000-000013000000}"/>
    <cellStyle name="Porcentual 2 2" xfId="19" xr:uid="{00000000-0005-0000-0000-000014000000}"/>
    <cellStyle name="Porcentual 3" xfId="17" xr:uid="{00000000-0005-0000-0000-000015000000}"/>
    <cellStyle name="Porcentual 3 2" xfId="18" xr:uid="{00000000-0005-0000-0000-000016000000}"/>
  </cellStyles>
  <dxfs count="20"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EFFFEA"/>
      <color rgb="FFE2FBFF"/>
      <color rgb="FFD3ECFF"/>
      <color rgb="FF0432FF"/>
      <color rgb="FFF8BAEA"/>
      <color rgb="FFFFFFFF"/>
      <color rgb="FFFF40FF"/>
      <color rgb="FF009193"/>
      <color rgb="FFFFEFF8"/>
      <color rgb="FFDEFA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273538</xdr:colOff>
      <xdr:row>13</xdr:row>
      <xdr:rowOff>9770</xdr:rowOff>
    </xdr:from>
    <xdr:to>
      <xdr:col>3</xdr:col>
      <xdr:colOff>478693</xdr:colOff>
      <xdr:row>14</xdr:row>
      <xdr:rowOff>127000</xdr:rowOff>
    </xdr:to>
    <xdr:sp macro="" textlink="">
      <xdr:nvSpPr>
        <xdr:cNvPr id="2" name="Flecha izquierda y derecha 1">
          <a:extLst>
            <a:ext uri="{FF2B5EF4-FFF2-40B4-BE49-F238E27FC236}">
              <a16:creationId xmlns:a16="http://schemas.microsoft.com/office/drawing/2014/main" id="{B618EADA-CF25-D9D8-61A7-5CE4A88B4B46}"/>
            </a:ext>
          </a:extLst>
        </xdr:cNvPr>
        <xdr:cNvSpPr/>
      </xdr:nvSpPr>
      <xdr:spPr>
        <a:xfrm>
          <a:off x="4024923" y="4445001"/>
          <a:ext cx="976924" cy="576384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Faceta">
  <a:themeElements>
    <a:clrScheme name="Fac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B5:K16"/>
  <sheetViews>
    <sheetView showGridLines="0" topLeftCell="A9" zoomScale="130" zoomScaleNormal="130" workbookViewId="0">
      <selection activeCell="A23" sqref="A23"/>
    </sheetView>
  </sheetViews>
  <sheetFormatPr baseColWidth="10" defaultColWidth="10.83203125" defaultRowHeight="13" x14ac:dyDescent="0.15"/>
  <cols>
    <col min="1" max="1" width="28.1640625" style="1" bestFit="1" customWidth="1"/>
    <col min="2" max="2" width="21" style="1" customWidth="1"/>
    <col min="3" max="4" width="10.1640625" style="1" customWidth="1"/>
    <col min="5" max="5" width="13.33203125" style="1" customWidth="1"/>
    <col min="6" max="6" width="10" style="1" customWidth="1"/>
    <col min="7" max="7" width="14" style="1" customWidth="1"/>
    <col min="8" max="8" width="14.6640625" style="1" customWidth="1"/>
    <col min="9" max="9" width="16" style="1" customWidth="1"/>
    <col min="10" max="10" width="13.5" style="1" customWidth="1"/>
    <col min="11" max="11" width="15.5" style="1" customWidth="1"/>
    <col min="12" max="12" width="4.83203125" style="1" customWidth="1"/>
    <col min="13" max="16384" width="10.83203125" style="1"/>
  </cols>
  <sheetData>
    <row r="5" spans="2:11" ht="16" x14ac:dyDescent="0.15">
      <c r="B5" s="91" t="s">
        <v>7</v>
      </c>
      <c r="C5" s="92"/>
      <c r="D5" s="92"/>
      <c r="E5" s="92"/>
      <c r="F5" s="92"/>
      <c r="G5" s="92"/>
      <c r="H5" s="92"/>
      <c r="I5" s="92"/>
      <c r="J5" s="92"/>
      <c r="K5" s="93"/>
    </row>
    <row r="6" spans="2:11" ht="14" customHeight="1" x14ac:dyDescent="0.15">
      <c r="B6" s="97" t="s">
        <v>1</v>
      </c>
      <c r="C6" s="96" t="s">
        <v>342</v>
      </c>
      <c r="D6" s="96"/>
      <c r="E6" s="96"/>
      <c r="F6" s="95" t="s">
        <v>9</v>
      </c>
      <c r="G6" s="95"/>
      <c r="H6" s="95"/>
      <c r="I6" s="94" t="s">
        <v>10</v>
      </c>
      <c r="J6" s="94"/>
      <c r="K6" s="94"/>
    </row>
    <row r="7" spans="2:11" x14ac:dyDescent="0.15">
      <c r="B7" s="98"/>
      <c r="C7" s="96"/>
      <c r="D7" s="96"/>
      <c r="E7" s="96"/>
      <c r="F7" s="95"/>
      <c r="G7" s="95"/>
      <c r="H7" s="95"/>
      <c r="I7" s="94"/>
      <c r="J7" s="94"/>
      <c r="K7" s="94"/>
    </row>
    <row r="8" spans="2:11" x14ac:dyDescent="0.15">
      <c r="B8" s="99"/>
      <c r="C8" s="4">
        <v>1</v>
      </c>
      <c r="D8" s="81">
        <v>2</v>
      </c>
      <c r="E8" s="82">
        <v>3</v>
      </c>
      <c r="F8" s="4">
        <v>1</v>
      </c>
      <c r="G8" s="81">
        <v>2</v>
      </c>
      <c r="H8" s="82">
        <v>3</v>
      </c>
      <c r="I8" s="4">
        <v>1</v>
      </c>
      <c r="J8" s="81">
        <v>2</v>
      </c>
      <c r="K8" s="82">
        <v>3</v>
      </c>
    </row>
    <row r="9" spans="2:11" ht="135.75" customHeight="1" x14ac:dyDescent="0.15">
      <c r="B9" s="86" t="s">
        <v>11</v>
      </c>
      <c r="C9" s="87" t="s">
        <v>346</v>
      </c>
      <c r="D9" s="87" t="s">
        <v>345</v>
      </c>
      <c r="E9" s="87" t="s">
        <v>344</v>
      </c>
      <c r="F9" s="87" t="s">
        <v>343</v>
      </c>
      <c r="G9" s="87" t="s">
        <v>347</v>
      </c>
      <c r="H9" s="87" t="s">
        <v>348</v>
      </c>
      <c r="I9" s="87" t="s">
        <v>349</v>
      </c>
      <c r="J9" s="87" t="s">
        <v>351</v>
      </c>
      <c r="K9" s="87" t="s">
        <v>350</v>
      </c>
    </row>
    <row r="11" spans="2:11" ht="22" customHeight="1" x14ac:dyDescent="0.15">
      <c r="B11" s="90" t="s">
        <v>0</v>
      </c>
      <c r="C11" s="90"/>
      <c r="D11" s="90"/>
      <c r="E11" s="90"/>
      <c r="F11" s="90"/>
      <c r="G11" s="90"/>
    </row>
    <row r="12" spans="2:11" ht="34" customHeight="1" x14ac:dyDescent="0.15">
      <c r="B12" s="85" t="s">
        <v>1</v>
      </c>
      <c r="E12" s="80" t="s">
        <v>2</v>
      </c>
      <c r="F12" s="84" t="s">
        <v>3</v>
      </c>
      <c r="G12" s="5" t="s">
        <v>334</v>
      </c>
    </row>
    <row r="13" spans="2:11" ht="36" x14ac:dyDescent="0.15">
      <c r="B13" s="45" t="s">
        <v>352</v>
      </c>
      <c r="E13" s="78" t="s">
        <v>22</v>
      </c>
      <c r="F13" s="4">
        <v>1</v>
      </c>
      <c r="G13" s="79" t="s">
        <v>338</v>
      </c>
    </row>
    <row r="14" spans="2:11" ht="36" x14ac:dyDescent="0.15">
      <c r="B14" s="45" t="s">
        <v>335</v>
      </c>
      <c r="E14" s="78" t="s">
        <v>6</v>
      </c>
      <c r="F14" s="81">
        <v>2</v>
      </c>
      <c r="G14" s="79" t="s">
        <v>339</v>
      </c>
    </row>
    <row r="15" spans="2:11" ht="36" x14ac:dyDescent="0.15">
      <c r="B15" s="45" t="s">
        <v>336</v>
      </c>
      <c r="E15" s="78" t="s">
        <v>5</v>
      </c>
      <c r="F15" s="82">
        <v>3</v>
      </c>
      <c r="G15" s="79" t="s">
        <v>340</v>
      </c>
    </row>
    <row r="16" spans="2:11" ht="36" x14ac:dyDescent="0.15">
      <c r="B16" s="45" t="s">
        <v>337</v>
      </c>
      <c r="C16" s="88"/>
      <c r="D16" s="89"/>
      <c r="E16" s="78" t="s">
        <v>4</v>
      </c>
      <c r="F16" s="83">
        <v>4</v>
      </c>
      <c r="G16" s="79" t="s">
        <v>341</v>
      </c>
    </row>
  </sheetData>
  <mergeCells count="6">
    <mergeCell ref="B11:G11"/>
    <mergeCell ref="B5:K5"/>
    <mergeCell ref="I6:K7"/>
    <mergeCell ref="F6:H7"/>
    <mergeCell ref="C6:E7"/>
    <mergeCell ref="B6:B8"/>
  </mergeCells>
  <dataValidations disablePrompts="1" count="1">
    <dataValidation type="list" allowBlank="1" showInputMessage="1" showErrorMessage="1" sqref="C6 F6 I6" xr:uid="{00000000-0002-0000-0200-000000000000}">
      <formula1>#REF!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</sheetPr>
  <dimension ref="A1:AN32"/>
  <sheetViews>
    <sheetView showGridLines="0" topLeftCell="A16" zoomScale="120" zoomScaleNormal="120" workbookViewId="0">
      <selection activeCell="A2" sqref="A2:A25"/>
    </sheetView>
  </sheetViews>
  <sheetFormatPr baseColWidth="10" defaultColWidth="10.83203125" defaultRowHeight="12.75" customHeight="1" x14ac:dyDescent="0.2"/>
  <cols>
    <col min="1" max="2" width="6.83203125" style="22" customWidth="1"/>
    <col min="3" max="3" width="8.83203125" style="22" customWidth="1"/>
    <col min="4" max="4" width="31.1640625" style="22" customWidth="1"/>
    <col min="5" max="7" width="8.1640625" style="22" customWidth="1"/>
    <col min="8" max="8" width="10.1640625" style="22" customWidth="1"/>
    <col min="9" max="9" width="8.6640625" style="22" customWidth="1"/>
    <col min="10" max="10" width="4.5" style="22" customWidth="1"/>
    <col min="11" max="12" width="9.33203125" style="22" customWidth="1"/>
    <col min="13" max="13" width="38.83203125" style="22" customWidth="1"/>
    <col min="14" max="16" width="8.1640625" style="22" customWidth="1"/>
    <col min="17" max="17" width="10.1640625" style="22" customWidth="1"/>
    <col min="18" max="18" width="11.33203125" style="22" customWidth="1"/>
    <col min="19" max="19" width="4.5" style="22" customWidth="1"/>
    <col min="20" max="21" width="9.33203125" style="22" customWidth="1"/>
    <col min="22" max="22" width="31.33203125" style="22" customWidth="1"/>
    <col min="23" max="25" width="8.1640625" style="22" customWidth="1"/>
    <col min="26" max="26" width="7.83203125" style="22" customWidth="1"/>
    <col min="27" max="27" width="10.1640625" style="22" customWidth="1"/>
    <col min="28" max="28" width="4.5" style="22" customWidth="1"/>
    <col min="29" max="30" width="9.33203125" style="22" customWidth="1"/>
    <col min="31" max="31" width="39.6640625" style="22" customWidth="1"/>
    <col min="32" max="34" width="8.1640625" style="22" customWidth="1"/>
    <col min="35" max="35" width="6.83203125" style="22" customWidth="1"/>
    <col min="36" max="36" width="10.1640625" style="22" customWidth="1"/>
    <col min="37" max="37" width="4.5" style="22" customWidth="1"/>
    <col min="38" max="38" width="9.33203125" style="22" customWidth="1"/>
    <col min="39" max="16384" width="10.83203125" style="22"/>
  </cols>
  <sheetData>
    <row r="1" spans="1:40" s="20" customFormat="1" ht="23" customHeight="1" x14ac:dyDescent="0.2">
      <c r="D1" s="21"/>
      <c r="AM1" s="22"/>
      <c r="AN1" s="22"/>
    </row>
    <row r="2" spans="1:40" s="32" customFormat="1" ht="23" customHeight="1" x14ac:dyDescent="0.2">
      <c r="A2" s="108" t="s">
        <v>14</v>
      </c>
      <c r="B2" s="110" t="s">
        <v>30</v>
      </c>
      <c r="C2" s="110"/>
      <c r="D2" s="111"/>
      <c r="E2" s="100" t="s">
        <v>12</v>
      </c>
      <c r="F2" s="100"/>
      <c r="G2" s="100"/>
      <c r="H2" s="102" t="s">
        <v>36</v>
      </c>
      <c r="I2" s="102" t="s">
        <v>38</v>
      </c>
      <c r="J2" s="101" t="s">
        <v>13</v>
      </c>
      <c r="K2" s="101"/>
      <c r="L2" s="119" t="s">
        <v>31</v>
      </c>
      <c r="M2" s="120"/>
      <c r="N2" s="100" t="s">
        <v>12</v>
      </c>
      <c r="O2" s="100"/>
      <c r="P2" s="100"/>
      <c r="Q2" s="102" t="s">
        <v>36</v>
      </c>
      <c r="R2" s="102" t="s">
        <v>38</v>
      </c>
      <c r="S2" s="101" t="s">
        <v>13</v>
      </c>
      <c r="T2" s="101"/>
      <c r="U2" s="104" t="s">
        <v>32</v>
      </c>
      <c r="V2" s="105"/>
      <c r="W2" s="100" t="s">
        <v>12</v>
      </c>
      <c r="X2" s="100"/>
      <c r="Y2" s="100"/>
      <c r="Z2" s="102" t="s">
        <v>36</v>
      </c>
      <c r="AA2" s="102" t="s">
        <v>38</v>
      </c>
      <c r="AB2" s="101" t="s">
        <v>13</v>
      </c>
      <c r="AC2" s="101"/>
      <c r="AD2" s="123" t="s">
        <v>138</v>
      </c>
      <c r="AE2" s="124"/>
      <c r="AF2" s="100" t="s">
        <v>12</v>
      </c>
      <c r="AG2" s="100"/>
      <c r="AH2" s="100"/>
      <c r="AI2" s="127" t="s">
        <v>36</v>
      </c>
      <c r="AJ2" s="102" t="s">
        <v>38</v>
      </c>
      <c r="AK2" s="101" t="s">
        <v>13</v>
      </c>
      <c r="AL2" s="101"/>
      <c r="AM2" s="64"/>
      <c r="AN2" s="64"/>
    </row>
    <row r="3" spans="1:40" s="32" customFormat="1" ht="15" customHeight="1" x14ac:dyDescent="0.2">
      <c r="A3" s="108"/>
      <c r="B3" s="110"/>
      <c r="C3" s="110"/>
      <c r="D3" s="111"/>
      <c r="E3" s="9" t="s">
        <v>23</v>
      </c>
      <c r="F3" s="7" t="s">
        <v>24</v>
      </c>
      <c r="G3" s="8" t="s">
        <v>10</v>
      </c>
      <c r="H3" s="103"/>
      <c r="I3" s="103"/>
      <c r="J3" s="101"/>
      <c r="K3" s="101"/>
      <c r="L3" s="121"/>
      <c r="M3" s="122"/>
      <c r="N3" s="9" t="s">
        <v>23</v>
      </c>
      <c r="O3" s="7" t="s">
        <v>24</v>
      </c>
      <c r="P3" s="8" t="s">
        <v>10</v>
      </c>
      <c r="Q3" s="103"/>
      <c r="R3" s="103"/>
      <c r="S3" s="101"/>
      <c r="T3" s="101"/>
      <c r="U3" s="106"/>
      <c r="V3" s="107"/>
      <c r="W3" s="9" t="s">
        <v>23</v>
      </c>
      <c r="X3" s="7" t="s">
        <v>24</v>
      </c>
      <c r="Y3" s="8" t="s">
        <v>10</v>
      </c>
      <c r="Z3" s="103"/>
      <c r="AA3" s="103"/>
      <c r="AB3" s="101"/>
      <c r="AC3" s="101"/>
      <c r="AD3" s="125"/>
      <c r="AE3" s="126"/>
      <c r="AF3" s="9" t="s">
        <v>23</v>
      </c>
      <c r="AG3" s="7" t="s">
        <v>24</v>
      </c>
      <c r="AH3" s="8" t="s">
        <v>10</v>
      </c>
      <c r="AI3" s="127"/>
      <c r="AJ3" s="103"/>
      <c r="AK3" s="101"/>
      <c r="AL3" s="101"/>
      <c r="AM3" s="64"/>
      <c r="AN3" s="64"/>
    </row>
    <row r="4" spans="1:40" ht="77" customHeight="1" x14ac:dyDescent="0.2">
      <c r="A4" s="108"/>
      <c r="B4" s="112" t="s">
        <v>33</v>
      </c>
      <c r="C4" s="51" t="s">
        <v>161</v>
      </c>
      <c r="D4" s="39" t="s">
        <v>40</v>
      </c>
      <c r="E4" s="2">
        <v>1</v>
      </c>
      <c r="F4" s="2">
        <v>3</v>
      </c>
      <c r="G4" s="2">
        <v>3</v>
      </c>
      <c r="H4" s="33">
        <f>1/(E4*F4*G4)</f>
        <v>0.1111111111111111</v>
      </c>
      <c r="I4" s="62">
        <f>H4/SUM(H$4:H$25)</f>
        <v>2.7505587072374077E-2</v>
      </c>
      <c r="J4" s="2">
        <v>1</v>
      </c>
      <c r="K4" s="6" t="str">
        <f>IF(AND(J4=1),"DEFICIENTE",IF(AND(J4=2),"REGULAR",IF(AND(J4=3),"BUENO",IF(AND(J4=4),"EXCELENTE"," "))))</f>
        <v>DEFICIENTE</v>
      </c>
      <c r="L4" s="59" t="s">
        <v>183</v>
      </c>
      <c r="M4" s="16" t="s">
        <v>15</v>
      </c>
      <c r="N4" s="2">
        <v>3</v>
      </c>
      <c r="O4" s="2">
        <v>1</v>
      </c>
      <c r="P4" s="2">
        <v>1</v>
      </c>
      <c r="Q4" s="33">
        <f t="shared" ref="Q4:Q9" si="0">1/(N4*O4*P4)</f>
        <v>0.33333333333333331</v>
      </c>
      <c r="R4" s="34">
        <f>Q4/SUM(Q$4:Q$25)</f>
        <v>0.12565445026178007</v>
      </c>
      <c r="S4" s="2">
        <v>2</v>
      </c>
      <c r="T4" s="6" t="str">
        <f>IF(AND(S4=1),"DEFICIENTE",IF(AND(S4=2),"REGULAR",IF(AND(S4=3),"BUENO",IF(AND(S4=4),"EXCELENTE"," "))))</f>
        <v>REGULAR</v>
      </c>
      <c r="U4" s="59" t="s">
        <v>196</v>
      </c>
      <c r="V4" s="17" t="s">
        <v>362</v>
      </c>
      <c r="W4" s="2">
        <v>2</v>
      </c>
      <c r="X4" s="2">
        <v>1</v>
      </c>
      <c r="Y4" s="2">
        <v>1</v>
      </c>
      <c r="Z4" s="33">
        <f>1/(W4*X4*Y4)</f>
        <v>0.5</v>
      </c>
      <c r="AA4" s="34">
        <f>Z4/SUM(Z$4:Z$25)</f>
        <v>0.59266413503962068</v>
      </c>
      <c r="AB4" s="2">
        <v>3</v>
      </c>
      <c r="AC4" s="6" t="str">
        <f>IF(AND(AB4=1),"DEFICIENTE",IF(AND(AB4=2),"REGULAR",IF(AND(AB4=3),"BUENO",IF(AND(AB4=4),"EXCELENTE"," "))))</f>
        <v>BUENO</v>
      </c>
      <c r="AD4" s="59" t="s">
        <v>204</v>
      </c>
      <c r="AE4" s="39" t="s">
        <v>139</v>
      </c>
      <c r="AF4" s="2">
        <v>2</v>
      </c>
      <c r="AG4" s="2">
        <v>1</v>
      </c>
      <c r="AH4" s="2">
        <v>1</v>
      </c>
      <c r="AI4" s="33">
        <f>1/(AF4*AG4*AH4)</f>
        <v>0.5</v>
      </c>
      <c r="AJ4" s="62">
        <f>AI4/SUM(AI$4:AI$25)</f>
        <v>0.24169184290030205</v>
      </c>
      <c r="AK4" s="2">
        <v>3</v>
      </c>
      <c r="AL4" s="6" t="str">
        <f>IF(AND(AK4=1),"DEFICIENTE",IF(AND(AK4=2),"REGULAR",IF(AND(AK4=3),"BUENO",IF(AND(AK4=4),"EXCELENTE"," "))))</f>
        <v>BUENO</v>
      </c>
      <c r="AM4" s="64"/>
      <c r="AN4" s="64"/>
    </row>
    <row r="5" spans="1:40" ht="75" customHeight="1" x14ac:dyDescent="0.2">
      <c r="A5" s="108"/>
      <c r="B5" s="113"/>
      <c r="C5" s="51" t="s">
        <v>162</v>
      </c>
      <c r="D5" s="39" t="s">
        <v>41</v>
      </c>
      <c r="E5" s="2">
        <v>4</v>
      </c>
      <c r="F5" s="2">
        <v>3</v>
      </c>
      <c r="G5" s="2">
        <v>2</v>
      </c>
      <c r="H5" s="33">
        <f t="shared" ref="H5:H22" si="1">1/(E5*F5*G5)</f>
        <v>4.1666666666666664E-2</v>
      </c>
      <c r="I5" s="62">
        <f t="shared" ref="I5:I25" si="2">H5/SUM(H$4:H$25)</f>
        <v>1.0314595152140279E-2</v>
      </c>
      <c r="J5" s="2">
        <v>3</v>
      </c>
      <c r="K5" s="6" t="str">
        <f t="shared" ref="K5:K12" si="3">IF(AND(J5=1),"DEFICIENTE",IF(AND(J5=2),"REGULAR",IF(AND(J5=3),"BUENO",IF(AND(J5=4),"EXCELENTE"," "))))</f>
        <v>BUENO</v>
      </c>
      <c r="L5" s="59" t="s">
        <v>184</v>
      </c>
      <c r="M5" s="17" t="s">
        <v>25</v>
      </c>
      <c r="N5" s="2">
        <v>2</v>
      </c>
      <c r="O5" s="2">
        <v>1</v>
      </c>
      <c r="P5" s="2">
        <v>4</v>
      </c>
      <c r="Q5" s="33">
        <f t="shared" si="0"/>
        <v>0.125</v>
      </c>
      <c r="R5" s="34">
        <f t="shared" ref="R5:R21" si="4">Q5/SUM(Q$4:Q$25)</f>
        <v>4.7120418848167533E-2</v>
      </c>
      <c r="S5" s="2">
        <v>3</v>
      </c>
      <c r="T5" s="6" t="str">
        <f t="shared" ref="T5:T22" si="5">IF(AND(S5=1),"DEFICIENTE",IF(AND(S5=2),"REGULAR",IF(AND(S5=3),"BUENO",IF(AND(S5=4),"EXCELENTE"," "))))</f>
        <v>BUENO</v>
      </c>
      <c r="U5" s="59" t="s">
        <v>197</v>
      </c>
      <c r="V5" s="17" t="s">
        <v>363</v>
      </c>
      <c r="W5" s="2">
        <v>2</v>
      </c>
      <c r="X5" s="2">
        <v>3</v>
      </c>
      <c r="Y5" s="2">
        <v>4</v>
      </c>
      <c r="Z5" s="33">
        <f>1/(W5*X5*Y5)</f>
        <v>4.1666666666666664E-2</v>
      </c>
      <c r="AA5" s="34">
        <f>Z5/SUM(Z$4:Z$25)</f>
        <v>4.9388677919968392E-2</v>
      </c>
      <c r="AB5" s="51">
        <v>2</v>
      </c>
      <c r="AC5" s="6" t="str">
        <f t="shared" ref="AC5:AC22" si="6">IF(AND(AB5=1),"DEFICIENTE",IF(AND(AB5=2),"REGULAR",IF(AND(AB5=3),"BUENO",IF(AND(AB5=4),"EXCELENTE"," "))))</f>
        <v>REGULAR</v>
      </c>
      <c r="AD5" s="59" t="s">
        <v>205</v>
      </c>
      <c r="AE5" s="39" t="s">
        <v>140</v>
      </c>
      <c r="AF5" s="2">
        <v>3</v>
      </c>
      <c r="AG5" s="2">
        <v>2</v>
      </c>
      <c r="AH5" s="2">
        <v>3</v>
      </c>
      <c r="AI5" s="33">
        <f t="shared" ref="AI5:AI25" si="7">1/(AF5*AG5*AH5)</f>
        <v>5.5555555555555552E-2</v>
      </c>
      <c r="AJ5" s="62">
        <f t="shared" ref="AJ5:AJ25" si="8">AI5/SUM(AI$4:AI$25)</f>
        <v>2.6854649211144672E-2</v>
      </c>
      <c r="AK5" s="2">
        <v>2</v>
      </c>
      <c r="AL5" s="6" t="str">
        <f t="shared" ref="AL5:AL25" si="9">IF(AND(AK5=1),"DEFICIENTE",IF(AND(AK5=2),"REGULAR",IF(AND(AK5=3),"BUENO",IF(AND(AK5=4),"EXCELENTE"," "))))</f>
        <v>REGULAR</v>
      </c>
      <c r="AM5" s="38"/>
    </row>
    <row r="6" spans="1:40" ht="55" customHeight="1" x14ac:dyDescent="0.2">
      <c r="A6" s="108"/>
      <c r="B6" s="113"/>
      <c r="C6" s="51" t="s">
        <v>163</v>
      </c>
      <c r="D6" s="39" t="s">
        <v>42</v>
      </c>
      <c r="E6" s="2">
        <v>4</v>
      </c>
      <c r="F6" s="2">
        <v>3</v>
      </c>
      <c r="G6" s="2">
        <v>2</v>
      </c>
      <c r="H6" s="33">
        <f t="shared" si="1"/>
        <v>4.1666666666666664E-2</v>
      </c>
      <c r="I6" s="62">
        <f t="shared" si="2"/>
        <v>1.0314595152140279E-2</v>
      </c>
      <c r="J6" s="2">
        <v>1</v>
      </c>
      <c r="K6" s="6" t="str">
        <f t="shared" si="3"/>
        <v>DEFICIENTE</v>
      </c>
      <c r="L6" s="59" t="s">
        <v>185</v>
      </c>
      <c r="M6" s="17" t="s">
        <v>26</v>
      </c>
      <c r="N6" s="2">
        <v>1</v>
      </c>
      <c r="O6" s="2">
        <v>2</v>
      </c>
      <c r="P6" s="2">
        <v>1</v>
      </c>
      <c r="Q6" s="33">
        <f t="shared" si="0"/>
        <v>0.5</v>
      </c>
      <c r="R6" s="34">
        <f t="shared" si="4"/>
        <v>0.18848167539267013</v>
      </c>
      <c r="S6" s="2">
        <v>2</v>
      </c>
      <c r="T6" s="6" t="str">
        <f t="shared" si="5"/>
        <v>REGULAR</v>
      </c>
      <c r="U6" s="6"/>
      <c r="V6" s="56"/>
      <c r="W6" s="51"/>
      <c r="X6" s="51"/>
      <c r="Y6" s="51"/>
      <c r="Z6" s="52"/>
      <c r="AA6" s="57"/>
      <c r="AB6" s="51"/>
      <c r="AC6" s="6" t="str">
        <f t="shared" si="6"/>
        <v xml:space="preserve"> </v>
      </c>
      <c r="AD6" s="59" t="s">
        <v>206</v>
      </c>
      <c r="AE6" s="39" t="s">
        <v>141</v>
      </c>
      <c r="AF6" s="2">
        <v>1</v>
      </c>
      <c r="AG6" s="2">
        <v>3</v>
      </c>
      <c r="AH6" s="2">
        <v>3</v>
      </c>
      <c r="AI6" s="33">
        <f t="shared" si="7"/>
        <v>0.1111111111111111</v>
      </c>
      <c r="AJ6" s="62">
        <f t="shared" si="8"/>
        <v>5.3709298422289345E-2</v>
      </c>
      <c r="AK6" s="2">
        <v>3</v>
      </c>
      <c r="AL6" s="6" t="str">
        <f t="shared" si="9"/>
        <v>BUENO</v>
      </c>
      <c r="AM6" s="38"/>
    </row>
    <row r="7" spans="1:40" ht="42.75" customHeight="1" x14ac:dyDescent="0.2">
      <c r="A7" s="108"/>
      <c r="B7" s="113"/>
      <c r="C7" s="51" t="s">
        <v>164</v>
      </c>
      <c r="D7" s="39" t="s">
        <v>16</v>
      </c>
      <c r="E7" s="2">
        <v>1</v>
      </c>
      <c r="F7" s="2">
        <v>2</v>
      </c>
      <c r="G7" s="2">
        <v>3</v>
      </c>
      <c r="H7" s="33">
        <f t="shared" si="1"/>
        <v>0.16666666666666666</v>
      </c>
      <c r="I7" s="62">
        <f t="shared" si="2"/>
        <v>4.1258380608561115E-2</v>
      </c>
      <c r="J7" s="2">
        <v>1</v>
      </c>
      <c r="K7" s="6" t="str">
        <f t="shared" si="3"/>
        <v>DEFICIENTE</v>
      </c>
      <c r="L7" s="59" t="s">
        <v>186</v>
      </c>
      <c r="M7" s="17" t="s">
        <v>17</v>
      </c>
      <c r="N7" s="2">
        <v>3</v>
      </c>
      <c r="O7" s="2">
        <v>4</v>
      </c>
      <c r="P7" s="2">
        <v>1</v>
      </c>
      <c r="Q7" s="33">
        <f t="shared" si="0"/>
        <v>8.3333333333333329E-2</v>
      </c>
      <c r="R7" s="34">
        <f t="shared" si="4"/>
        <v>3.1413612565445018E-2</v>
      </c>
      <c r="S7" s="2">
        <v>1</v>
      </c>
      <c r="T7" s="6" t="str">
        <f t="shared" si="5"/>
        <v>DEFICIENTE</v>
      </c>
      <c r="U7" s="6"/>
      <c r="V7" s="56"/>
      <c r="W7" s="51"/>
      <c r="X7" s="51"/>
      <c r="Y7" s="51"/>
      <c r="Z7" s="52"/>
      <c r="AA7" s="57"/>
      <c r="AB7" s="51"/>
      <c r="AC7" s="6" t="str">
        <f t="shared" si="6"/>
        <v xml:space="preserve"> </v>
      </c>
      <c r="AD7" s="59" t="s">
        <v>207</v>
      </c>
      <c r="AE7" s="46" t="s">
        <v>142</v>
      </c>
      <c r="AF7" s="2">
        <v>4</v>
      </c>
      <c r="AG7" s="2">
        <v>3</v>
      </c>
      <c r="AH7" s="2">
        <v>2</v>
      </c>
      <c r="AI7" s="33">
        <f t="shared" si="7"/>
        <v>4.1666666666666664E-2</v>
      </c>
      <c r="AJ7" s="62">
        <f t="shared" si="8"/>
        <v>2.0140986908358503E-2</v>
      </c>
      <c r="AK7" s="2">
        <v>2</v>
      </c>
      <c r="AL7" s="6" t="str">
        <f t="shared" si="9"/>
        <v>REGULAR</v>
      </c>
      <c r="AM7" s="38"/>
    </row>
    <row r="8" spans="1:40" ht="66" customHeight="1" x14ac:dyDescent="0.2">
      <c r="A8" s="108"/>
      <c r="B8" s="113"/>
      <c r="C8" s="51" t="s">
        <v>165</v>
      </c>
      <c r="D8" s="39" t="s">
        <v>43</v>
      </c>
      <c r="E8" s="2">
        <v>1</v>
      </c>
      <c r="F8" s="2">
        <v>2</v>
      </c>
      <c r="G8" s="2">
        <v>1</v>
      </c>
      <c r="H8" s="33">
        <f t="shared" si="1"/>
        <v>0.5</v>
      </c>
      <c r="I8" s="62">
        <f t="shared" si="2"/>
        <v>0.12377514182568336</v>
      </c>
      <c r="J8" s="2">
        <v>1</v>
      </c>
      <c r="K8" s="6" t="str">
        <f t="shared" si="3"/>
        <v>DEFICIENTE</v>
      </c>
      <c r="L8" s="59" t="s">
        <v>187</v>
      </c>
      <c r="M8" s="17" t="s">
        <v>27</v>
      </c>
      <c r="N8" s="2">
        <v>3</v>
      </c>
      <c r="O8" s="2">
        <v>1</v>
      </c>
      <c r="P8" s="2">
        <v>2</v>
      </c>
      <c r="Q8" s="33">
        <f t="shared" si="0"/>
        <v>0.16666666666666666</v>
      </c>
      <c r="R8" s="34">
        <f t="shared" si="4"/>
        <v>6.2827225130890035E-2</v>
      </c>
      <c r="S8" s="2">
        <v>3</v>
      </c>
      <c r="T8" s="6" t="str">
        <f t="shared" si="5"/>
        <v>BUENO</v>
      </c>
      <c r="U8" s="6"/>
      <c r="V8" s="56"/>
      <c r="W8" s="51"/>
      <c r="X8" s="51"/>
      <c r="Y8" s="51"/>
      <c r="Z8" s="52"/>
      <c r="AA8" s="57"/>
      <c r="AB8" s="51"/>
      <c r="AC8" s="6" t="str">
        <f t="shared" si="6"/>
        <v xml:space="preserve"> </v>
      </c>
      <c r="AD8" s="59" t="s">
        <v>208</v>
      </c>
      <c r="AE8" s="39" t="s">
        <v>143</v>
      </c>
      <c r="AF8" s="2">
        <v>3</v>
      </c>
      <c r="AG8" s="2">
        <v>3</v>
      </c>
      <c r="AH8" s="2">
        <v>4</v>
      </c>
      <c r="AI8" s="33">
        <f t="shared" si="7"/>
        <v>2.7777777777777776E-2</v>
      </c>
      <c r="AJ8" s="62">
        <f t="shared" si="8"/>
        <v>1.3427324605572336E-2</v>
      </c>
      <c r="AK8" s="2">
        <v>3</v>
      </c>
      <c r="AL8" s="6" t="str">
        <f t="shared" si="9"/>
        <v>BUENO</v>
      </c>
      <c r="AM8" s="38"/>
    </row>
    <row r="9" spans="1:40" ht="41" customHeight="1" x14ac:dyDescent="0.2">
      <c r="A9" s="108"/>
      <c r="B9" s="113"/>
      <c r="C9" s="51" t="s">
        <v>166</v>
      </c>
      <c r="D9" s="39" t="s">
        <v>44</v>
      </c>
      <c r="E9" s="2">
        <v>1</v>
      </c>
      <c r="F9" s="2">
        <v>2</v>
      </c>
      <c r="G9" s="2">
        <v>3</v>
      </c>
      <c r="H9" s="33">
        <f t="shared" si="1"/>
        <v>0.16666666666666666</v>
      </c>
      <c r="I9" s="62">
        <f t="shared" si="2"/>
        <v>4.1258380608561115E-2</v>
      </c>
      <c r="J9" s="2">
        <v>1</v>
      </c>
      <c r="K9" s="6" t="str">
        <f t="shared" si="3"/>
        <v>DEFICIENTE</v>
      </c>
      <c r="L9" s="59" t="s">
        <v>188</v>
      </c>
      <c r="M9" s="17" t="s">
        <v>129</v>
      </c>
      <c r="N9" s="2">
        <v>4</v>
      </c>
      <c r="O9" s="2">
        <v>2</v>
      </c>
      <c r="P9" s="2">
        <v>3</v>
      </c>
      <c r="Q9" s="33">
        <f t="shared" si="0"/>
        <v>4.1666666666666664E-2</v>
      </c>
      <c r="R9" s="34">
        <f t="shared" si="4"/>
        <v>1.5706806282722509E-2</v>
      </c>
      <c r="S9" s="2">
        <v>1</v>
      </c>
      <c r="T9" s="6" t="str">
        <f t="shared" si="5"/>
        <v>DEFICIENTE</v>
      </c>
      <c r="U9" s="6"/>
      <c r="V9" s="56"/>
      <c r="W9" s="51"/>
      <c r="X9" s="51"/>
      <c r="Y9" s="51"/>
      <c r="Z9" s="52"/>
      <c r="AA9" s="57"/>
      <c r="AB9" s="51"/>
      <c r="AC9" s="6" t="str">
        <f t="shared" si="6"/>
        <v xml:space="preserve"> </v>
      </c>
      <c r="AD9" s="59" t="s">
        <v>209</v>
      </c>
      <c r="AE9" s="39" t="s">
        <v>144</v>
      </c>
      <c r="AF9" s="2">
        <v>2</v>
      </c>
      <c r="AG9" s="2">
        <v>4</v>
      </c>
      <c r="AH9" s="2">
        <v>2</v>
      </c>
      <c r="AI9" s="33">
        <f t="shared" si="7"/>
        <v>6.25E-2</v>
      </c>
      <c r="AJ9" s="62">
        <f t="shared" si="8"/>
        <v>3.0211480362537756E-2</v>
      </c>
      <c r="AK9" s="2">
        <v>3</v>
      </c>
      <c r="AL9" s="6" t="str">
        <f t="shared" si="9"/>
        <v>BUENO</v>
      </c>
      <c r="AM9" s="38"/>
    </row>
    <row r="10" spans="1:40" ht="44.25" customHeight="1" x14ac:dyDescent="0.2">
      <c r="A10" s="108"/>
      <c r="B10" s="113"/>
      <c r="C10" s="51" t="s">
        <v>167</v>
      </c>
      <c r="D10" s="39" t="s">
        <v>45</v>
      </c>
      <c r="E10" s="2">
        <v>4</v>
      </c>
      <c r="F10" s="2">
        <v>2</v>
      </c>
      <c r="G10" s="2">
        <v>2</v>
      </c>
      <c r="H10" s="33">
        <f t="shared" si="1"/>
        <v>6.25E-2</v>
      </c>
      <c r="I10" s="62">
        <f t="shared" si="2"/>
        <v>1.547189272821042E-2</v>
      </c>
      <c r="J10" s="2">
        <v>2</v>
      </c>
      <c r="K10" s="6" t="str">
        <f t="shared" si="3"/>
        <v>REGULAR</v>
      </c>
      <c r="L10" s="59"/>
      <c r="M10" s="56"/>
      <c r="N10" s="51"/>
      <c r="O10" s="51"/>
      <c r="P10" s="51"/>
      <c r="Q10" s="53"/>
      <c r="R10" s="34"/>
      <c r="S10" s="51"/>
      <c r="T10" s="6"/>
      <c r="U10" s="6"/>
      <c r="V10" s="56"/>
      <c r="W10" s="51"/>
      <c r="X10" s="51"/>
      <c r="Y10" s="51"/>
      <c r="Z10" s="52"/>
      <c r="AA10" s="57"/>
      <c r="AB10" s="51"/>
      <c r="AC10" s="6" t="str">
        <f t="shared" si="6"/>
        <v xml:space="preserve"> </v>
      </c>
      <c r="AD10" s="59" t="s">
        <v>210</v>
      </c>
      <c r="AE10" s="47" t="s">
        <v>145</v>
      </c>
      <c r="AF10" s="2">
        <v>3</v>
      </c>
      <c r="AG10" s="2">
        <v>1</v>
      </c>
      <c r="AH10" s="2">
        <v>2</v>
      </c>
      <c r="AI10" s="33">
        <f t="shared" si="7"/>
        <v>0.16666666666666666</v>
      </c>
      <c r="AJ10" s="62">
        <f t="shared" si="8"/>
        <v>8.056394763343401E-2</v>
      </c>
      <c r="AK10" s="2">
        <v>2</v>
      </c>
      <c r="AL10" s="6" t="str">
        <f t="shared" si="9"/>
        <v>REGULAR</v>
      </c>
      <c r="AM10" s="38"/>
    </row>
    <row r="11" spans="1:40" ht="44.25" customHeight="1" x14ac:dyDescent="0.2">
      <c r="A11" s="108"/>
      <c r="B11" s="113"/>
      <c r="C11" s="51" t="s">
        <v>168</v>
      </c>
      <c r="D11" s="39" t="s">
        <v>18</v>
      </c>
      <c r="E11" s="2">
        <v>4</v>
      </c>
      <c r="F11" s="2">
        <v>2</v>
      </c>
      <c r="G11" s="2">
        <v>2</v>
      </c>
      <c r="H11" s="33">
        <f t="shared" si="1"/>
        <v>6.25E-2</v>
      </c>
      <c r="I11" s="62">
        <f t="shared" si="2"/>
        <v>1.547189272821042E-2</v>
      </c>
      <c r="J11" s="2">
        <v>4</v>
      </c>
      <c r="K11" s="6" t="str">
        <f t="shared" si="3"/>
        <v>EXCELENTE</v>
      </c>
      <c r="L11" s="59"/>
      <c r="M11" s="56"/>
      <c r="N11" s="51"/>
      <c r="O11" s="51"/>
      <c r="P11" s="51"/>
      <c r="Q11" s="53"/>
      <c r="R11" s="34"/>
      <c r="S11" s="51"/>
      <c r="T11" s="6"/>
      <c r="U11" s="6"/>
      <c r="V11" s="56"/>
      <c r="W11" s="51"/>
      <c r="X11" s="51"/>
      <c r="Y11" s="51"/>
      <c r="Z11" s="52"/>
      <c r="AA11" s="57"/>
      <c r="AB11" s="51"/>
      <c r="AC11" s="6" t="str">
        <f t="shared" si="6"/>
        <v xml:space="preserve"> </v>
      </c>
      <c r="AD11" s="6"/>
      <c r="AE11" s="58"/>
      <c r="AF11" s="51"/>
      <c r="AG11" s="51"/>
      <c r="AH11" s="51"/>
      <c r="AI11" s="53"/>
      <c r="AJ11" s="63"/>
      <c r="AK11" s="51"/>
      <c r="AL11" s="6"/>
      <c r="AM11" s="38"/>
    </row>
    <row r="12" spans="1:40" ht="37.5" customHeight="1" x14ac:dyDescent="0.2">
      <c r="A12" s="108"/>
      <c r="B12" s="113"/>
      <c r="C12" s="51" t="s">
        <v>169</v>
      </c>
      <c r="D12" s="39" t="s">
        <v>46</v>
      </c>
      <c r="E12" s="2">
        <v>1</v>
      </c>
      <c r="F12" s="2">
        <v>2</v>
      </c>
      <c r="G12" s="2">
        <v>4</v>
      </c>
      <c r="H12" s="33">
        <f t="shared" si="1"/>
        <v>0.125</v>
      </c>
      <c r="I12" s="62">
        <f t="shared" si="2"/>
        <v>3.094378545642084E-2</v>
      </c>
      <c r="J12" s="2">
        <v>3</v>
      </c>
      <c r="K12" s="6" t="str">
        <f t="shared" si="3"/>
        <v>BUENO</v>
      </c>
      <c r="L12" s="59"/>
      <c r="M12" s="56"/>
      <c r="N12" s="51"/>
      <c r="O12" s="51"/>
      <c r="P12" s="51"/>
      <c r="Q12" s="53"/>
      <c r="R12" s="34"/>
      <c r="S12" s="51"/>
      <c r="T12" s="6"/>
      <c r="U12" s="6"/>
      <c r="V12" s="56"/>
      <c r="W12" s="51"/>
      <c r="X12" s="51"/>
      <c r="Y12" s="51"/>
      <c r="Z12" s="52"/>
      <c r="AA12" s="57"/>
      <c r="AB12" s="51"/>
      <c r="AC12" s="6" t="str">
        <f t="shared" si="6"/>
        <v xml:space="preserve"> </v>
      </c>
      <c r="AD12" s="59" t="s">
        <v>211</v>
      </c>
      <c r="AE12" s="48" t="s">
        <v>146</v>
      </c>
      <c r="AF12" s="2">
        <v>3</v>
      </c>
      <c r="AG12" s="2">
        <v>2</v>
      </c>
      <c r="AH12" s="2">
        <v>3</v>
      </c>
      <c r="AI12" s="33">
        <f t="shared" si="7"/>
        <v>5.5555555555555552E-2</v>
      </c>
      <c r="AJ12" s="62">
        <f t="shared" si="8"/>
        <v>2.6854649211144672E-2</v>
      </c>
      <c r="AK12" s="2">
        <v>2</v>
      </c>
      <c r="AL12" s="6" t="str">
        <f t="shared" si="9"/>
        <v>REGULAR</v>
      </c>
    </row>
    <row r="13" spans="1:40" ht="48" customHeight="1" x14ac:dyDescent="0.2">
      <c r="A13" s="108"/>
      <c r="B13" s="113"/>
      <c r="C13" s="51" t="s">
        <v>170</v>
      </c>
      <c r="D13" s="17" t="s">
        <v>47</v>
      </c>
      <c r="E13" s="2">
        <v>1</v>
      </c>
      <c r="F13" s="2">
        <v>2</v>
      </c>
      <c r="G13" s="2">
        <v>1</v>
      </c>
      <c r="H13" s="33">
        <f t="shared" si="1"/>
        <v>0.5</v>
      </c>
      <c r="I13" s="62">
        <f t="shared" si="2"/>
        <v>0.12377514182568336</v>
      </c>
      <c r="J13" s="2">
        <v>3</v>
      </c>
      <c r="K13" s="6" t="str">
        <f t="shared" ref="K13" si="10">IF(AND(J13=1),"DEFICIENTE",IF(AND(J13=3),"REGULAR",IF(AND(J13=7),"BUENO",IF(AND(J13=10),"EXCELENTE"," "))))</f>
        <v>REGULAR</v>
      </c>
      <c r="L13" s="59"/>
      <c r="M13" s="56"/>
      <c r="N13" s="51"/>
      <c r="O13" s="51"/>
      <c r="P13" s="51"/>
      <c r="Q13" s="53"/>
      <c r="R13" s="34"/>
      <c r="S13" s="51"/>
      <c r="T13" s="6" t="str">
        <f t="shared" si="5"/>
        <v xml:space="preserve"> </v>
      </c>
      <c r="U13" s="6"/>
      <c r="V13" s="55"/>
      <c r="W13" s="51"/>
      <c r="X13" s="51"/>
      <c r="Y13" s="51"/>
      <c r="Z13" s="52"/>
      <c r="AA13" s="57"/>
      <c r="AB13" s="51"/>
      <c r="AC13" s="6" t="str">
        <f t="shared" si="6"/>
        <v xml:space="preserve"> </v>
      </c>
      <c r="AD13" s="59" t="s">
        <v>212</v>
      </c>
      <c r="AE13" s="48" t="s">
        <v>147</v>
      </c>
      <c r="AF13" s="2">
        <v>2</v>
      </c>
      <c r="AG13" s="2">
        <v>3</v>
      </c>
      <c r="AH13" s="2">
        <v>4</v>
      </c>
      <c r="AI13" s="33">
        <f t="shared" si="7"/>
        <v>4.1666666666666664E-2</v>
      </c>
      <c r="AJ13" s="62">
        <f t="shared" si="8"/>
        <v>2.0140986908358503E-2</v>
      </c>
      <c r="AK13" s="2">
        <v>2</v>
      </c>
      <c r="AL13" s="6" t="str">
        <f t="shared" si="9"/>
        <v>REGULAR</v>
      </c>
    </row>
    <row r="14" spans="1:40" ht="71" customHeight="1" x14ac:dyDescent="0.2">
      <c r="A14" s="108"/>
      <c r="B14" s="114" t="s">
        <v>34</v>
      </c>
      <c r="C14" s="51" t="s">
        <v>171</v>
      </c>
      <c r="D14" s="40" t="s">
        <v>48</v>
      </c>
      <c r="E14" s="2">
        <v>1</v>
      </c>
      <c r="F14" s="2">
        <v>2</v>
      </c>
      <c r="G14" s="2">
        <v>1</v>
      </c>
      <c r="H14" s="33">
        <f t="shared" si="1"/>
        <v>0.5</v>
      </c>
      <c r="I14" s="62">
        <f t="shared" si="2"/>
        <v>0.12377514182568336</v>
      </c>
      <c r="J14" s="2">
        <v>4</v>
      </c>
      <c r="K14" s="6" t="str">
        <f>IF(AND(J14=1),"DEFICIENTE",IF(AND(J14=2),"REGULAR",IF(AND(J14=3),"BUENO",IF(AND(J14=4),"EXCELENTE"," "))))</f>
        <v>EXCELENTE</v>
      </c>
      <c r="L14" s="59" t="s">
        <v>189</v>
      </c>
      <c r="M14" s="25" t="s">
        <v>125</v>
      </c>
      <c r="N14" s="2">
        <v>3</v>
      </c>
      <c r="O14" s="2">
        <v>2</v>
      </c>
      <c r="P14" s="2">
        <v>1</v>
      </c>
      <c r="Q14" s="33">
        <f>1/(N14*O14*P14)</f>
        <v>0.16666666666666666</v>
      </c>
      <c r="R14" s="34">
        <f t="shared" si="4"/>
        <v>6.2827225130890035E-2</v>
      </c>
      <c r="S14" s="2">
        <v>2</v>
      </c>
      <c r="T14" s="6" t="str">
        <f t="shared" si="5"/>
        <v>REGULAR</v>
      </c>
      <c r="U14" s="59" t="s">
        <v>198</v>
      </c>
      <c r="V14" s="25" t="s">
        <v>160</v>
      </c>
      <c r="W14" s="2">
        <v>2</v>
      </c>
      <c r="X14" s="2">
        <v>3</v>
      </c>
      <c r="Y14" s="2">
        <v>4</v>
      </c>
      <c r="Z14" s="33">
        <f>1/(W14*X14*Y14)</f>
        <v>4.1666666666666664E-2</v>
      </c>
      <c r="AA14" s="34">
        <f>Z14/SUM(Z$4:Z$25)</f>
        <v>4.9388677919968392E-2</v>
      </c>
      <c r="AB14" s="2">
        <v>2</v>
      </c>
      <c r="AC14" s="6" t="str">
        <f t="shared" si="6"/>
        <v>REGULAR</v>
      </c>
      <c r="AD14" s="59" t="s">
        <v>213</v>
      </c>
      <c r="AE14" s="48" t="s">
        <v>148</v>
      </c>
      <c r="AF14" s="2">
        <v>2</v>
      </c>
      <c r="AG14" s="2">
        <v>3</v>
      </c>
      <c r="AH14" s="2">
        <v>1</v>
      </c>
      <c r="AI14" s="33">
        <f t="shared" si="7"/>
        <v>0.16666666666666666</v>
      </c>
      <c r="AJ14" s="62">
        <f t="shared" si="8"/>
        <v>8.056394763343401E-2</v>
      </c>
      <c r="AK14" s="2">
        <v>3</v>
      </c>
      <c r="AL14" s="6" t="str">
        <f t="shared" si="9"/>
        <v>BUENO</v>
      </c>
    </row>
    <row r="15" spans="1:40" ht="48" customHeight="1" x14ac:dyDescent="0.2">
      <c r="A15" s="108"/>
      <c r="B15" s="115"/>
      <c r="C15" s="51" t="s">
        <v>172</v>
      </c>
      <c r="D15" s="41" t="s">
        <v>49</v>
      </c>
      <c r="E15" s="2">
        <v>4</v>
      </c>
      <c r="F15" s="2">
        <v>2</v>
      </c>
      <c r="G15" s="2">
        <v>3</v>
      </c>
      <c r="H15" s="33">
        <f t="shared" si="1"/>
        <v>4.1666666666666664E-2</v>
      </c>
      <c r="I15" s="62">
        <f t="shared" si="2"/>
        <v>1.0314595152140279E-2</v>
      </c>
      <c r="J15" s="2">
        <v>3</v>
      </c>
      <c r="K15" s="6" t="str">
        <f t="shared" ref="K15:K25" si="11">IF(AND(J15=1),"DEFICIENTE",IF(AND(J15=2),"REGULAR",IF(AND(J15=3),"BUENO",IF(AND(J15=4),"EXCELENTE"," "))))</f>
        <v>BUENO</v>
      </c>
      <c r="L15" s="59" t="s">
        <v>190</v>
      </c>
      <c r="M15" s="25" t="s">
        <v>126</v>
      </c>
      <c r="N15" s="2">
        <v>3</v>
      </c>
      <c r="O15" s="2">
        <v>1</v>
      </c>
      <c r="P15" s="2">
        <v>3</v>
      </c>
      <c r="Q15" s="33">
        <f>1/(N15*O15*P15)</f>
        <v>0.1111111111111111</v>
      </c>
      <c r="R15" s="34">
        <f t="shared" si="4"/>
        <v>4.1884816753926697E-2</v>
      </c>
      <c r="S15" s="2">
        <v>3</v>
      </c>
      <c r="T15" s="6" t="str">
        <f t="shared" si="5"/>
        <v>BUENO</v>
      </c>
      <c r="U15" s="59" t="s">
        <v>199</v>
      </c>
      <c r="V15" s="25" t="s">
        <v>132</v>
      </c>
      <c r="W15" s="2">
        <v>2</v>
      </c>
      <c r="X15" s="2">
        <v>1</v>
      </c>
      <c r="Y15" s="2">
        <v>4</v>
      </c>
      <c r="Z15" s="33">
        <f>1/(W15*X15*Y15)</f>
        <v>0.125</v>
      </c>
      <c r="AA15" s="34">
        <f t="shared" ref="AA15:AA16" si="12">Z15/SUM(Z$4:Z$25)</f>
        <v>0.14816603375990517</v>
      </c>
      <c r="AB15" s="2">
        <v>3</v>
      </c>
      <c r="AC15" s="6" t="str">
        <f t="shared" si="6"/>
        <v>BUENO</v>
      </c>
      <c r="AD15" s="59" t="s">
        <v>214</v>
      </c>
      <c r="AE15" s="48" t="s">
        <v>149</v>
      </c>
      <c r="AF15" s="2">
        <v>2</v>
      </c>
      <c r="AG15" s="2">
        <v>2</v>
      </c>
      <c r="AH15" s="2">
        <v>2</v>
      </c>
      <c r="AI15" s="33">
        <f t="shared" si="7"/>
        <v>0.125</v>
      </c>
      <c r="AJ15" s="62">
        <f t="shared" si="8"/>
        <v>6.0422960725075511E-2</v>
      </c>
      <c r="AK15" s="2">
        <v>2</v>
      </c>
      <c r="AL15" s="6" t="str">
        <f t="shared" si="9"/>
        <v>REGULAR</v>
      </c>
    </row>
    <row r="16" spans="1:40" ht="68" customHeight="1" x14ac:dyDescent="0.2">
      <c r="A16" s="108"/>
      <c r="B16" s="115"/>
      <c r="C16" s="51" t="s">
        <v>173</v>
      </c>
      <c r="D16" s="41" t="s">
        <v>50</v>
      </c>
      <c r="E16" s="2">
        <v>4</v>
      </c>
      <c r="F16" s="2">
        <v>2</v>
      </c>
      <c r="G16" s="2">
        <v>1</v>
      </c>
      <c r="H16" s="33">
        <f t="shared" si="1"/>
        <v>0.125</v>
      </c>
      <c r="I16" s="62">
        <f t="shared" si="2"/>
        <v>3.094378545642084E-2</v>
      </c>
      <c r="J16" s="2">
        <v>3</v>
      </c>
      <c r="K16" s="6" t="str">
        <f t="shared" si="11"/>
        <v>BUENO</v>
      </c>
      <c r="L16" s="59" t="s">
        <v>191</v>
      </c>
      <c r="M16" s="25" t="s">
        <v>127</v>
      </c>
      <c r="N16" s="2">
        <v>2</v>
      </c>
      <c r="O16" s="2">
        <v>3</v>
      </c>
      <c r="P16" s="2">
        <v>4</v>
      </c>
      <c r="Q16" s="33">
        <f>1/(N16*O16*P16)</f>
        <v>4.1666666666666664E-2</v>
      </c>
      <c r="R16" s="34">
        <f t="shared" si="4"/>
        <v>1.5706806282722509E-2</v>
      </c>
      <c r="S16" s="2">
        <v>4</v>
      </c>
      <c r="T16" s="6" t="str">
        <f t="shared" si="5"/>
        <v>EXCELENTE</v>
      </c>
      <c r="U16" s="59" t="s">
        <v>200</v>
      </c>
      <c r="V16" s="25" t="s">
        <v>133</v>
      </c>
      <c r="W16" s="2">
        <v>3</v>
      </c>
      <c r="X16" s="2">
        <v>4</v>
      </c>
      <c r="Y16" s="2">
        <v>3</v>
      </c>
      <c r="Z16" s="33">
        <f>1/(W16*X16*Y16)</f>
        <v>2.7777777777777776E-2</v>
      </c>
      <c r="AA16" s="34">
        <f t="shared" si="12"/>
        <v>3.2925785279978928E-2</v>
      </c>
      <c r="AB16" s="2">
        <v>1</v>
      </c>
      <c r="AC16" s="6" t="str">
        <f t="shared" si="6"/>
        <v>DEFICIENTE</v>
      </c>
      <c r="AD16" s="59" t="s">
        <v>215</v>
      </c>
      <c r="AE16" s="48" t="s">
        <v>150</v>
      </c>
      <c r="AF16" s="2">
        <v>3</v>
      </c>
      <c r="AG16" s="2">
        <v>4</v>
      </c>
      <c r="AH16" s="2">
        <v>5</v>
      </c>
      <c r="AI16" s="33">
        <f t="shared" si="7"/>
        <v>1.6666666666666666E-2</v>
      </c>
      <c r="AJ16" s="62">
        <f t="shared" si="8"/>
        <v>8.0563947633434021E-3</v>
      </c>
      <c r="AK16" s="2">
        <v>2</v>
      </c>
      <c r="AL16" s="6" t="str">
        <f t="shared" si="9"/>
        <v>REGULAR</v>
      </c>
    </row>
    <row r="17" spans="1:38" ht="47" customHeight="1" x14ac:dyDescent="0.2">
      <c r="A17" s="108"/>
      <c r="B17" s="115"/>
      <c r="C17" s="51" t="s">
        <v>174</v>
      </c>
      <c r="D17" s="41" t="s">
        <v>51</v>
      </c>
      <c r="E17" s="2">
        <v>1</v>
      </c>
      <c r="F17" s="2">
        <v>2</v>
      </c>
      <c r="G17" s="2">
        <v>1</v>
      </c>
      <c r="H17" s="33">
        <f t="shared" si="1"/>
        <v>0.5</v>
      </c>
      <c r="I17" s="62">
        <f t="shared" si="2"/>
        <v>0.12377514182568336</v>
      </c>
      <c r="J17" s="2">
        <v>1</v>
      </c>
      <c r="K17" s="6" t="str">
        <f t="shared" si="11"/>
        <v>DEFICIENTE</v>
      </c>
      <c r="L17" s="59" t="s">
        <v>192</v>
      </c>
      <c r="M17" s="27" t="s">
        <v>128</v>
      </c>
      <c r="N17" s="2">
        <v>3</v>
      </c>
      <c r="O17" s="2">
        <v>1</v>
      </c>
      <c r="P17" s="2">
        <v>1</v>
      </c>
      <c r="Q17" s="33">
        <f>1/(N17*O17*P17)</f>
        <v>0.33333333333333331</v>
      </c>
      <c r="R17" s="34">
        <f t="shared" si="4"/>
        <v>0.12565445026178007</v>
      </c>
      <c r="S17" s="2">
        <v>1</v>
      </c>
      <c r="T17" s="6" t="str">
        <f t="shared" si="5"/>
        <v>DEFICIENTE</v>
      </c>
      <c r="U17" s="59"/>
      <c r="V17" s="56"/>
      <c r="W17" s="51"/>
      <c r="X17" s="51"/>
      <c r="Y17" s="51"/>
      <c r="Z17" s="52"/>
      <c r="AA17" s="57"/>
      <c r="AB17" s="51"/>
      <c r="AC17" s="6" t="str">
        <f t="shared" si="6"/>
        <v xml:space="preserve"> </v>
      </c>
      <c r="AD17" s="59" t="s">
        <v>216</v>
      </c>
      <c r="AE17" s="48" t="s">
        <v>151</v>
      </c>
      <c r="AF17" s="2">
        <v>2</v>
      </c>
      <c r="AG17" s="2">
        <v>3</v>
      </c>
      <c r="AH17" s="2">
        <v>4</v>
      </c>
      <c r="AI17" s="33">
        <f t="shared" si="7"/>
        <v>4.1666666666666664E-2</v>
      </c>
      <c r="AJ17" s="62">
        <f t="shared" si="8"/>
        <v>2.0140986908358503E-2</v>
      </c>
      <c r="AK17" s="2">
        <v>1</v>
      </c>
      <c r="AL17" s="6" t="str">
        <f t="shared" si="9"/>
        <v>DEFICIENTE</v>
      </c>
    </row>
    <row r="18" spans="1:38" ht="50" customHeight="1" x14ac:dyDescent="0.2">
      <c r="A18" s="108"/>
      <c r="B18" s="115"/>
      <c r="C18" s="51" t="s">
        <v>175</v>
      </c>
      <c r="D18" s="41" t="s">
        <v>52</v>
      </c>
      <c r="E18" s="2">
        <v>2</v>
      </c>
      <c r="F18" s="2">
        <v>2</v>
      </c>
      <c r="G18" s="2">
        <v>2</v>
      </c>
      <c r="H18" s="33">
        <f t="shared" si="1"/>
        <v>0.125</v>
      </c>
      <c r="I18" s="62">
        <f t="shared" si="2"/>
        <v>3.094378545642084E-2</v>
      </c>
      <c r="J18" s="2">
        <v>3</v>
      </c>
      <c r="K18" s="6" t="str">
        <f t="shared" si="11"/>
        <v>BUENO</v>
      </c>
      <c r="L18" s="59"/>
      <c r="M18" s="50"/>
      <c r="N18" s="51"/>
      <c r="O18" s="51"/>
      <c r="P18" s="51"/>
      <c r="Q18" s="53"/>
      <c r="R18" s="34"/>
      <c r="S18" s="2"/>
      <c r="T18" s="6" t="str">
        <f t="shared" si="5"/>
        <v xml:space="preserve"> </v>
      </c>
      <c r="U18" s="59"/>
      <c r="V18" s="58"/>
      <c r="W18" s="51"/>
      <c r="X18" s="51"/>
      <c r="Y18" s="51"/>
      <c r="Z18" s="52"/>
      <c r="AA18" s="57"/>
      <c r="AB18" s="51"/>
      <c r="AC18" s="6" t="str">
        <f t="shared" si="6"/>
        <v xml:space="preserve"> </v>
      </c>
      <c r="AD18" s="59" t="s">
        <v>217</v>
      </c>
      <c r="AE18" s="48" t="s">
        <v>152</v>
      </c>
      <c r="AF18" s="2">
        <v>2</v>
      </c>
      <c r="AG18" s="2">
        <v>3</v>
      </c>
      <c r="AH18" s="2">
        <v>1</v>
      </c>
      <c r="AI18" s="33">
        <f t="shared" si="7"/>
        <v>0.16666666666666666</v>
      </c>
      <c r="AJ18" s="62">
        <f t="shared" si="8"/>
        <v>8.056394763343401E-2</v>
      </c>
      <c r="AK18" s="2">
        <v>2</v>
      </c>
      <c r="AL18" s="6" t="str">
        <f t="shared" si="9"/>
        <v>REGULAR</v>
      </c>
    </row>
    <row r="19" spans="1:38" ht="78.75" customHeight="1" x14ac:dyDescent="0.2">
      <c r="A19" s="108"/>
      <c r="B19" s="116" t="s">
        <v>35</v>
      </c>
      <c r="C19" s="51" t="s">
        <v>176</v>
      </c>
      <c r="D19" s="42" t="s">
        <v>134</v>
      </c>
      <c r="E19" s="2">
        <v>4</v>
      </c>
      <c r="F19" s="2">
        <v>2</v>
      </c>
      <c r="G19" s="2">
        <v>4</v>
      </c>
      <c r="H19" s="33">
        <f t="shared" si="1"/>
        <v>3.125E-2</v>
      </c>
      <c r="I19" s="62">
        <f t="shared" si="2"/>
        <v>7.73594636410521E-3</v>
      </c>
      <c r="J19" s="2">
        <v>1</v>
      </c>
      <c r="K19" s="6" t="str">
        <f t="shared" si="11"/>
        <v>DEFICIENTE</v>
      </c>
      <c r="L19" s="59" t="s">
        <v>193</v>
      </c>
      <c r="M19" s="19" t="s">
        <v>130</v>
      </c>
      <c r="N19" s="2">
        <v>3</v>
      </c>
      <c r="O19" s="2">
        <v>1</v>
      </c>
      <c r="P19" s="2">
        <v>4</v>
      </c>
      <c r="Q19" s="33">
        <f>1/(N19*O19*P19)</f>
        <v>8.3333333333333329E-2</v>
      </c>
      <c r="R19" s="34">
        <f t="shared" si="4"/>
        <v>3.1413612565445018E-2</v>
      </c>
      <c r="S19" s="2">
        <v>2</v>
      </c>
      <c r="T19" s="6" t="str">
        <f t="shared" si="5"/>
        <v>REGULAR</v>
      </c>
      <c r="U19" s="59" t="s">
        <v>201</v>
      </c>
      <c r="V19" s="10" t="s">
        <v>19</v>
      </c>
      <c r="W19" s="2">
        <v>3</v>
      </c>
      <c r="X19" s="2">
        <v>3</v>
      </c>
      <c r="Y19" s="2">
        <v>3</v>
      </c>
      <c r="Z19" s="33">
        <f>1/(W19*X19*Y19)</f>
        <v>3.7037037037037035E-2</v>
      </c>
      <c r="AA19" s="34">
        <f>Z19/SUM(Z$4:Z$25)</f>
        <v>4.3901047039971899E-2</v>
      </c>
      <c r="AB19" s="2">
        <v>3</v>
      </c>
      <c r="AC19" s="6" t="str">
        <f t="shared" si="6"/>
        <v>BUENO</v>
      </c>
      <c r="AD19" s="59" t="s">
        <v>218</v>
      </c>
      <c r="AE19" s="49" t="s">
        <v>153</v>
      </c>
      <c r="AF19" s="2">
        <v>2</v>
      </c>
      <c r="AG19" s="2">
        <v>3</v>
      </c>
      <c r="AH19" s="2">
        <v>1</v>
      </c>
      <c r="AI19" s="33">
        <f t="shared" si="7"/>
        <v>0.16666666666666666</v>
      </c>
      <c r="AJ19" s="62">
        <f t="shared" si="8"/>
        <v>8.056394763343401E-2</v>
      </c>
      <c r="AK19" s="2">
        <v>3</v>
      </c>
      <c r="AL19" s="6" t="str">
        <f t="shared" si="9"/>
        <v>BUENO</v>
      </c>
    </row>
    <row r="20" spans="1:38" ht="71" customHeight="1" x14ac:dyDescent="0.2">
      <c r="A20" s="108"/>
      <c r="B20" s="117"/>
      <c r="C20" s="51" t="s">
        <v>177</v>
      </c>
      <c r="D20" s="42" t="s">
        <v>54</v>
      </c>
      <c r="E20" s="2">
        <v>1</v>
      </c>
      <c r="F20" s="2">
        <v>2</v>
      </c>
      <c r="G20" s="2">
        <v>1</v>
      </c>
      <c r="H20" s="33">
        <f t="shared" si="1"/>
        <v>0.5</v>
      </c>
      <c r="I20" s="62">
        <f t="shared" si="2"/>
        <v>0.12377514182568336</v>
      </c>
      <c r="J20" s="2">
        <v>3</v>
      </c>
      <c r="K20" s="6" t="str">
        <f t="shared" si="11"/>
        <v>BUENO</v>
      </c>
      <c r="L20" s="59" t="s">
        <v>194</v>
      </c>
      <c r="M20" s="19" t="s">
        <v>131</v>
      </c>
      <c r="N20" s="2">
        <v>3</v>
      </c>
      <c r="O20" s="2">
        <v>1</v>
      </c>
      <c r="P20" s="2">
        <v>1</v>
      </c>
      <c r="Q20" s="33">
        <f>1/(N20*O20*P20)</f>
        <v>0.33333333333333331</v>
      </c>
      <c r="R20" s="34">
        <f t="shared" si="4"/>
        <v>0.12565445026178007</v>
      </c>
      <c r="S20" s="2">
        <v>3</v>
      </c>
      <c r="T20" s="6" t="str">
        <f t="shared" si="5"/>
        <v>BUENO</v>
      </c>
      <c r="U20" s="59" t="s">
        <v>202</v>
      </c>
      <c r="V20" s="29" t="s">
        <v>28</v>
      </c>
      <c r="W20" s="2">
        <v>5</v>
      </c>
      <c r="X20" s="2">
        <v>5</v>
      </c>
      <c r="Y20" s="2">
        <v>5</v>
      </c>
      <c r="Z20" s="33">
        <f>1/(W20*X20*Y20)</f>
        <v>8.0000000000000002E-3</v>
      </c>
      <c r="AA20" s="34">
        <f t="shared" ref="AA20:AA21" si="13">Z20/SUM(Z$4:Z$25)</f>
        <v>9.4826261606339307E-3</v>
      </c>
      <c r="AB20" s="2">
        <v>3</v>
      </c>
      <c r="AC20" s="6" t="str">
        <f t="shared" si="6"/>
        <v>BUENO</v>
      </c>
      <c r="AD20" s="59" t="s">
        <v>219</v>
      </c>
      <c r="AE20" s="49" t="s">
        <v>154</v>
      </c>
      <c r="AF20" s="2">
        <v>2</v>
      </c>
      <c r="AG20" s="2">
        <v>2</v>
      </c>
      <c r="AH20" s="2">
        <v>2</v>
      </c>
      <c r="AI20" s="33">
        <f t="shared" si="7"/>
        <v>0.125</v>
      </c>
      <c r="AJ20" s="62">
        <f t="shared" si="8"/>
        <v>6.0422960725075511E-2</v>
      </c>
      <c r="AK20" s="2">
        <v>2</v>
      </c>
      <c r="AL20" s="6" t="str">
        <f t="shared" si="9"/>
        <v>REGULAR</v>
      </c>
    </row>
    <row r="21" spans="1:38" ht="50" customHeight="1" x14ac:dyDescent="0.2">
      <c r="A21" s="108"/>
      <c r="B21" s="117"/>
      <c r="C21" s="51" t="s">
        <v>178</v>
      </c>
      <c r="D21" s="42" t="s">
        <v>55</v>
      </c>
      <c r="E21" s="2">
        <v>5</v>
      </c>
      <c r="F21" s="2">
        <v>2</v>
      </c>
      <c r="G21" s="2">
        <v>1</v>
      </c>
      <c r="H21" s="33">
        <f t="shared" si="1"/>
        <v>0.1</v>
      </c>
      <c r="I21" s="62">
        <f t="shared" si="2"/>
        <v>2.4755028365136673E-2</v>
      </c>
      <c r="J21" s="2">
        <v>3</v>
      </c>
      <c r="K21" s="6" t="str">
        <f t="shared" si="11"/>
        <v>BUENO</v>
      </c>
      <c r="L21" s="59" t="s">
        <v>195</v>
      </c>
      <c r="M21" s="19" t="s">
        <v>20</v>
      </c>
      <c r="N21" s="2">
        <v>3</v>
      </c>
      <c r="O21" s="2">
        <v>1</v>
      </c>
      <c r="P21" s="2">
        <v>1</v>
      </c>
      <c r="Q21" s="33">
        <f>1/(N21*O21*P21)</f>
        <v>0.33333333333333331</v>
      </c>
      <c r="R21" s="34">
        <f t="shared" si="4"/>
        <v>0.12565445026178007</v>
      </c>
      <c r="S21" s="2">
        <v>1</v>
      </c>
      <c r="T21" s="6" t="str">
        <f t="shared" si="5"/>
        <v>DEFICIENTE</v>
      </c>
      <c r="U21" s="59" t="s">
        <v>203</v>
      </c>
      <c r="V21" s="10" t="s">
        <v>29</v>
      </c>
      <c r="W21" s="2">
        <v>4</v>
      </c>
      <c r="X21" s="2">
        <v>2</v>
      </c>
      <c r="Y21" s="2">
        <v>2</v>
      </c>
      <c r="Z21" s="33">
        <f>1/(W21*X21*Y21)</f>
        <v>6.25E-2</v>
      </c>
      <c r="AA21" s="34">
        <f t="shared" si="13"/>
        <v>7.4083016879952585E-2</v>
      </c>
      <c r="AB21" s="2">
        <v>1</v>
      </c>
      <c r="AC21" s="6" t="str">
        <f t="shared" si="6"/>
        <v>DEFICIENTE</v>
      </c>
      <c r="AD21" s="59" t="s">
        <v>220</v>
      </c>
      <c r="AE21" s="49" t="s">
        <v>155</v>
      </c>
      <c r="AF21" s="2">
        <v>3</v>
      </c>
      <c r="AG21" s="2">
        <v>4</v>
      </c>
      <c r="AH21" s="2">
        <v>5</v>
      </c>
      <c r="AI21" s="33">
        <f t="shared" si="7"/>
        <v>1.6666666666666666E-2</v>
      </c>
      <c r="AJ21" s="62">
        <f t="shared" si="8"/>
        <v>8.0563947633434021E-3</v>
      </c>
      <c r="AK21" s="2">
        <v>3</v>
      </c>
      <c r="AL21" s="6" t="str">
        <f t="shared" si="9"/>
        <v>BUENO</v>
      </c>
    </row>
    <row r="22" spans="1:38" ht="48" customHeight="1" x14ac:dyDescent="0.2">
      <c r="A22" s="108"/>
      <c r="B22" s="117"/>
      <c r="C22" s="51" t="s">
        <v>179</v>
      </c>
      <c r="D22" s="42" t="s">
        <v>56</v>
      </c>
      <c r="E22" s="2">
        <v>1</v>
      </c>
      <c r="F22" s="2">
        <v>2</v>
      </c>
      <c r="G22" s="2">
        <v>3</v>
      </c>
      <c r="H22" s="33">
        <f t="shared" si="1"/>
        <v>0.16666666666666666</v>
      </c>
      <c r="I22" s="62">
        <f t="shared" si="2"/>
        <v>4.1258380608561115E-2</v>
      </c>
      <c r="J22" s="2">
        <v>3</v>
      </c>
      <c r="K22" s="6" t="str">
        <f t="shared" si="11"/>
        <v>BUENO</v>
      </c>
      <c r="L22" s="6"/>
      <c r="M22" s="55"/>
      <c r="N22" s="51"/>
      <c r="O22" s="51"/>
      <c r="P22" s="51"/>
      <c r="Q22" s="53"/>
      <c r="R22" s="54"/>
      <c r="S22" s="51"/>
      <c r="T22" s="6" t="str">
        <f t="shared" si="5"/>
        <v xml:space="preserve"> </v>
      </c>
      <c r="U22" s="6"/>
      <c r="V22" s="56"/>
      <c r="W22" s="51"/>
      <c r="X22" s="51"/>
      <c r="Y22" s="51"/>
      <c r="Z22" s="52"/>
      <c r="AA22" s="57"/>
      <c r="AB22" s="51"/>
      <c r="AC22" s="6" t="str">
        <f t="shared" si="6"/>
        <v xml:space="preserve"> </v>
      </c>
      <c r="AD22" s="59" t="s">
        <v>221</v>
      </c>
      <c r="AE22" s="49" t="s">
        <v>156</v>
      </c>
      <c r="AF22" s="2">
        <v>3</v>
      </c>
      <c r="AG22" s="2">
        <v>2</v>
      </c>
      <c r="AH22" s="2">
        <v>4</v>
      </c>
      <c r="AI22" s="33">
        <f t="shared" si="7"/>
        <v>4.1666666666666664E-2</v>
      </c>
      <c r="AJ22" s="62">
        <f t="shared" si="8"/>
        <v>2.0140986908358503E-2</v>
      </c>
      <c r="AK22" s="2">
        <v>3</v>
      </c>
      <c r="AL22" s="6" t="str">
        <f t="shared" si="9"/>
        <v>BUENO</v>
      </c>
    </row>
    <row r="23" spans="1:38" ht="48" customHeight="1" x14ac:dyDescent="0.2">
      <c r="A23" s="108"/>
      <c r="B23" s="117"/>
      <c r="C23" s="51" t="s">
        <v>180</v>
      </c>
      <c r="D23" s="42" t="s">
        <v>135</v>
      </c>
      <c r="E23" s="2">
        <v>5</v>
      </c>
      <c r="F23" s="2">
        <v>2</v>
      </c>
      <c r="G23" s="2">
        <v>3</v>
      </c>
      <c r="H23" s="33">
        <f t="shared" ref="H23" si="14">1/(E23*F23*G23)</f>
        <v>3.3333333333333333E-2</v>
      </c>
      <c r="I23" s="62">
        <f t="shared" si="2"/>
        <v>8.2516761217122231E-3</v>
      </c>
      <c r="J23" s="2">
        <v>3</v>
      </c>
      <c r="K23" s="6" t="str">
        <f t="shared" si="11"/>
        <v>BUENO</v>
      </c>
      <c r="L23" s="6"/>
      <c r="M23" s="55"/>
      <c r="N23" s="51"/>
      <c r="O23" s="51"/>
      <c r="P23" s="51"/>
      <c r="Q23" s="53"/>
      <c r="R23" s="54"/>
      <c r="S23" s="51"/>
      <c r="T23" s="6"/>
      <c r="U23" s="6"/>
      <c r="V23" s="56"/>
      <c r="W23" s="51"/>
      <c r="X23" s="51"/>
      <c r="Y23" s="51"/>
      <c r="Z23" s="52"/>
      <c r="AA23" s="57"/>
      <c r="AB23" s="51"/>
      <c r="AC23" s="6"/>
      <c r="AD23" s="59" t="s">
        <v>222</v>
      </c>
      <c r="AE23" s="49" t="s">
        <v>157</v>
      </c>
      <c r="AF23" s="2">
        <v>2</v>
      </c>
      <c r="AG23" s="2">
        <v>4</v>
      </c>
      <c r="AH23" s="2">
        <v>4</v>
      </c>
      <c r="AI23" s="33">
        <f t="shared" si="7"/>
        <v>3.125E-2</v>
      </c>
      <c r="AJ23" s="62">
        <f t="shared" si="8"/>
        <v>1.5105740181268878E-2</v>
      </c>
      <c r="AK23" s="2">
        <v>2</v>
      </c>
      <c r="AL23" s="6" t="str">
        <f t="shared" si="9"/>
        <v>REGULAR</v>
      </c>
    </row>
    <row r="24" spans="1:38" ht="61" customHeight="1" x14ac:dyDescent="0.2">
      <c r="A24" s="108"/>
      <c r="B24" s="117"/>
      <c r="C24" s="51" t="s">
        <v>181</v>
      </c>
      <c r="D24" s="42" t="s">
        <v>136</v>
      </c>
      <c r="E24" s="2">
        <v>3</v>
      </c>
      <c r="F24" s="2">
        <v>2</v>
      </c>
      <c r="G24" s="2">
        <v>3</v>
      </c>
      <c r="H24" s="33">
        <f t="shared" ref="H24:H25" si="15">1/(E24*F24*G24)</f>
        <v>5.5555555555555552E-2</v>
      </c>
      <c r="I24" s="62">
        <f t="shared" si="2"/>
        <v>1.3752793536187038E-2</v>
      </c>
      <c r="J24" s="2">
        <v>3</v>
      </c>
      <c r="K24" s="6" t="str">
        <f t="shared" si="11"/>
        <v>BUENO</v>
      </c>
      <c r="L24" s="6"/>
      <c r="M24" s="55"/>
      <c r="N24" s="51"/>
      <c r="O24" s="51"/>
      <c r="P24" s="51"/>
      <c r="Q24" s="53"/>
      <c r="R24" s="54"/>
      <c r="S24" s="51"/>
      <c r="T24" s="6"/>
      <c r="U24" s="6"/>
      <c r="V24" s="56"/>
      <c r="W24" s="51"/>
      <c r="X24" s="51"/>
      <c r="Y24" s="51"/>
      <c r="Z24" s="52"/>
      <c r="AA24" s="57"/>
      <c r="AB24" s="51"/>
      <c r="AC24" s="6"/>
      <c r="AD24" s="59" t="s">
        <v>223</v>
      </c>
      <c r="AE24" s="49" t="s">
        <v>158</v>
      </c>
      <c r="AF24" s="2">
        <v>4</v>
      </c>
      <c r="AG24" s="2">
        <v>2</v>
      </c>
      <c r="AH24" s="2">
        <v>3</v>
      </c>
      <c r="AI24" s="33">
        <f t="shared" si="7"/>
        <v>4.1666666666666664E-2</v>
      </c>
      <c r="AJ24" s="62">
        <f t="shared" si="8"/>
        <v>2.0140986908358503E-2</v>
      </c>
      <c r="AK24" s="2">
        <v>2</v>
      </c>
      <c r="AL24" s="6" t="str">
        <f t="shared" si="9"/>
        <v>REGULAR</v>
      </c>
    </row>
    <row r="25" spans="1:38" ht="57" customHeight="1" x14ac:dyDescent="0.2">
      <c r="A25" s="109"/>
      <c r="B25" s="118"/>
      <c r="C25" s="51" t="s">
        <v>182</v>
      </c>
      <c r="D25" s="42" t="s">
        <v>137</v>
      </c>
      <c r="E25" s="2">
        <v>2</v>
      </c>
      <c r="F25" s="2">
        <v>2</v>
      </c>
      <c r="G25" s="2">
        <v>3</v>
      </c>
      <c r="H25" s="33">
        <f t="shared" si="15"/>
        <v>8.3333333333333329E-2</v>
      </c>
      <c r="I25" s="62">
        <f t="shared" si="2"/>
        <v>2.0629190304280558E-2</v>
      </c>
      <c r="J25" s="2">
        <v>3</v>
      </c>
      <c r="K25" s="6" t="str">
        <f t="shared" si="11"/>
        <v>BUENO</v>
      </c>
      <c r="L25" s="6"/>
      <c r="M25" s="55"/>
      <c r="N25" s="51"/>
      <c r="O25" s="51"/>
      <c r="P25" s="51"/>
      <c r="Q25" s="53"/>
      <c r="R25" s="54"/>
      <c r="S25" s="51"/>
      <c r="T25" s="6"/>
      <c r="U25" s="6"/>
      <c r="V25" s="56"/>
      <c r="W25" s="51"/>
      <c r="X25" s="51"/>
      <c r="Y25" s="51"/>
      <c r="Z25" s="52"/>
      <c r="AA25" s="57"/>
      <c r="AB25" s="51"/>
      <c r="AC25" s="6"/>
      <c r="AD25" s="59" t="s">
        <v>224</v>
      </c>
      <c r="AE25" s="49" t="s">
        <v>159</v>
      </c>
      <c r="AF25" s="2">
        <v>5</v>
      </c>
      <c r="AG25" s="2">
        <v>3</v>
      </c>
      <c r="AH25" s="2">
        <v>1</v>
      </c>
      <c r="AI25" s="33">
        <f t="shared" si="7"/>
        <v>6.6666666666666666E-2</v>
      </c>
      <c r="AJ25" s="62">
        <f t="shared" si="8"/>
        <v>3.2225579053373608E-2</v>
      </c>
      <c r="AK25" s="2">
        <v>1</v>
      </c>
      <c r="AL25" s="6" t="str">
        <f t="shared" si="9"/>
        <v>DEFICIENTE</v>
      </c>
    </row>
    <row r="26" spans="1:38" ht="12.75" customHeight="1" x14ac:dyDescent="0.2"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ht="12.75" customHeight="1" x14ac:dyDescent="0.15">
      <c r="H27" s="70">
        <f>SUM(H4:H26)</f>
        <v>4.0395833333333329</v>
      </c>
      <c r="I27" s="69">
        <f>SUM(I4:I26)</f>
        <v>1.0000000000000002</v>
      </c>
      <c r="M27" s="36"/>
      <c r="N27" s="36"/>
      <c r="O27" s="36"/>
      <c r="P27" s="36"/>
      <c r="Q27" s="36"/>
      <c r="R27" s="69">
        <f>SUM(R4:R26)</f>
        <v>0.99999999999999978</v>
      </c>
      <c r="S27" s="36"/>
      <c r="T27" s="36"/>
      <c r="U27" s="36"/>
      <c r="V27" s="36"/>
      <c r="W27" s="36"/>
      <c r="X27" s="36"/>
      <c r="Y27" s="36"/>
      <c r="Z27" s="36"/>
      <c r="AA27" s="69">
        <f>SUM(AA4:AA26)</f>
        <v>0.99999999999999978</v>
      </c>
      <c r="AB27" s="36"/>
      <c r="AC27" s="36"/>
      <c r="AD27" s="36"/>
      <c r="AE27" s="36"/>
      <c r="AF27" s="36"/>
      <c r="AG27" s="36"/>
      <c r="AH27" s="36"/>
      <c r="AI27" s="36"/>
      <c r="AJ27" s="69">
        <f>SUM(AJ4:AJ26)</f>
        <v>0.99999999999999967</v>
      </c>
      <c r="AK27" s="36"/>
      <c r="AL27" s="36"/>
    </row>
    <row r="28" spans="1:38" ht="12.75" customHeight="1" x14ac:dyDescent="0.2">
      <c r="H28" s="35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12.75" customHeight="1" x14ac:dyDescent="0.2">
      <c r="H29" s="61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12.75" customHeight="1" x14ac:dyDescent="0.2"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ht="12.75" customHeight="1" x14ac:dyDescent="0.2"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ht="12.75" customHeight="1" x14ac:dyDescent="0.2"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</row>
  </sheetData>
  <protectedRanges>
    <protectedRange password="CF7A" sqref="W4:Y25 AK4:AK25 AF4:AH11 S4:S25 N4:P25 J4:J25 E4:G25 AB4:AB25 AH12:AH25" name="Rango1_1_2_2_2" securityDescriptor="O:WDG:WDD:(A;;CC;;;S-1-5-21-343818398-963894560-1801674531-8123)"/>
  </protectedRanges>
  <dataConsolidate/>
  <mergeCells count="24">
    <mergeCell ref="Z2:Z3"/>
    <mergeCell ref="AD2:AE3"/>
    <mergeCell ref="AK2:AL3"/>
    <mergeCell ref="AJ2:AJ3"/>
    <mergeCell ref="AF2:AH2"/>
    <mergeCell ref="AI2:AI3"/>
    <mergeCell ref="AA2:AA3"/>
    <mergeCell ref="AB2:AC3"/>
    <mergeCell ref="W2:Y2"/>
    <mergeCell ref="J2:K3"/>
    <mergeCell ref="R2:R3"/>
    <mergeCell ref="U2:V3"/>
    <mergeCell ref="A2:A25"/>
    <mergeCell ref="Q2:Q3"/>
    <mergeCell ref="S2:T3"/>
    <mergeCell ref="E2:G2"/>
    <mergeCell ref="I2:I3"/>
    <mergeCell ref="H2:H3"/>
    <mergeCell ref="B2:D3"/>
    <mergeCell ref="B4:B13"/>
    <mergeCell ref="B14:B18"/>
    <mergeCell ref="B19:B25"/>
    <mergeCell ref="L2:M3"/>
    <mergeCell ref="N2:P2"/>
  </mergeCells>
  <phoneticPr fontId="44" type="noConversion"/>
  <conditionalFormatting sqref="Q16:Q17 H4:I25 R4:R25">
    <cfRule type="dataBar" priority="16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{A9C3AF99-59BB-424E-BA57-05FC657F9C90}</x14:id>
        </ext>
      </extLst>
    </cfRule>
  </conditionalFormatting>
  <conditionalFormatting sqref="K4:L25">
    <cfRule type="cellIs" dxfId="19" priority="159" operator="equal">
      <formula>"REGULAR"</formula>
    </cfRule>
    <cfRule type="containsText" dxfId="18" priority="160" operator="containsText" text="EXCELENTE">
      <formula>NOT(ISERROR(SEARCH("EXCELENTE",K4)))</formula>
    </cfRule>
    <cfRule type="cellIs" dxfId="17" priority="161" operator="equal">
      <formula>"BUENO"</formula>
    </cfRule>
    <cfRule type="containsText" dxfId="16" priority="162" operator="containsText" text="DEFICIENTE">
      <formula>NOT(ISERROR(SEARCH("DEFICIENTE",K4)))</formula>
    </cfRule>
  </conditionalFormatting>
  <conditionalFormatting sqref="AA6:AA13 AA17:AA25">
    <cfRule type="dataBar" priority="2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{9A886F23-CD5D-4837-B02B-630739E579E1}</x14:id>
        </ext>
      </extLst>
    </cfRule>
  </conditionalFormatting>
  <conditionalFormatting sqref="T4:U25 AC4:AD25 AL4:AL25">
    <cfRule type="cellIs" dxfId="15" priority="20" operator="equal">
      <formula>"REGULAR"</formula>
    </cfRule>
    <cfRule type="containsText" dxfId="14" priority="21" operator="containsText" text="EXCELENTE">
      <formula>NOT(ISERROR(SEARCH("EXCELENTE",T4)))</formula>
    </cfRule>
    <cfRule type="cellIs" dxfId="13" priority="22" operator="equal">
      <formula>"BUENO"</formula>
    </cfRule>
    <cfRule type="containsText" dxfId="12" priority="23" operator="containsText" text="DEFICIENTE">
      <formula>NOT(ISERROR(SEARCH("DEFICIENTE",T4)))</formula>
    </cfRule>
  </conditionalFormatting>
  <conditionalFormatting sqref="Q4:Q25">
    <cfRule type="dataBar" priority="1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{9B036764-EC17-3444-9C61-24FEEF5CEDEB}</x14:id>
        </ext>
      </extLst>
    </cfRule>
  </conditionalFormatting>
  <conditionalFormatting sqref="AA4:AA5">
    <cfRule type="dataBar" priority="7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{3959CD0C-672E-654E-91C3-C417FA0C7ADC}</x14:id>
        </ext>
      </extLst>
    </cfRule>
  </conditionalFormatting>
  <conditionalFormatting sqref="AA14:AA16">
    <cfRule type="dataBar" priority="6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{32AC0388-BE3F-9340-9763-3E4752567A27}</x14:id>
        </ext>
      </extLst>
    </cfRule>
  </conditionalFormatting>
  <conditionalFormatting sqref="Z4:Z5">
    <cfRule type="dataBar" priority="5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{31F462A4-FF76-764F-A084-88E954DF3860}</x14:id>
        </ext>
      </extLst>
    </cfRule>
  </conditionalFormatting>
  <conditionalFormatting sqref="Z14:Z16">
    <cfRule type="dataBar" priority="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{EF1F73B4-82F6-854E-80B9-26CEB14FAE49}</x14:id>
        </ext>
      </extLst>
    </cfRule>
  </conditionalFormatting>
  <conditionalFormatting sqref="Z19:Z21">
    <cfRule type="dataBar" priority="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{EB00A39D-7E5E-0F4A-841C-12648165B870}</x14:id>
        </ext>
      </extLst>
    </cfRule>
  </conditionalFormatting>
  <conditionalFormatting sqref="AI4:AI25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{7CFC9C12-6C4F-0843-81BF-6090B2EBEB0B}</x14:id>
        </ext>
      </extLst>
    </cfRule>
  </conditionalFormatting>
  <conditionalFormatting sqref="AJ4:AJ25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{1958D9E6-56AE-D147-9510-A7E2070B9D4E}</x14:id>
        </ext>
      </extLst>
    </cfRule>
  </conditionalFormatting>
  <dataValidations count="1">
    <dataValidation type="list" allowBlank="1" showInputMessage="1" showErrorMessage="1" sqref="W4:Y25 N4:P25 E4:G25 AF4:AG11 AH4:AH25" xr:uid="{00000000-0002-0000-0300-000000000000}">
      <formula1>"1,2,3,4,5"</formula1>
    </dataValidation>
  </dataValidations>
  <pageMargins left="0.7" right="0.7" top="0.75" bottom="0.75" header="0.3" footer="0.3"/>
  <pageSetup orientation="portrait" verticalDpi="0" r:id="rId1"/>
  <ignoredErrors>
    <ignoredError sqref="AJ12" evalError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C3AF99-59BB-424E-BA57-05FC657F9C9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Q16:Q17 H4:I25 R4:R25</xm:sqref>
        </x14:conditionalFormatting>
        <x14:conditionalFormatting xmlns:xm="http://schemas.microsoft.com/office/excel/2006/main">
          <x14:cfRule type="dataBar" id="{9A886F23-CD5D-4837-B02B-630739E579E1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AA6:AA13 AA17:AA25</xm:sqref>
        </x14:conditionalFormatting>
        <x14:conditionalFormatting xmlns:xm="http://schemas.microsoft.com/office/excel/2006/main">
          <x14:cfRule type="dataBar" id="{9B036764-EC17-3444-9C61-24FEEF5CEDE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Q4:Q25</xm:sqref>
        </x14:conditionalFormatting>
        <x14:conditionalFormatting xmlns:xm="http://schemas.microsoft.com/office/excel/2006/main">
          <x14:cfRule type="dataBar" id="{3959CD0C-672E-654E-91C3-C417FA0C7AD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AA4:AA5</xm:sqref>
        </x14:conditionalFormatting>
        <x14:conditionalFormatting xmlns:xm="http://schemas.microsoft.com/office/excel/2006/main">
          <x14:cfRule type="dataBar" id="{32AC0388-BE3F-9340-9763-3E4752567A2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AA14:AA16</xm:sqref>
        </x14:conditionalFormatting>
        <x14:conditionalFormatting xmlns:xm="http://schemas.microsoft.com/office/excel/2006/main">
          <x14:cfRule type="dataBar" id="{31F462A4-FF76-764F-A084-88E954DF386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Z4:Z5</xm:sqref>
        </x14:conditionalFormatting>
        <x14:conditionalFormatting xmlns:xm="http://schemas.microsoft.com/office/excel/2006/main">
          <x14:cfRule type="dataBar" id="{EF1F73B4-82F6-854E-80B9-26CEB14FAE49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Z14:Z16</xm:sqref>
        </x14:conditionalFormatting>
        <x14:conditionalFormatting xmlns:xm="http://schemas.microsoft.com/office/excel/2006/main">
          <x14:cfRule type="dataBar" id="{EB00A39D-7E5E-0F4A-841C-12648165B87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Z19:Z21</xm:sqref>
        </x14:conditionalFormatting>
        <x14:conditionalFormatting xmlns:xm="http://schemas.microsoft.com/office/excel/2006/main">
          <x14:cfRule type="dataBar" id="{7CFC9C12-6C4F-0843-81BF-6090B2EBEB0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AI4:AI25</xm:sqref>
        </x14:conditionalFormatting>
        <x14:conditionalFormatting xmlns:xm="http://schemas.microsoft.com/office/excel/2006/main">
          <x14:cfRule type="dataBar" id="{1958D9E6-56AE-D147-9510-A7E2070B9D4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AJ4:AJ25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'Criterios de Ponderación'!$F$13:$F$16</xm:f>
          </x14:formula1>
          <xm:sqref>S4:S25 AB4:AB25 AK4:AK25 J4:J25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65"/>
  <sheetViews>
    <sheetView topLeftCell="A7" workbookViewId="0">
      <selection activeCell="G31" sqref="G31"/>
    </sheetView>
  </sheetViews>
  <sheetFormatPr baseColWidth="10" defaultColWidth="5.1640625" defaultRowHeight="16" x14ac:dyDescent="0.2"/>
  <cols>
    <col min="1" max="6" width="5.1640625" style="11"/>
    <col min="7" max="7" width="6.1640625" style="11" bestFit="1" customWidth="1"/>
    <col min="8" max="16384" width="5.1640625" style="11"/>
  </cols>
  <sheetData>
    <row r="2" spans="2:7" x14ac:dyDescent="0.2">
      <c r="B2" s="11">
        <v>1</v>
      </c>
      <c r="C2" s="11">
        <v>1</v>
      </c>
      <c r="D2" s="11">
        <v>1</v>
      </c>
      <c r="E2" s="12">
        <f>B2*C2*D2</f>
        <v>1</v>
      </c>
      <c r="F2" s="13">
        <f>E2/$E$65</f>
        <v>1.5625E-2</v>
      </c>
      <c r="G2" s="14">
        <f>1-F2</f>
        <v>0.984375</v>
      </c>
    </row>
    <row r="3" spans="2:7" x14ac:dyDescent="0.2">
      <c r="B3" s="11">
        <v>1</v>
      </c>
      <c r="C3" s="11">
        <v>1</v>
      </c>
      <c r="D3" s="11">
        <v>2</v>
      </c>
      <c r="E3" s="12">
        <f t="shared" ref="E3:E17" si="0">B3*C3*D3</f>
        <v>2</v>
      </c>
      <c r="F3" s="13">
        <f t="shared" ref="F3:F63" si="1">E3/$E$65</f>
        <v>3.125E-2</v>
      </c>
      <c r="G3" s="14">
        <f t="shared" ref="G3:G65" si="2">1-F3</f>
        <v>0.96875</v>
      </c>
    </row>
    <row r="4" spans="2:7" x14ac:dyDescent="0.2">
      <c r="B4" s="11">
        <v>1</v>
      </c>
      <c r="C4" s="11">
        <v>1</v>
      </c>
      <c r="D4" s="11">
        <v>3</v>
      </c>
      <c r="E4" s="12">
        <f t="shared" si="0"/>
        <v>3</v>
      </c>
      <c r="F4" s="13">
        <f t="shared" si="1"/>
        <v>4.6875E-2</v>
      </c>
      <c r="G4" s="14">
        <f t="shared" si="2"/>
        <v>0.953125</v>
      </c>
    </row>
    <row r="5" spans="2:7" x14ac:dyDescent="0.2">
      <c r="B5" s="11">
        <v>1</v>
      </c>
      <c r="C5" s="11">
        <v>1</v>
      </c>
      <c r="D5" s="11">
        <v>4</v>
      </c>
      <c r="E5" s="12">
        <f t="shared" si="0"/>
        <v>4</v>
      </c>
      <c r="F5" s="13">
        <f t="shared" si="1"/>
        <v>6.25E-2</v>
      </c>
      <c r="G5" s="14">
        <f t="shared" si="2"/>
        <v>0.9375</v>
      </c>
    </row>
    <row r="6" spans="2:7" x14ac:dyDescent="0.2">
      <c r="B6" s="11">
        <v>1</v>
      </c>
      <c r="C6" s="11">
        <v>2</v>
      </c>
      <c r="D6" s="11">
        <v>1</v>
      </c>
      <c r="E6" s="12">
        <f t="shared" si="0"/>
        <v>2</v>
      </c>
      <c r="F6" s="13">
        <f t="shared" si="1"/>
        <v>3.125E-2</v>
      </c>
      <c r="G6" s="14">
        <f t="shared" si="2"/>
        <v>0.96875</v>
      </c>
    </row>
    <row r="7" spans="2:7" x14ac:dyDescent="0.2">
      <c r="B7" s="11">
        <v>1</v>
      </c>
      <c r="C7" s="11">
        <v>2</v>
      </c>
      <c r="D7" s="11">
        <v>2</v>
      </c>
      <c r="E7" s="12">
        <f t="shared" si="0"/>
        <v>4</v>
      </c>
      <c r="F7" s="13">
        <f t="shared" si="1"/>
        <v>6.25E-2</v>
      </c>
      <c r="G7" s="14">
        <f t="shared" si="2"/>
        <v>0.9375</v>
      </c>
    </row>
    <row r="8" spans="2:7" x14ac:dyDescent="0.2">
      <c r="B8" s="11">
        <v>1</v>
      </c>
      <c r="C8" s="11">
        <v>2</v>
      </c>
      <c r="D8" s="11">
        <v>3</v>
      </c>
      <c r="E8" s="12">
        <f t="shared" si="0"/>
        <v>6</v>
      </c>
      <c r="F8" s="13">
        <f t="shared" si="1"/>
        <v>9.375E-2</v>
      </c>
      <c r="G8" s="14">
        <f t="shared" si="2"/>
        <v>0.90625</v>
      </c>
    </row>
    <row r="9" spans="2:7" x14ac:dyDescent="0.2">
      <c r="B9" s="11">
        <v>1</v>
      </c>
      <c r="C9" s="11">
        <v>2</v>
      </c>
      <c r="D9" s="11">
        <v>4</v>
      </c>
      <c r="E9" s="12">
        <f t="shared" si="0"/>
        <v>8</v>
      </c>
      <c r="F9" s="13">
        <f t="shared" si="1"/>
        <v>0.125</v>
      </c>
      <c r="G9" s="14">
        <f t="shared" si="2"/>
        <v>0.875</v>
      </c>
    </row>
    <row r="10" spans="2:7" x14ac:dyDescent="0.2">
      <c r="B10" s="11">
        <v>1</v>
      </c>
      <c r="C10" s="11">
        <v>3</v>
      </c>
      <c r="D10" s="11">
        <v>1</v>
      </c>
      <c r="E10" s="12">
        <f t="shared" si="0"/>
        <v>3</v>
      </c>
      <c r="F10" s="13">
        <f t="shared" si="1"/>
        <v>4.6875E-2</v>
      </c>
      <c r="G10" s="14">
        <f t="shared" si="2"/>
        <v>0.953125</v>
      </c>
    </row>
    <row r="11" spans="2:7" x14ac:dyDescent="0.2">
      <c r="B11" s="11">
        <v>1</v>
      </c>
      <c r="C11" s="11">
        <v>3</v>
      </c>
      <c r="D11" s="11">
        <v>2</v>
      </c>
      <c r="E11" s="12">
        <f t="shared" si="0"/>
        <v>6</v>
      </c>
      <c r="F11" s="13">
        <f t="shared" si="1"/>
        <v>9.375E-2</v>
      </c>
      <c r="G11" s="14">
        <f t="shared" si="2"/>
        <v>0.90625</v>
      </c>
    </row>
    <row r="12" spans="2:7" x14ac:dyDescent="0.2">
      <c r="B12" s="11">
        <v>1</v>
      </c>
      <c r="C12" s="11">
        <v>3</v>
      </c>
      <c r="D12" s="11">
        <v>3</v>
      </c>
      <c r="E12" s="12">
        <f t="shared" si="0"/>
        <v>9</v>
      </c>
      <c r="F12" s="13">
        <f t="shared" si="1"/>
        <v>0.140625</v>
      </c>
      <c r="G12" s="14">
        <f t="shared" si="2"/>
        <v>0.859375</v>
      </c>
    </row>
    <row r="13" spans="2:7" x14ac:dyDescent="0.2">
      <c r="B13" s="11">
        <v>1</v>
      </c>
      <c r="C13" s="11">
        <v>3</v>
      </c>
      <c r="D13" s="11">
        <v>4</v>
      </c>
      <c r="E13" s="12">
        <f t="shared" si="0"/>
        <v>12</v>
      </c>
      <c r="F13" s="13">
        <f t="shared" si="1"/>
        <v>0.1875</v>
      </c>
      <c r="G13" s="14">
        <f t="shared" si="2"/>
        <v>0.8125</v>
      </c>
    </row>
    <row r="14" spans="2:7" x14ac:dyDescent="0.2">
      <c r="B14" s="11">
        <v>1</v>
      </c>
      <c r="C14" s="11">
        <v>4</v>
      </c>
      <c r="D14" s="11">
        <v>1</v>
      </c>
      <c r="E14" s="12">
        <f t="shared" si="0"/>
        <v>4</v>
      </c>
      <c r="F14" s="13">
        <f t="shared" si="1"/>
        <v>6.25E-2</v>
      </c>
      <c r="G14" s="14">
        <f t="shared" si="2"/>
        <v>0.9375</v>
      </c>
    </row>
    <row r="15" spans="2:7" x14ac:dyDescent="0.2">
      <c r="B15" s="11">
        <v>1</v>
      </c>
      <c r="C15" s="11">
        <v>4</v>
      </c>
      <c r="D15" s="11">
        <v>2</v>
      </c>
      <c r="E15" s="12">
        <f t="shared" si="0"/>
        <v>8</v>
      </c>
      <c r="F15" s="13">
        <f t="shared" si="1"/>
        <v>0.125</v>
      </c>
      <c r="G15" s="14">
        <f t="shared" si="2"/>
        <v>0.875</v>
      </c>
    </row>
    <row r="16" spans="2:7" x14ac:dyDescent="0.2">
      <c r="B16" s="11">
        <v>1</v>
      </c>
      <c r="C16" s="11">
        <v>4</v>
      </c>
      <c r="D16" s="11">
        <v>3</v>
      </c>
      <c r="E16" s="12">
        <f t="shared" si="0"/>
        <v>12</v>
      </c>
      <c r="F16" s="13">
        <f t="shared" si="1"/>
        <v>0.1875</v>
      </c>
      <c r="G16" s="14">
        <f t="shared" si="2"/>
        <v>0.8125</v>
      </c>
    </row>
    <row r="17" spans="2:7" x14ac:dyDescent="0.2">
      <c r="B17" s="11">
        <v>1</v>
      </c>
      <c r="C17" s="11">
        <v>4</v>
      </c>
      <c r="D17" s="11">
        <v>4</v>
      </c>
      <c r="E17" s="12">
        <f t="shared" si="0"/>
        <v>16</v>
      </c>
      <c r="F17" s="13">
        <f t="shared" si="1"/>
        <v>0.25</v>
      </c>
      <c r="G17" s="14">
        <f t="shared" si="2"/>
        <v>0.75</v>
      </c>
    </row>
    <row r="18" spans="2:7" x14ac:dyDescent="0.2">
      <c r="B18" s="11">
        <v>2</v>
      </c>
      <c r="C18" s="11">
        <v>1</v>
      </c>
      <c r="D18" s="11">
        <v>1</v>
      </c>
      <c r="E18" s="12">
        <f>B18*C18*D18</f>
        <v>2</v>
      </c>
      <c r="F18" s="13">
        <f t="shared" si="1"/>
        <v>3.125E-2</v>
      </c>
      <c r="G18" s="14">
        <f t="shared" si="2"/>
        <v>0.96875</v>
      </c>
    </row>
    <row r="19" spans="2:7" x14ac:dyDescent="0.2">
      <c r="B19" s="11">
        <v>2</v>
      </c>
      <c r="C19" s="11">
        <v>1</v>
      </c>
      <c r="D19" s="11">
        <v>2</v>
      </c>
      <c r="E19" s="12">
        <f t="shared" ref="E19:E33" si="3">B19*C19*D19</f>
        <v>4</v>
      </c>
      <c r="F19" s="13">
        <f t="shared" si="1"/>
        <v>6.25E-2</v>
      </c>
      <c r="G19" s="14">
        <f t="shared" si="2"/>
        <v>0.9375</v>
      </c>
    </row>
    <row r="20" spans="2:7" x14ac:dyDescent="0.2">
      <c r="B20" s="11">
        <v>2</v>
      </c>
      <c r="C20" s="11">
        <v>1</v>
      </c>
      <c r="D20" s="11">
        <v>3</v>
      </c>
      <c r="E20" s="12">
        <f t="shared" si="3"/>
        <v>6</v>
      </c>
      <c r="F20" s="13">
        <f t="shared" si="1"/>
        <v>9.375E-2</v>
      </c>
      <c r="G20" s="14">
        <f t="shared" si="2"/>
        <v>0.90625</v>
      </c>
    </row>
    <row r="21" spans="2:7" x14ac:dyDescent="0.2">
      <c r="B21" s="11">
        <v>2</v>
      </c>
      <c r="C21" s="11">
        <v>1</v>
      </c>
      <c r="D21" s="11">
        <v>4</v>
      </c>
      <c r="E21" s="12">
        <f t="shared" si="3"/>
        <v>8</v>
      </c>
      <c r="F21" s="13">
        <f t="shared" si="1"/>
        <v>0.125</v>
      </c>
      <c r="G21" s="14">
        <f t="shared" si="2"/>
        <v>0.875</v>
      </c>
    </row>
    <row r="22" spans="2:7" x14ac:dyDescent="0.2">
      <c r="B22" s="11">
        <v>2</v>
      </c>
      <c r="C22" s="11">
        <v>2</v>
      </c>
      <c r="D22" s="11">
        <v>1</v>
      </c>
      <c r="E22" s="12">
        <f t="shared" si="3"/>
        <v>4</v>
      </c>
      <c r="F22" s="13">
        <f t="shared" si="1"/>
        <v>6.25E-2</v>
      </c>
      <c r="G22" s="14">
        <f t="shared" si="2"/>
        <v>0.9375</v>
      </c>
    </row>
    <row r="23" spans="2:7" x14ac:dyDescent="0.2">
      <c r="B23" s="11">
        <v>2</v>
      </c>
      <c r="C23" s="11">
        <v>2</v>
      </c>
      <c r="D23" s="11">
        <v>2</v>
      </c>
      <c r="E23" s="12">
        <f t="shared" si="3"/>
        <v>8</v>
      </c>
      <c r="F23" s="13">
        <f t="shared" si="1"/>
        <v>0.125</v>
      </c>
      <c r="G23" s="14">
        <f t="shared" si="2"/>
        <v>0.875</v>
      </c>
    </row>
    <row r="24" spans="2:7" x14ac:dyDescent="0.2">
      <c r="B24" s="11">
        <v>2</v>
      </c>
      <c r="C24" s="11">
        <v>2</v>
      </c>
      <c r="D24" s="11">
        <v>3</v>
      </c>
      <c r="E24" s="12">
        <f t="shared" si="3"/>
        <v>12</v>
      </c>
      <c r="F24" s="13">
        <f t="shared" si="1"/>
        <v>0.1875</v>
      </c>
      <c r="G24" s="14">
        <f t="shared" si="2"/>
        <v>0.8125</v>
      </c>
    </row>
    <row r="25" spans="2:7" x14ac:dyDescent="0.2">
      <c r="B25" s="11">
        <v>2</v>
      </c>
      <c r="C25" s="11">
        <v>2</v>
      </c>
      <c r="D25" s="11">
        <v>4</v>
      </c>
      <c r="E25" s="12">
        <f t="shared" si="3"/>
        <v>16</v>
      </c>
      <c r="F25" s="13">
        <f t="shared" si="1"/>
        <v>0.25</v>
      </c>
      <c r="G25" s="14">
        <f t="shared" si="2"/>
        <v>0.75</v>
      </c>
    </row>
    <row r="26" spans="2:7" x14ac:dyDescent="0.2">
      <c r="B26" s="11">
        <v>2</v>
      </c>
      <c r="C26" s="11">
        <v>3</v>
      </c>
      <c r="D26" s="11">
        <v>1</v>
      </c>
      <c r="E26" s="12">
        <f t="shared" si="3"/>
        <v>6</v>
      </c>
      <c r="F26" s="13">
        <f t="shared" si="1"/>
        <v>9.375E-2</v>
      </c>
      <c r="G26" s="14">
        <f t="shared" si="2"/>
        <v>0.90625</v>
      </c>
    </row>
    <row r="27" spans="2:7" x14ac:dyDescent="0.2">
      <c r="B27" s="11">
        <v>2</v>
      </c>
      <c r="C27" s="11">
        <v>3</v>
      </c>
      <c r="D27" s="11">
        <v>2</v>
      </c>
      <c r="E27" s="12">
        <f t="shared" si="3"/>
        <v>12</v>
      </c>
      <c r="F27" s="13">
        <f t="shared" si="1"/>
        <v>0.1875</v>
      </c>
      <c r="G27" s="14">
        <f t="shared" si="2"/>
        <v>0.8125</v>
      </c>
    </row>
    <row r="28" spans="2:7" x14ac:dyDescent="0.2">
      <c r="B28" s="11">
        <v>2</v>
      </c>
      <c r="C28" s="11">
        <v>3</v>
      </c>
      <c r="D28" s="11">
        <v>3</v>
      </c>
      <c r="E28" s="12">
        <f t="shared" si="3"/>
        <v>18</v>
      </c>
      <c r="F28" s="13">
        <f t="shared" si="1"/>
        <v>0.28125</v>
      </c>
      <c r="G28" s="14">
        <f t="shared" si="2"/>
        <v>0.71875</v>
      </c>
    </row>
    <row r="29" spans="2:7" x14ac:dyDescent="0.2">
      <c r="B29" s="11">
        <v>2</v>
      </c>
      <c r="C29" s="11">
        <v>3</v>
      </c>
      <c r="D29" s="11">
        <v>4</v>
      </c>
      <c r="E29" s="12">
        <f t="shared" si="3"/>
        <v>24</v>
      </c>
      <c r="F29" s="13">
        <f t="shared" si="1"/>
        <v>0.375</v>
      </c>
      <c r="G29" s="14">
        <f t="shared" si="2"/>
        <v>0.625</v>
      </c>
    </row>
    <row r="30" spans="2:7" x14ac:dyDescent="0.2">
      <c r="B30" s="11">
        <v>2</v>
      </c>
      <c r="C30" s="11">
        <v>4</v>
      </c>
      <c r="D30" s="11">
        <v>1</v>
      </c>
      <c r="E30" s="12">
        <f t="shared" si="3"/>
        <v>8</v>
      </c>
      <c r="F30" s="13">
        <f t="shared" si="1"/>
        <v>0.125</v>
      </c>
      <c r="G30" s="14">
        <f t="shared" si="2"/>
        <v>0.875</v>
      </c>
    </row>
    <row r="31" spans="2:7" x14ac:dyDescent="0.2">
      <c r="B31" s="11">
        <v>2</v>
      </c>
      <c r="C31" s="11">
        <v>4</v>
      </c>
      <c r="D31" s="11">
        <v>2</v>
      </c>
      <c r="E31" s="12">
        <f t="shared" si="3"/>
        <v>16</v>
      </c>
      <c r="F31" s="13">
        <f t="shared" si="1"/>
        <v>0.25</v>
      </c>
      <c r="G31" s="14">
        <f t="shared" si="2"/>
        <v>0.75</v>
      </c>
    </row>
    <row r="32" spans="2:7" x14ac:dyDescent="0.2">
      <c r="B32" s="11">
        <v>2</v>
      </c>
      <c r="C32" s="11">
        <v>4</v>
      </c>
      <c r="D32" s="11">
        <v>3</v>
      </c>
      <c r="E32" s="12">
        <f t="shared" si="3"/>
        <v>24</v>
      </c>
      <c r="F32" s="13">
        <f t="shared" si="1"/>
        <v>0.375</v>
      </c>
      <c r="G32" s="14">
        <f t="shared" si="2"/>
        <v>0.625</v>
      </c>
    </row>
    <row r="33" spans="2:7" x14ac:dyDescent="0.2">
      <c r="B33" s="11">
        <v>2</v>
      </c>
      <c r="C33" s="11">
        <v>4</v>
      </c>
      <c r="D33" s="11">
        <v>4</v>
      </c>
      <c r="E33" s="12">
        <f t="shared" si="3"/>
        <v>32</v>
      </c>
      <c r="F33" s="13">
        <f t="shared" si="1"/>
        <v>0.5</v>
      </c>
      <c r="G33" s="14">
        <f t="shared" si="2"/>
        <v>0.5</v>
      </c>
    </row>
    <row r="34" spans="2:7" x14ac:dyDescent="0.2">
      <c r="B34" s="11">
        <v>3</v>
      </c>
      <c r="C34" s="11">
        <v>1</v>
      </c>
      <c r="D34" s="11">
        <v>1</v>
      </c>
      <c r="E34" s="12">
        <f>B34*C34*D34</f>
        <v>3</v>
      </c>
      <c r="F34" s="13">
        <f t="shared" si="1"/>
        <v>4.6875E-2</v>
      </c>
      <c r="G34" s="14">
        <f t="shared" si="2"/>
        <v>0.953125</v>
      </c>
    </row>
    <row r="35" spans="2:7" x14ac:dyDescent="0.2">
      <c r="B35" s="11">
        <v>3</v>
      </c>
      <c r="C35" s="11">
        <v>1</v>
      </c>
      <c r="D35" s="11">
        <v>2</v>
      </c>
      <c r="E35" s="12">
        <f t="shared" ref="E35:E49" si="4">B35*C35*D35</f>
        <v>6</v>
      </c>
      <c r="F35" s="13">
        <f t="shared" si="1"/>
        <v>9.375E-2</v>
      </c>
      <c r="G35" s="14">
        <f t="shared" si="2"/>
        <v>0.90625</v>
      </c>
    </row>
    <row r="36" spans="2:7" x14ac:dyDescent="0.2">
      <c r="B36" s="11">
        <v>3</v>
      </c>
      <c r="C36" s="11">
        <v>1</v>
      </c>
      <c r="D36" s="11">
        <v>3</v>
      </c>
      <c r="E36" s="12">
        <f t="shared" si="4"/>
        <v>9</v>
      </c>
      <c r="F36" s="13">
        <f t="shared" si="1"/>
        <v>0.140625</v>
      </c>
      <c r="G36" s="14">
        <f t="shared" si="2"/>
        <v>0.859375</v>
      </c>
    </row>
    <row r="37" spans="2:7" x14ac:dyDescent="0.2">
      <c r="B37" s="11">
        <v>3</v>
      </c>
      <c r="C37" s="11">
        <v>1</v>
      </c>
      <c r="D37" s="11">
        <v>4</v>
      </c>
      <c r="E37" s="12">
        <f t="shared" si="4"/>
        <v>12</v>
      </c>
      <c r="F37" s="13">
        <f t="shared" si="1"/>
        <v>0.1875</v>
      </c>
      <c r="G37" s="14">
        <f t="shared" si="2"/>
        <v>0.8125</v>
      </c>
    </row>
    <row r="38" spans="2:7" x14ac:dyDescent="0.2">
      <c r="B38" s="11">
        <v>3</v>
      </c>
      <c r="C38" s="11">
        <v>2</v>
      </c>
      <c r="D38" s="11">
        <v>1</v>
      </c>
      <c r="E38" s="12">
        <f t="shared" si="4"/>
        <v>6</v>
      </c>
      <c r="F38" s="13">
        <f t="shared" si="1"/>
        <v>9.375E-2</v>
      </c>
      <c r="G38" s="14">
        <f t="shared" si="2"/>
        <v>0.90625</v>
      </c>
    </row>
    <row r="39" spans="2:7" x14ac:dyDescent="0.2">
      <c r="B39" s="11">
        <v>3</v>
      </c>
      <c r="C39" s="11">
        <v>2</v>
      </c>
      <c r="D39" s="11">
        <v>2</v>
      </c>
      <c r="E39" s="12">
        <f t="shared" si="4"/>
        <v>12</v>
      </c>
      <c r="F39" s="13">
        <f t="shared" si="1"/>
        <v>0.1875</v>
      </c>
      <c r="G39" s="14">
        <f t="shared" si="2"/>
        <v>0.8125</v>
      </c>
    </row>
    <row r="40" spans="2:7" x14ac:dyDescent="0.2">
      <c r="B40" s="11">
        <v>3</v>
      </c>
      <c r="C40" s="11">
        <v>2</v>
      </c>
      <c r="D40" s="11">
        <v>3</v>
      </c>
      <c r="E40" s="12">
        <f t="shared" si="4"/>
        <v>18</v>
      </c>
      <c r="F40" s="13">
        <f t="shared" si="1"/>
        <v>0.28125</v>
      </c>
      <c r="G40" s="14">
        <f t="shared" si="2"/>
        <v>0.71875</v>
      </c>
    </row>
    <row r="41" spans="2:7" x14ac:dyDescent="0.2">
      <c r="B41" s="11">
        <v>3</v>
      </c>
      <c r="C41" s="11">
        <v>2</v>
      </c>
      <c r="D41" s="11">
        <v>4</v>
      </c>
      <c r="E41" s="12">
        <f t="shared" si="4"/>
        <v>24</v>
      </c>
      <c r="F41" s="13">
        <f t="shared" si="1"/>
        <v>0.375</v>
      </c>
      <c r="G41" s="14">
        <f t="shared" si="2"/>
        <v>0.625</v>
      </c>
    </row>
    <row r="42" spans="2:7" x14ac:dyDescent="0.2">
      <c r="B42" s="11">
        <v>3</v>
      </c>
      <c r="C42" s="11">
        <v>3</v>
      </c>
      <c r="D42" s="11">
        <v>1</v>
      </c>
      <c r="E42" s="12">
        <f t="shared" si="4"/>
        <v>9</v>
      </c>
      <c r="F42" s="13">
        <f t="shared" si="1"/>
        <v>0.140625</v>
      </c>
      <c r="G42" s="14">
        <f t="shared" si="2"/>
        <v>0.859375</v>
      </c>
    </row>
    <row r="43" spans="2:7" x14ac:dyDescent="0.2">
      <c r="B43" s="11">
        <v>3</v>
      </c>
      <c r="C43" s="11">
        <v>3</v>
      </c>
      <c r="D43" s="11">
        <v>2</v>
      </c>
      <c r="E43" s="12">
        <f t="shared" si="4"/>
        <v>18</v>
      </c>
      <c r="F43" s="13">
        <f t="shared" si="1"/>
        <v>0.28125</v>
      </c>
      <c r="G43" s="14">
        <f t="shared" si="2"/>
        <v>0.71875</v>
      </c>
    </row>
    <row r="44" spans="2:7" x14ac:dyDescent="0.2">
      <c r="B44" s="11">
        <v>3</v>
      </c>
      <c r="C44" s="11">
        <v>3</v>
      </c>
      <c r="D44" s="11">
        <v>3</v>
      </c>
      <c r="E44" s="12">
        <f t="shared" si="4"/>
        <v>27</v>
      </c>
      <c r="F44" s="13">
        <f t="shared" si="1"/>
        <v>0.421875</v>
      </c>
      <c r="G44" s="14">
        <f t="shared" si="2"/>
        <v>0.578125</v>
      </c>
    </row>
    <row r="45" spans="2:7" x14ac:dyDescent="0.2">
      <c r="B45" s="11">
        <v>3</v>
      </c>
      <c r="C45" s="11">
        <v>3</v>
      </c>
      <c r="D45" s="11">
        <v>4</v>
      </c>
      <c r="E45" s="12">
        <f t="shared" si="4"/>
        <v>36</v>
      </c>
      <c r="F45" s="13">
        <f t="shared" si="1"/>
        <v>0.5625</v>
      </c>
      <c r="G45" s="14">
        <f t="shared" si="2"/>
        <v>0.4375</v>
      </c>
    </row>
    <row r="46" spans="2:7" x14ac:dyDescent="0.2">
      <c r="B46" s="11">
        <v>3</v>
      </c>
      <c r="C46" s="11">
        <v>4</v>
      </c>
      <c r="D46" s="11">
        <v>1</v>
      </c>
      <c r="E46" s="12">
        <f t="shared" si="4"/>
        <v>12</v>
      </c>
      <c r="F46" s="13">
        <f t="shared" si="1"/>
        <v>0.1875</v>
      </c>
      <c r="G46" s="14">
        <f t="shared" si="2"/>
        <v>0.8125</v>
      </c>
    </row>
    <row r="47" spans="2:7" x14ac:dyDescent="0.2">
      <c r="B47" s="11">
        <v>3</v>
      </c>
      <c r="C47" s="11">
        <v>4</v>
      </c>
      <c r="D47" s="11">
        <v>2</v>
      </c>
      <c r="E47" s="12">
        <f t="shared" si="4"/>
        <v>24</v>
      </c>
      <c r="F47" s="13">
        <f t="shared" si="1"/>
        <v>0.375</v>
      </c>
      <c r="G47" s="14">
        <f t="shared" si="2"/>
        <v>0.625</v>
      </c>
    </row>
    <row r="48" spans="2:7" x14ac:dyDescent="0.2">
      <c r="B48" s="11">
        <v>3</v>
      </c>
      <c r="C48" s="11">
        <v>4</v>
      </c>
      <c r="D48" s="11">
        <v>3</v>
      </c>
      <c r="E48" s="12">
        <f t="shared" si="4"/>
        <v>36</v>
      </c>
      <c r="F48" s="13">
        <f t="shared" si="1"/>
        <v>0.5625</v>
      </c>
      <c r="G48" s="14">
        <f t="shared" si="2"/>
        <v>0.4375</v>
      </c>
    </row>
    <row r="49" spans="2:7" x14ac:dyDescent="0.2">
      <c r="B49" s="11">
        <v>3</v>
      </c>
      <c r="C49" s="11">
        <v>4</v>
      </c>
      <c r="D49" s="11">
        <v>4</v>
      </c>
      <c r="E49" s="12">
        <f t="shared" si="4"/>
        <v>48</v>
      </c>
      <c r="F49" s="13">
        <f t="shared" si="1"/>
        <v>0.75</v>
      </c>
      <c r="G49" s="14">
        <f t="shared" si="2"/>
        <v>0.25</v>
      </c>
    </row>
    <row r="50" spans="2:7" x14ac:dyDescent="0.2">
      <c r="B50" s="11">
        <v>4</v>
      </c>
      <c r="C50" s="11">
        <v>1</v>
      </c>
      <c r="D50" s="11">
        <v>1</v>
      </c>
      <c r="E50" s="12">
        <f>B50*C50*D50</f>
        <v>4</v>
      </c>
      <c r="F50" s="13">
        <f t="shared" si="1"/>
        <v>6.25E-2</v>
      </c>
      <c r="G50" s="14">
        <f t="shared" si="2"/>
        <v>0.9375</v>
      </c>
    </row>
    <row r="51" spans="2:7" x14ac:dyDescent="0.2">
      <c r="B51" s="11">
        <v>4</v>
      </c>
      <c r="C51" s="11">
        <v>1</v>
      </c>
      <c r="D51" s="11">
        <v>2</v>
      </c>
      <c r="E51" s="12">
        <f t="shared" ref="E51:E65" si="5">B51*C51*D51</f>
        <v>8</v>
      </c>
      <c r="F51" s="13">
        <f t="shared" si="1"/>
        <v>0.125</v>
      </c>
      <c r="G51" s="14">
        <f t="shared" si="2"/>
        <v>0.875</v>
      </c>
    </row>
    <row r="52" spans="2:7" x14ac:dyDescent="0.2">
      <c r="B52" s="11">
        <v>4</v>
      </c>
      <c r="C52" s="11">
        <v>1</v>
      </c>
      <c r="D52" s="11">
        <v>3</v>
      </c>
      <c r="E52" s="12">
        <f t="shared" si="5"/>
        <v>12</v>
      </c>
      <c r="F52" s="13">
        <f t="shared" si="1"/>
        <v>0.1875</v>
      </c>
      <c r="G52" s="14">
        <f t="shared" si="2"/>
        <v>0.8125</v>
      </c>
    </row>
    <row r="53" spans="2:7" x14ac:dyDescent="0.2">
      <c r="B53" s="11">
        <v>4</v>
      </c>
      <c r="C53" s="11">
        <v>1</v>
      </c>
      <c r="D53" s="11">
        <v>4</v>
      </c>
      <c r="E53" s="12">
        <f t="shared" si="5"/>
        <v>16</v>
      </c>
      <c r="F53" s="13">
        <f t="shared" si="1"/>
        <v>0.25</v>
      </c>
      <c r="G53" s="14">
        <f t="shared" si="2"/>
        <v>0.75</v>
      </c>
    </row>
    <row r="54" spans="2:7" x14ac:dyDescent="0.2">
      <c r="B54" s="11">
        <v>4</v>
      </c>
      <c r="C54" s="11">
        <v>2</v>
      </c>
      <c r="D54" s="11">
        <v>1</v>
      </c>
      <c r="E54" s="12">
        <f t="shared" si="5"/>
        <v>8</v>
      </c>
      <c r="F54" s="13">
        <f t="shared" si="1"/>
        <v>0.125</v>
      </c>
      <c r="G54" s="14">
        <f t="shared" si="2"/>
        <v>0.875</v>
      </c>
    </row>
    <row r="55" spans="2:7" x14ac:dyDescent="0.2">
      <c r="B55" s="11">
        <v>4</v>
      </c>
      <c r="C55" s="11">
        <v>2</v>
      </c>
      <c r="D55" s="11">
        <v>2</v>
      </c>
      <c r="E55" s="12">
        <f t="shared" si="5"/>
        <v>16</v>
      </c>
      <c r="F55" s="13">
        <f t="shared" si="1"/>
        <v>0.25</v>
      </c>
      <c r="G55" s="14">
        <f t="shared" si="2"/>
        <v>0.75</v>
      </c>
    </row>
    <row r="56" spans="2:7" x14ac:dyDescent="0.2">
      <c r="B56" s="11">
        <v>4</v>
      </c>
      <c r="C56" s="11">
        <v>2</v>
      </c>
      <c r="D56" s="11">
        <v>3</v>
      </c>
      <c r="E56" s="12">
        <f t="shared" si="5"/>
        <v>24</v>
      </c>
      <c r="F56" s="13">
        <f t="shared" si="1"/>
        <v>0.375</v>
      </c>
      <c r="G56" s="14">
        <f t="shared" si="2"/>
        <v>0.625</v>
      </c>
    </row>
    <row r="57" spans="2:7" x14ac:dyDescent="0.2">
      <c r="B57" s="11">
        <v>4</v>
      </c>
      <c r="C57" s="11">
        <v>2</v>
      </c>
      <c r="D57" s="11">
        <v>4</v>
      </c>
      <c r="E57" s="12">
        <f t="shared" si="5"/>
        <v>32</v>
      </c>
      <c r="F57" s="13">
        <f t="shared" si="1"/>
        <v>0.5</v>
      </c>
      <c r="G57" s="14">
        <f t="shared" si="2"/>
        <v>0.5</v>
      </c>
    </row>
    <row r="58" spans="2:7" x14ac:dyDescent="0.2">
      <c r="B58" s="11">
        <v>4</v>
      </c>
      <c r="C58" s="11">
        <v>3</v>
      </c>
      <c r="D58" s="11">
        <v>1</v>
      </c>
      <c r="E58" s="12">
        <f t="shared" si="5"/>
        <v>12</v>
      </c>
      <c r="F58" s="13">
        <f t="shared" si="1"/>
        <v>0.1875</v>
      </c>
      <c r="G58" s="14">
        <f t="shared" si="2"/>
        <v>0.8125</v>
      </c>
    </row>
    <row r="59" spans="2:7" x14ac:dyDescent="0.2">
      <c r="B59" s="11">
        <v>4</v>
      </c>
      <c r="C59" s="11">
        <v>3</v>
      </c>
      <c r="D59" s="11">
        <v>2</v>
      </c>
      <c r="E59" s="12">
        <f t="shared" si="5"/>
        <v>24</v>
      </c>
      <c r="F59" s="13">
        <f t="shared" si="1"/>
        <v>0.375</v>
      </c>
      <c r="G59" s="14">
        <f t="shared" si="2"/>
        <v>0.625</v>
      </c>
    </row>
    <row r="60" spans="2:7" x14ac:dyDescent="0.2">
      <c r="B60" s="11">
        <v>4</v>
      </c>
      <c r="C60" s="11">
        <v>3</v>
      </c>
      <c r="D60" s="11">
        <v>3</v>
      </c>
      <c r="E60" s="12">
        <f t="shared" si="5"/>
        <v>36</v>
      </c>
      <c r="F60" s="13">
        <f t="shared" si="1"/>
        <v>0.5625</v>
      </c>
      <c r="G60" s="14">
        <f t="shared" si="2"/>
        <v>0.4375</v>
      </c>
    </row>
    <row r="61" spans="2:7" x14ac:dyDescent="0.2">
      <c r="B61" s="11">
        <v>4</v>
      </c>
      <c r="C61" s="11">
        <v>3</v>
      </c>
      <c r="D61" s="11">
        <v>4</v>
      </c>
      <c r="E61" s="12">
        <f t="shared" si="5"/>
        <v>48</v>
      </c>
      <c r="F61" s="13">
        <f t="shared" si="1"/>
        <v>0.75</v>
      </c>
      <c r="G61" s="14">
        <f t="shared" si="2"/>
        <v>0.25</v>
      </c>
    </row>
    <row r="62" spans="2:7" x14ac:dyDescent="0.2">
      <c r="B62" s="11">
        <v>4</v>
      </c>
      <c r="C62" s="11">
        <v>4</v>
      </c>
      <c r="D62" s="11">
        <v>1</v>
      </c>
      <c r="E62" s="12">
        <f t="shared" si="5"/>
        <v>16</v>
      </c>
      <c r="F62" s="13">
        <f t="shared" si="1"/>
        <v>0.25</v>
      </c>
      <c r="G62" s="14">
        <f t="shared" si="2"/>
        <v>0.75</v>
      </c>
    </row>
    <row r="63" spans="2:7" x14ac:dyDescent="0.2">
      <c r="B63" s="11">
        <v>4</v>
      </c>
      <c r="C63" s="11">
        <v>4</v>
      </c>
      <c r="D63" s="11">
        <v>2</v>
      </c>
      <c r="E63" s="12">
        <f t="shared" si="5"/>
        <v>32</v>
      </c>
      <c r="F63" s="13">
        <f t="shared" si="1"/>
        <v>0.5</v>
      </c>
      <c r="G63" s="14">
        <f t="shared" si="2"/>
        <v>0.5</v>
      </c>
    </row>
    <row r="64" spans="2:7" x14ac:dyDescent="0.2">
      <c r="B64" s="11">
        <v>4</v>
      </c>
      <c r="C64" s="11">
        <v>4</v>
      </c>
      <c r="D64" s="11">
        <v>3</v>
      </c>
      <c r="E64" s="12">
        <f t="shared" si="5"/>
        <v>48</v>
      </c>
      <c r="F64" s="13">
        <f>E64/$E$65</f>
        <v>0.75</v>
      </c>
      <c r="G64" s="14">
        <f t="shared" si="2"/>
        <v>0.25</v>
      </c>
    </row>
    <row r="65" spans="2:7" x14ac:dyDescent="0.2">
      <c r="B65" s="11">
        <v>4</v>
      </c>
      <c r="C65" s="11">
        <v>4</v>
      </c>
      <c r="D65" s="11">
        <v>4</v>
      </c>
      <c r="E65" s="12">
        <f t="shared" si="5"/>
        <v>64</v>
      </c>
      <c r="F65" s="13">
        <f>E65/$E$65</f>
        <v>1</v>
      </c>
      <c r="G65" s="14">
        <f t="shared" si="2"/>
        <v>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208A-3539-4A4E-A6FB-880DA0484B96}">
  <sheetPr>
    <tabColor theme="7" tint="0.79998168889431442"/>
  </sheetPr>
  <dimension ref="A1:AC34"/>
  <sheetViews>
    <sheetView showGridLines="0" tabSelected="1" topLeftCell="A4" zoomScale="108" zoomScaleNormal="108" workbookViewId="0">
      <selection activeCell="M5" sqref="M5"/>
    </sheetView>
  </sheetViews>
  <sheetFormatPr baseColWidth="10" defaultColWidth="10.83203125" defaultRowHeight="12.75" customHeight="1" x14ac:dyDescent="0.2"/>
  <cols>
    <col min="1" max="1" width="6.83203125" style="22" customWidth="1"/>
    <col min="2" max="2" width="8.83203125" style="22" customWidth="1"/>
    <col min="3" max="3" width="31.1640625" style="22" hidden="1" customWidth="1"/>
    <col min="4" max="6" width="8.1640625" style="22" hidden="1" customWidth="1"/>
    <col min="7" max="7" width="6.83203125" style="22" hidden="1" customWidth="1"/>
    <col min="8" max="8" width="10.1640625" style="22" hidden="1" customWidth="1"/>
    <col min="9" max="9" width="8.6640625" style="22" hidden="1" customWidth="1"/>
    <col min="10" max="10" width="4.5" style="22" hidden="1" customWidth="1"/>
    <col min="11" max="11" width="9.33203125" style="22" hidden="1" customWidth="1"/>
    <col min="12" max="12" width="9.33203125" style="22" customWidth="1"/>
    <col min="13" max="13" width="38.83203125" style="22" customWidth="1"/>
    <col min="14" max="16" width="8.1640625" style="22" customWidth="1"/>
    <col min="17" max="18" width="10.1640625" style="22" customWidth="1"/>
    <col min="19" max="19" width="4.5" style="22" customWidth="1"/>
    <col min="20" max="21" width="9.33203125" style="22" customWidth="1"/>
    <col min="22" max="22" width="31.33203125" style="22" customWidth="1"/>
    <col min="23" max="25" width="8.1640625" style="22" customWidth="1"/>
    <col min="26" max="26" width="7.83203125" style="22" customWidth="1"/>
    <col min="27" max="27" width="10.1640625" style="22" customWidth="1"/>
    <col min="28" max="28" width="4.5" style="22" customWidth="1"/>
    <col min="29" max="29" width="9.33203125" style="22" customWidth="1"/>
    <col min="30" max="16384" width="10.83203125" style="22"/>
  </cols>
  <sheetData>
    <row r="1" spans="1:29" s="20" customFormat="1" ht="23" customHeight="1" x14ac:dyDescent="0.2">
      <c r="C1" s="21"/>
    </row>
    <row r="2" spans="1:29" s="32" customFormat="1" ht="23" customHeight="1" x14ac:dyDescent="0.2">
      <c r="A2" s="128"/>
      <c r="B2" s="129" t="s">
        <v>30</v>
      </c>
      <c r="C2" s="130"/>
      <c r="D2" s="100" t="s">
        <v>12</v>
      </c>
      <c r="E2" s="100"/>
      <c r="F2" s="100"/>
      <c r="G2" s="131" t="s">
        <v>39</v>
      </c>
      <c r="H2" s="102" t="s">
        <v>36</v>
      </c>
      <c r="I2" s="102" t="s">
        <v>38</v>
      </c>
      <c r="J2" s="101" t="s">
        <v>13</v>
      </c>
      <c r="K2" s="101"/>
      <c r="L2" s="119" t="s">
        <v>225</v>
      </c>
      <c r="M2" s="120"/>
      <c r="N2" s="100" t="s">
        <v>12</v>
      </c>
      <c r="O2" s="100"/>
      <c r="P2" s="100"/>
      <c r="Q2" s="102" t="s">
        <v>36</v>
      </c>
      <c r="R2" s="102" t="s">
        <v>38</v>
      </c>
      <c r="S2" s="101" t="s">
        <v>13</v>
      </c>
      <c r="T2" s="101"/>
      <c r="U2" s="104" t="s">
        <v>66</v>
      </c>
      <c r="V2" s="105"/>
      <c r="W2" s="100" t="s">
        <v>12</v>
      </c>
      <c r="X2" s="100"/>
      <c r="Y2" s="100"/>
      <c r="Z2" s="102" t="s">
        <v>36</v>
      </c>
      <c r="AA2" s="132" t="s">
        <v>38</v>
      </c>
      <c r="AB2" s="101" t="s">
        <v>13</v>
      </c>
      <c r="AC2" s="101"/>
    </row>
    <row r="3" spans="1:29" s="32" customFormat="1" ht="23" customHeight="1" x14ac:dyDescent="0.2">
      <c r="A3" s="128"/>
      <c r="B3" s="130"/>
      <c r="C3" s="130"/>
      <c r="D3" s="9" t="s">
        <v>23</v>
      </c>
      <c r="E3" s="7" t="s">
        <v>24</v>
      </c>
      <c r="F3" s="8" t="s">
        <v>10</v>
      </c>
      <c r="G3" s="131"/>
      <c r="H3" s="103"/>
      <c r="I3" s="103"/>
      <c r="J3" s="101"/>
      <c r="K3" s="101"/>
      <c r="L3" s="121"/>
      <c r="M3" s="122"/>
      <c r="N3" s="9" t="s">
        <v>23</v>
      </c>
      <c r="O3" s="7" t="s">
        <v>24</v>
      </c>
      <c r="P3" s="8" t="s">
        <v>10</v>
      </c>
      <c r="Q3" s="103"/>
      <c r="R3" s="103"/>
      <c r="S3" s="101"/>
      <c r="T3" s="101"/>
      <c r="U3" s="106"/>
      <c r="V3" s="107"/>
      <c r="W3" s="9" t="s">
        <v>23</v>
      </c>
      <c r="X3" s="7" t="s">
        <v>24</v>
      </c>
      <c r="Y3" s="8" t="s">
        <v>10</v>
      </c>
      <c r="Z3" s="103"/>
      <c r="AA3" s="133"/>
      <c r="AB3" s="101"/>
      <c r="AC3" s="101"/>
    </row>
    <row r="4" spans="1:29" ht="84" customHeight="1" x14ac:dyDescent="0.2">
      <c r="A4" s="140" t="s">
        <v>364</v>
      </c>
      <c r="B4" s="134" t="s">
        <v>33</v>
      </c>
      <c r="C4" s="39" t="s">
        <v>40</v>
      </c>
      <c r="D4" s="2">
        <v>3</v>
      </c>
      <c r="E4" s="2">
        <v>1</v>
      </c>
      <c r="F4" s="2">
        <v>1</v>
      </c>
      <c r="G4" s="15">
        <f>IFERROR((D4*E4*F4)/64," ")</f>
        <v>4.6875E-2</v>
      </c>
      <c r="H4" s="33">
        <f>1/(D4*E4*F4)</f>
        <v>0.33333333333333331</v>
      </c>
      <c r="I4" s="34">
        <f>H4/SUM(H$4:H$24)</f>
        <v>4.3243243243243246E-2</v>
      </c>
      <c r="J4" s="2">
        <v>7</v>
      </c>
      <c r="K4" s="6" t="str">
        <f>IF(AND(J4=1),"DEFICIENTE",IF(AND(J4=3),"REGULAR",IF(AND(J4=7),"BUENO",IF(AND(J4=10),"EXCELENTE"," "))))</f>
        <v>BUENO</v>
      </c>
      <c r="L4" s="59" t="s">
        <v>226</v>
      </c>
      <c r="M4" s="43" t="s">
        <v>61</v>
      </c>
      <c r="N4" s="2">
        <v>3</v>
      </c>
      <c r="O4" s="2">
        <v>1</v>
      </c>
      <c r="P4" s="2">
        <v>3</v>
      </c>
      <c r="Q4" s="33">
        <f>1/(N4*O4*P4)</f>
        <v>0.1111111111111111</v>
      </c>
      <c r="R4" s="34">
        <f>Q4/SUM(Q$4:Q$22)</f>
        <v>6.968641114982578E-2</v>
      </c>
      <c r="S4" s="2">
        <v>1</v>
      </c>
      <c r="T4" s="6" t="str">
        <f>IF(AND(S4=1),"DEFICIENTE",IF(AND(S4=2),"REGULAR",IF(AND(S4=3),"BUENO",IF(AND(S4=4),"EXCELENTE"," "))))</f>
        <v>DEFICIENTE</v>
      </c>
      <c r="U4" s="59" t="s">
        <v>235</v>
      </c>
      <c r="V4" s="17" t="s">
        <v>67</v>
      </c>
      <c r="W4" s="2">
        <v>3</v>
      </c>
      <c r="X4" s="2">
        <v>1</v>
      </c>
      <c r="Y4" s="2">
        <v>1</v>
      </c>
      <c r="Z4" s="33">
        <f>1/(W4*X4*Y4)</f>
        <v>0.33333333333333331</v>
      </c>
      <c r="AA4" s="34">
        <f>Z4/SUM(Z$4:Z$24)</f>
        <v>0.2152466367713004</v>
      </c>
      <c r="AB4" s="2">
        <v>3</v>
      </c>
      <c r="AC4" s="6" t="str">
        <f>IF(AND(AB4=1),"DEFICIENTE",IF(AND(AB4=2),"REGULAR",IF(AND(AB4=3),"BUENO",IF(AND(AB4=4),"EXCELENTE"," "))))</f>
        <v>BUENO</v>
      </c>
    </row>
    <row r="5" spans="1:29" ht="75" customHeight="1" x14ac:dyDescent="0.2">
      <c r="A5" s="141"/>
      <c r="B5" s="135"/>
      <c r="C5" s="39" t="s">
        <v>41</v>
      </c>
      <c r="D5" s="2">
        <v>1</v>
      </c>
      <c r="E5" s="2">
        <v>3</v>
      </c>
      <c r="F5" s="2">
        <v>2</v>
      </c>
      <c r="G5" s="15">
        <f t="shared" ref="G5:G24" si="0">IFERROR((D5*E5*F5)/64," ")</f>
        <v>9.375E-2</v>
      </c>
      <c r="H5" s="33">
        <f t="shared" ref="H5:H24" si="1">1/(D5*E5*F5)</f>
        <v>0.16666666666666666</v>
      </c>
      <c r="I5" s="34">
        <f t="shared" ref="I5:I12" si="2">H5/SUM(H$4:H$24)</f>
        <v>2.1621621621621623E-2</v>
      </c>
      <c r="J5" s="2">
        <v>1</v>
      </c>
      <c r="K5" s="6" t="str">
        <f t="shared" ref="K5:K24" si="3">IF(AND(J5=1),"DEFICIENTE",IF(AND(J5=3),"REGULAR",IF(AND(J5=7),"BUENO",IF(AND(J5=10),"EXCELENTE"," "))))</f>
        <v>DEFICIENTE</v>
      </c>
      <c r="L5" s="6"/>
      <c r="M5" s="17"/>
      <c r="N5" s="2"/>
      <c r="O5" s="2"/>
      <c r="P5" s="2"/>
      <c r="Q5" s="33"/>
      <c r="R5" s="34"/>
      <c r="S5" s="2"/>
      <c r="T5" s="6" t="str">
        <f t="shared" ref="T5:T24" si="4">IF(AND(S5=1),"DEFICIENTE",IF(AND(S5=2),"REGULAR",IF(AND(S5=3),"BUENO",IF(AND(S5=4),"EXCELENTE"," "))))</f>
        <v xml:space="preserve"> </v>
      </c>
      <c r="U5" s="59" t="s">
        <v>236</v>
      </c>
      <c r="V5" s="17" t="s">
        <v>68</v>
      </c>
      <c r="W5" s="2">
        <v>3</v>
      </c>
      <c r="X5" s="2">
        <v>2</v>
      </c>
      <c r="Y5" s="2">
        <v>3</v>
      </c>
      <c r="Z5" s="33">
        <f t="shared" ref="Z5:Z23" si="5">1/(W5*X5*Y5)</f>
        <v>5.5555555555555552E-2</v>
      </c>
      <c r="AA5" s="34">
        <f t="shared" ref="AA5:AA23" si="6">Z5/SUM(Z$4:Z$24)</f>
        <v>3.5874439461883401E-2</v>
      </c>
      <c r="AB5" s="2">
        <v>2</v>
      </c>
      <c r="AC5" s="6" t="str">
        <f t="shared" ref="AC5:AC23" si="7">IF(AND(AB5=1),"DEFICIENTE",IF(AND(AB5=2),"REGULAR",IF(AND(AB5=3),"BUENO",IF(AND(AB5=4),"EXCELENTE"," "))))</f>
        <v>REGULAR</v>
      </c>
    </row>
    <row r="6" spans="1:29" ht="46.5" customHeight="1" x14ac:dyDescent="0.2">
      <c r="A6" s="141"/>
      <c r="B6" s="135"/>
      <c r="C6" s="39" t="s">
        <v>42</v>
      </c>
      <c r="D6" s="2">
        <v>1</v>
      </c>
      <c r="E6" s="2">
        <v>2</v>
      </c>
      <c r="F6" s="2">
        <v>4</v>
      </c>
      <c r="G6" s="15">
        <f t="shared" si="0"/>
        <v>0.125</v>
      </c>
      <c r="H6" s="33">
        <f t="shared" si="1"/>
        <v>0.125</v>
      </c>
      <c r="I6" s="34">
        <f t="shared" si="2"/>
        <v>1.6216216216216217E-2</v>
      </c>
      <c r="J6" s="2">
        <v>7</v>
      </c>
      <c r="K6" s="6" t="str">
        <f t="shared" si="3"/>
        <v>BUENO</v>
      </c>
      <c r="L6" s="6"/>
      <c r="M6" s="17"/>
      <c r="N6" s="2"/>
      <c r="O6" s="2"/>
      <c r="P6" s="2"/>
      <c r="Q6" s="33"/>
      <c r="R6" s="34"/>
      <c r="S6" s="2"/>
      <c r="T6" s="6" t="str">
        <f t="shared" si="4"/>
        <v xml:space="preserve"> </v>
      </c>
      <c r="U6" s="59" t="s">
        <v>237</v>
      </c>
      <c r="V6" s="17" t="s">
        <v>357</v>
      </c>
      <c r="W6" s="2">
        <v>2</v>
      </c>
      <c r="X6" s="2">
        <v>3</v>
      </c>
      <c r="Y6" s="2">
        <v>4</v>
      </c>
      <c r="Z6" s="33">
        <f t="shared" si="5"/>
        <v>4.1666666666666664E-2</v>
      </c>
      <c r="AA6" s="34">
        <f t="shared" si="6"/>
        <v>2.690582959641255E-2</v>
      </c>
      <c r="AB6" s="2">
        <v>3</v>
      </c>
      <c r="AC6" s="6" t="str">
        <f t="shared" si="7"/>
        <v>BUENO</v>
      </c>
    </row>
    <row r="7" spans="1:29" ht="42.75" customHeight="1" x14ac:dyDescent="0.2">
      <c r="A7" s="141"/>
      <c r="B7" s="135"/>
      <c r="C7" s="39" t="s">
        <v>16</v>
      </c>
      <c r="D7" s="2">
        <v>1</v>
      </c>
      <c r="E7" s="2">
        <v>2</v>
      </c>
      <c r="F7" s="2">
        <v>3</v>
      </c>
      <c r="G7" s="15">
        <f t="shared" si="0"/>
        <v>9.375E-2</v>
      </c>
      <c r="H7" s="33">
        <f t="shared" si="1"/>
        <v>0.16666666666666666</v>
      </c>
      <c r="I7" s="34">
        <f t="shared" si="2"/>
        <v>2.1621621621621623E-2</v>
      </c>
      <c r="J7" s="2">
        <v>10</v>
      </c>
      <c r="K7" s="6" t="str">
        <f t="shared" si="3"/>
        <v>EXCELENTE</v>
      </c>
      <c r="L7" s="6"/>
      <c r="M7" s="17"/>
      <c r="N7" s="2"/>
      <c r="O7" s="2"/>
      <c r="P7" s="2"/>
      <c r="Q7" s="33"/>
      <c r="R7" s="34"/>
      <c r="S7" s="2"/>
      <c r="T7" s="6" t="str">
        <f t="shared" si="4"/>
        <v xml:space="preserve"> </v>
      </c>
      <c r="U7" s="59" t="s">
        <v>238</v>
      </c>
      <c r="V7" s="17" t="s">
        <v>69</v>
      </c>
      <c r="W7" s="2">
        <v>3</v>
      </c>
      <c r="X7" s="2">
        <v>2</v>
      </c>
      <c r="Y7" s="2">
        <v>1</v>
      </c>
      <c r="Z7" s="33">
        <f t="shared" si="5"/>
        <v>0.16666666666666666</v>
      </c>
      <c r="AA7" s="34">
        <f t="shared" si="6"/>
        <v>0.1076233183856502</v>
      </c>
      <c r="AB7" s="2">
        <v>4</v>
      </c>
      <c r="AC7" s="6" t="str">
        <f t="shared" si="7"/>
        <v>EXCELENTE</v>
      </c>
    </row>
    <row r="8" spans="1:29" ht="62" customHeight="1" x14ac:dyDescent="0.2">
      <c r="A8" s="141"/>
      <c r="B8" s="135"/>
      <c r="C8" s="39" t="s">
        <v>43</v>
      </c>
      <c r="D8" s="2">
        <v>1</v>
      </c>
      <c r="E8" s="2">
        <v>2</v>
      </c>
      <c r="F8" s="2">
        <v>1</v>
      </c>
      <c r="G8" s="15">
        <f t="shared" si="0"/>
        <v>3.125E-2</v>
      </c>
      <c r="H8" s="33">
        <f t="shared" si="1"/>
        <v>0.5</v>
      </c>
      <c r="I8" s="34">
        <f t="shared" si="2"/>
        <v>6.4864864864864868E-2</v>
      </c>
      <c r="J8" s="2">
        <v>7</v>
      </c>
      <c r="K8" s="6" t="str">
        <f t="shared" si="3"/>
        <v>BUENO</v>
      </c>
      <c r="L8" s="6"/>
      <c r="M8" s="17"/>
      <c r="N8" s="2"/>
      <c r="O8" s="2"/>
      <c r="P8" s="2"/>
      <c r="Q8" s="33"/>
      <c r="R8" s="34"/>
      <c r="S8" s="2"/>
      <c r="T8" s="6" t="str">
        <f t="shared" si="4"/>
        <v xml:space="preserve"> </v>
      </c>
      <c r="U8" s="59" t="s">
        <v>239</v>
      </c>
      <c r="V8" s="17" t="s">
        <v>70</v>
      </c>
      <c r="W8" s="2">
        <v>1</v>
      </c>
      <c r="X8" s="2">
        <v>2</v>
      </c>
      <c r="Y8" s="2">
        <v>3</v>
      </c>
      <c r="Z8" s="33">
        <f t="shared" si="5"/>
        <v>0.16666666666666666</v>
      </c>
      <c r="AA8" s="34">
        <f t="shared" si="6"/>
        <v>0.1076233183856502</v>
      </c>
      <c r="AB8" s="2">
        <v>3</v>
      </c>
      <c r="AC8" s="6" t="str">
        <f t="shared" si="7"/>
        <v>BUENO</v>
      </c>
    </row>
    <row r="9" spans="1:29" ht="54" customHeight="1" x14ac:dyDescent="0.2">
      <c r="A9" s="141"/>
      <c r="B9" s="135"/>
      <c r="C9" s="39" t="s">
        <v>44</v>
      </c>
      <c r="D9" s="2">
        <v>1</v>
      </c>
      <c r="E9" s="2">
        <v>2</v>
      </c>
      <c r="F9" s="2">
        <v>3</v>
      </c>
      <c r="G9" s="15">
        <f t="shared" si="0"/>
        <v>9.375E-2</v>
      </c>
      <c r="H9" s="33">
        <f t="shared" si="1"/>
        <v>0.16666666666666666</v>
      </c>
      <c r="I9" s="34">
        <f t="shared" si="2"/>
        <v>2.1621621621621623E-2</v>
      </c>
      <c r="J9" s="2">
        <v>1</v>
      </c>
      <c r="K9" s="6" t="str">
        <f t="shared" si="3"/>
        <v>DEFICIENTE</v>
      </c>
      <c r="L9" s="6"/>
      <c r="M9" s="17"/>
      <c r="N9" s="2"/>
      <c r="O9" s="2"/>
      <c r="P9" s="2"/>
      <c r="Q9" s="33"/>
      <c r="R9" s="34"/>
      <c r="S9" s="2"/>
      <c r="T9" s="6" t="str">
        <f t="shared" si="4"/>
        <v xml:space="preserve"> </v>
      </c>
      <c r="U9" s="59" t="s">
        <v>240</v>
      </c>
      <c r="V9" s="17" t="s">
        <v>303</v>
      </c>
      <c r="W9" s="2">
        <v>2</v>
      </c>
      <c r="X9" s="2">
        <v>3</v>
      </c>
      <c r="Y9" s="2">
        <v>4</v>
      </c>
      <c r="Z9" s="33">
        <f t="shared" si="5"/>
        <v>4.1666666666666664E-2</v>
      </c>
      <c r="AA9" s="34">
        <f t="shared" si="6"/>
        <v>2.690582959641255E-2</v>
      </c>
      <c r="AB9" s="2">
        <v>1</v>
      </c>
      <c r="AC9" s="6" t="str">
        <f t="shared" si="7"/>
        <v>DEFICIENTE</v>
      </c>
    </row>
    <row r="10" spans="1:29" ht="44.25" customHeight="1" x14ac:dyDescent="0.2">
      <c r="A10" s="141"/>
      <c r="B10" s="135"/>
      <c r="C10" s="39" t="s">
        <v>45</v>
      </c>
      <c r="D10" s="2">
        <v>4</v>
      </c>
      <c r="E10" s="2">
        <v>2</v>
      </c>
      <c r="F10" s="2">
        <v>2</v>
      </c>
      <c r="G10" s="15">
        <f t="shared" si="0"/>
        <v>0.25</v>
      </c>
      <c r="H10" s="33">
        <f t="shared" si="1"/>
        <v>6.25E-2</v>
      </c>
      <c r="I10" s="34">
        <f t="shared" si="2"/>
        <v>8.1081081081081086E-3</v>
      </c>
      <c r="J10" s="2">
        <v>7</v>
      </c>
      <c r="K10" s="6" t="s">
        <v>59</v>
      </c>
      <c r="L10" s="6"/>
      <c r="M10" s="17"/>
      <c r="N10" s="2"/>
      <c r="O10" s="2"/>
      <c r="P10" s="2"/>
      <c r="Q10" s="33"/>
      <c r="R10" s="34"/>
      <c r="S10" s="2"/>
      <c r="T10" s="6" t="str">
        <f t="shared" si="4"/>
        <v xml:space="preserve"> </v>
      </c>
      <c r="U10" s="6"/>
      <c r="V10" s="17"/>
      <c r="W10" s="2"/>
      <c r="X10" s="2"/>
      <c r="Y10" s="2"/>
      <c r="Z10" s="33"/>
      <c r="AA10" s="34"/>
      <c r="AB10" s="2"/>
      <c r="AC10" s="6" t="str">
        <f t="shared" si="7"/>
        <v xml:space="preserve"> </v>
      </c>
    </row>
    <row r="11" spans="1:29" ht="44.25" customHeight="1" x14ac:dyDescent="0.2">
      <c r="A11" s="141"/>
      <c r="B11" s="135"/>
      <c r="C11" s="39" t="s">
        <v>18</v>
      </c>
      <c r="D11" s="2">
        <v>4</v>
      </c>
      <c r="E11" s="2">
        <v>2</v>
      </c>
      <c r="F11" s="2">
        <v>2</v>
      </c>
      <c r="G11" s="15">
        <f t="shared" si="0"/>
        <v>0.25</v>
      </c>
      <c r="H11" s="33">
        <f t="shared" si="1"/>
        <v>6.25E-2</v>
      </c>
      <c r="I11" s="34">
        <f t="shared" si="2"/>
        <v>8.1081081081081086E-3</v>
      </c>
      <c r="J11" s="2">
        <v>7</v>
      </c>
      <c r="K11" s="6" t="str">
        <f t="shared" si="3"/>
        <v>BUENO</v>
      </c>
      <c r="L11" s="6"/>
      <c r="M11" s="17"/>
      <c r="N11" s="2"/>
      <c r="O11" s="2"/>
      <c r="P11" s="2"/>
      <c r="Q11" s="33"/>
      <c r="R11" s="34"/>
      <c r="S11" s="2"/>
      <c r="T11" s="6" t="str">
        <f t="shared" si="4"/>
        <v xml:space="preserve"> </v>
      </c>
      <c r="U11" s="6"/>
      <c r="V11" s="17"/>
      <c r="W11" s="2"/>
      <c r="X11" s="2"/>
      <c r="Y11" s="2"/>
      <c r="Z11" s="33"/>
      <c r="AA11" s="34"/>
      <c r="AB11" s="2"/>
      <c r="AC11" s="6" t="str">
        <f t="shared" si="7"/>
        <v xml:space="preserve"> </v>
      </c>
    </row>
    <row r="12" spans="1:29" ht="37.5" customHeight="1" x14ac:dyDescent="0.2">
      <c r="A12" s="141"/>
      <c r="B12" s="136"/>
      <c r="C12" s="39" t="s">
        <v>46</v>
      </c>
      <c r="D12" s="2">
        <v>1</v>
      </c>
      <c r="E12" s="2">
        <v>2</v>
      </c>
      <c r="F12" s="2">
        <v>4</v>
      </c>
      <c r="G12" s="15">
        <f t="shared" si="0"/>
        <v>0.125</v>
      </c>
      <c r="H12" s="33">
        <f t="shared" si="1"/>
        <v>0.125</v>
      </c>
      <c r="I12" s="34">
        <f t="shared" si="2"/>
        <v>1.6216216216216217E-2</v>
      </c>
      <c r="J12" s="2">
        <v>3</v>
      </c>
      <c r="K12" s="6" t="str">
        <f t="shared" si="3"/>
        <v>REGULAR</v>
      </c>
      <c r="L12" s="6"/>
      <c r="M12" s="17"/>
      <c r="N12" s="2"/>
      <c r="O12" s="2"/>
      <c r="P12" s="2"/>
      <c r="Q12" s="33"/>
      <c r="R12" s="34"/>
      <c r="S12" s="2"/>
      <c r="T12" s="6" t="str">
        <f t="shared" si="4"/>
        <v xml:space="preserve"> </v>
      </c>
      <c r="U12" s="6"/>
      <c r="V12" s="17"/>
      <c r="W12" s="2"/>
      <c r="X12" s="2"/>
      <c r="Y12" s="2"/>
      <c r="Z12" s="33"/>
      <c r="AA12" s="34"/>
      <c r="AB12" s="2"/>
      <c r="AC12" s="6" t="str">
        <f t="shared" si="7"/>
        <v xml:space="preserve"> </v>
      </c>
    </row>
    <row r="13" spans="1:29" ht="48" customHeight="1" x14ac:dyDescent="0.2">
      <c r="A13" s="141"/>
      <c r="B13" s="137" t="s">
        <v>34</v>
      </c>
      <c r="C13" s="17" t="s">
        <v>47</v>
      </c>
      <c r="D13" s="2">
        <v>1</v>
      </c>
      <c r="E13" s="2">
        <v>2</v>
      </c>
      <c r="F13" s="2">
        <v>1</v>
      </c>
      <c r="G13" s="15">
        <f t="shared" si="0"/>
        <v>3.125E-2</v>
      </c>
      <c r="H13" s="33">
        <f t="shared" si="1"/>
        <v>0.5</v>
      </c>
      <c r="I13" s="34">
        <f t="shared" ref="I13" si="8">H13/SUM(H$4:H$24)</f>
        <v>6.4864864864864868E-2</v>
      </c>
      <c r="J13" s="2">
        <v>3</v>
      </c>
      <c r="K13" s="6" t="str">
        <f t="shared" si="3"/>
        <v>REGULAR</v>
      </c>
      <c r="L13" s="6" t="s">
        <v>227</v>
      </c>
      <c r="M13" s="25" t="s">
        <v>62</v>
      </c>
      <c r="N13" s="2">
        <v>5</v>
      </c>
      <c r="O13" s="2">
        <v>3</v>
      </c>
      <c r="P13" s="2">
        <v>1</v>
      </c>
      <c r="Q13" s="33">
        <f t="shared" ref="Q13:Q20" si="9">1/(N13*O13*P13)</f>
        <v>6.6666666666666666E-2</v>
      </c>
      <c r="R13" s="34">
        <f t="shared" ref="R13:R20" si="10">Q13/SUM(Q$4:Q$22)</f>
        <v>4.1811846689895474E-2</v>
      </c>
      <c r="S13" s="2">
        <v>1</v>
      </c>
      <c r="T13" s="6" t="str">
        <f t="shared" si="4"/>
        <v>DEFICIENTE</v>
      </c>
      <c r="U13" s="59"/>
      <c r="V13" s="23"/>
      <c r="W13" s="2"/>
      <c r="X13" s="2"/>
      <c r="Y13" s="2"/>
      <c r="Z13" s="33"/>
      <c r="AA13" s="34"/>
      <c r="AB13" s="2"/>
      <c r="AC13" s="6" t="str">
        <f t="shared" si="7"/>
        <v xml:space="preserve"> </v>
      </c>
    </row>
    <row r="14" spans="1:29" ht="64" customHeight="1" x14ac:dyDescent="0.2">
      <c r="A14" s="141"/>
      <c r="B14" s="138"/>
      <c r="C14" s="40" t="s">
        <v>48</v>
      </c>
      <c r="D14" s="2">
        <v>1</v>
      </c>
      <c r="E14" s="2">
        <v>2</v>
      </c>
      <c r="F14" s="2">
        <v>1</v>
      </c>
      <c r="G14" s="15">
        <f t="shared" si="0"/>
        <v>3.125E-2</v>
      </c>
      <c r="H14" s="33">
        <f t="shared" si="1"/>
        <v>0.5</v>
      </c>
      <c r="I14" s="34">
        <f t="shared" ref="I14:I24" si="11">H14/SUM(H$4:H$24)</f>
        <v>6.4864864864864868E-2</v>
      </c>
      <c r="J14" s="2">
        <v>10</v>
      </c>
      <c r="K14" s="6" t="str">
        <f t="shared" si="3"/>
        <v>EXCELENTE</v>
      </c>
      <c r="L14" s="6" t="s">
        <v>228</v>
      </c>
      <c r="M14" s="25" t="s">
        <v>353</v>
      </c>
      <c r="N14" s="2">
        <v>3</v>
      </c>
      <c r="O14" s="2">
        <v>2</v>
      </c>
      <c r="P14" s="2">
        <v>1</v>
      </c>
      <c r="Q14" s="33">
        <f t="shared" si="9"/>
        <v>0.16666666666666666</v>
      </c>
      <c r="R14" s="34">
        <f t="shared" si="10"/>
        <v>0.10452961672473868</v>
      </c>
      <c r="S14" s="2">
        <v>3</v>
      </c>
      <c r="T14" s="6" t="str">
        <f t="shared" si="4"/>
        <v>BUENO</v>
      </c>
      <c r="U14" s="59" t="s">
        <v>241</v>
      </c>
      <c r="V14" s="25" t="s">
        <v>71</v>
      </c>
      <c r="W14" s="2">
        <v>2</v>
      </c>
      <c r="X14" s="2">
        <v>3</v>
      </c>
      <c r="Y14" s="2">
        <v>4</v>
      </c>
      <c r="Z14" s="33">
        <f t="shared" si="5"/>
        <v>4.1666666666666664E-2</v>
      </c>
      <c r="AA14" s="34">
        <f t="shared" si="6"/>
        <v>2.690582959641255E-2</v>
      </c>
      <c r="AB14" s="2">
        <v>2</v>
      </c>
      <c r="AC14" s="6" t="str">
        <f t="shared" si="7"/>
        <v>REGULAR</v>
      </c>
    </row>
    <row r="15" spans="1:29" ht="70" customHeight="1" x14ac:dyDescent="0.2">
      <c r="A15" s="141"/>
      <c r="B15" s="138"/>
      <c r="C15" s="41" t="s">
        <v>49</v>
      </c>
      <c r="D15" s="2">
        <v>1</v>
      </c>
      <c r="E15" s="2">
        <v>2</v>
      </c>
      <c r="F15" s="2">
        <v>1</v>
      </c>
      <c r="G15" s="15">
        <f t="shared" si="0"/>
        <v>3.125E-2</v>
      </c>
      <c r="H15" s="33">
        <f t="shared" si="1"/>
        <v>0.5</v>
      </c>
      <c r="I15" s="34">
        <f t="shared" si="11"/>
        <v>6.4864864864864868E-2</v>
      </c>
      <c r="J15" s="2">
        <v>3</v>
      </c>
      <c r="K15" s="6" t="str">
        <f t="shared" si="3"/>
        <v>REGULAR</v>
      </c>
      <c r="L15" s="6" t="s">
        <v>229</v>
      </c>
      <c r="M15" s="25" t="s">
        <v>63</v>
      </c>
      <c r="N15" s="2">
        <v>3</v>
      </c>
      <c r="O15" s="2">
        <v>1</v>
      </c>
      <c r="P15" s="2">
        <v>2</v>
      </c>
      <c r="Q15" s="33">
        <f t="shared" si="9"/>
        <v>0.16666666666666666</v>
      </c>
      <c r="R15" s="34">
        <f t="shared" si="10"/>
        <v>0.10452961672473868</v>
      </c>
      <c r="S15" s="2">
        <v>2</v>
      </c>
      <c r="T15" s="6" t="str">
        <f t="shared" si="4"/>
        <v>REGULAR</v>
      </c>
      <c r="U15" s="59" t="s">
        <v>242</v>
      </c>
      <c r="V15" s="25" t="s">
        <v>72</v>
      </c>
      <c r="W15" s="2">
        <v>3</v>
      </c>
      <c r="X15" s="2">
        <v>1</v>
      </c>
      <c r="Y15" s="2">
        <v>3</v>
      </c>
      <c r="Z15" s="33">
        <f t="shared" si="5"/>
        <v>0.1111111111111111</v>
      </c>
      <c r="AA15" s="34">
        <f t="shared" si="6"/>
        <v>7.1748878923766801E-2</v>
      </c>
      <c r="AB15" s="2">
        <v>3</v>
      </c>
      <c r="AC15" s="6" t="str">
        <f t="shared" si="7"/>
        <v>BUENO</v>
      </c>
    </row>
    <row r="16" spans="1:29" ht="59" customHeight="1" x14ac:dyDescent="0.2">
      <c r="A16" s="141"/>
      <c r="B16" s="138"/>
      <c r="C16" s="41" t="s">
        <v>50</v>
      </c>
      <c r="D16" s="2">
        <v>1</v>
      </c>
      <c r="E16" s="2">
        <v>2</v>
      </c>
      <c r="F16" s="2">
        <v>1</v>
      </c>
      <c r="G16" s="15">
        <f t="shared" si="0"/>
        <v>3.125E-2</v>
      </c>
      <c r="H16" s="33">
        <f t="shared" si="1"/>
        <v>0.5</v>
      </c>
      <c r="I16" s="34">
        <f t="shared" si="11"/>
        <v>6.4864864864864868E-2</v>
      </c>
      <c r="J16" s="2">
        <v>3</v>
      </c>
      <c r="K16" s="6" t="str">
        <f t="shared" si="3"/>
        <v>REGULAR</v>
      </c>
      <c r="L16" s="6" t="s">
        <v>230</v>
      </c>
      <c r="M16" s="25" t="s">
        <v>354</v>
      </c>
      <c r="N16" s="2">
        <v>2</v>
      </c>
      <c r="O16" s="2">
        <v>3</v>
      </c>
      <c r="P16" s="2">
        <v>3</v>
      </c>
      <c r="Q16" s="33">
        <f t="shared" si="9"/>
        <v>5.5555555555555552E-2</v>
      </c>
      <c r="R16" s="34">
        <f t="shared" si="10"/>
        <v>3.484320557491289E-2</v>
      </c>
      <c r="S16" s="2">
        <v>2</v>
      </c>
      <c r="T16" s="6" t="str">
        <f t="shared" si="4"/>
        <v>REGULAR</v>
      </c>
      <c r="U16" s="59" t="s">
        <v>243</v>
      </c>
      <c r="V16" s="25" t="s">
        <v>73</v>
      </c>
      <c r="W16" s="2">
        <v>2</v>
      </c>
      <c r="X16" s="2">
        <v>3</v>
      </c>
      <c r="Y16" s="2">
        <v>3</v>
      </c>
      <c r="Z16" s="33">
        <f t="shared" si="5"/>
        <v>5.5555555555555552E-2</v>
      </c>
      <c r="AA16" s="34">
        <f t="shared" si="6"/>
        <v>3.5874439461883401E-2</v>
      </c>
      <c r="AB16" s="2">
        <v>2</v>
      </c>
      <c r="AC16" s="6" t="str">
        <f t="shared" si="7"/>
        <v>REGULAR</v>
      </c>
    </row>
    <row r="17" spans="1:29" ht="94" customHeight="1" x14ac:dyDescent="0.2">
      <c r="A17" s="141"/>
      <c r="B17" s="138"/>
      <c r="C17" s="41" t="s">
        <v>51</v>
      </c>
      <c r="D17" s="2">
        <v>1</v>
      </c>
      <c r="E17" s="2">
        <v>2</v>
      </c>
      <c r="F17" s="2">
        <v>1</v>
      </c>
      <c r="G17" s="15">
        <f t="shared" si="0"/>
        <v>3.125E-2</v>
      </c>
      <c r="H17" s="33">
        <f t="shared" si="1"/>
        <v>0.5</v>
      </c>
      <c r="I17" s="34">
        <f t="shared" si="11"/>
        <v>6.4864864864864868E-2</v>
      </c>
      <c r="J17" s="2">
        <v>1</v>
      </c>
      <c r="K17" s="6" t="str">
        <f t="shared" si="3"/>
        <v>DEFICIENTE</v>
      </c>
      <c r="L17" s="6" t="s">
        <v>231</v>
      </c>
      <c r="M17" s="27" t="s">
        <v>64</v>
      </c>
      <c r="N17" s="2">
        <v>3</v>
      </c>
      <c r="O17" s="2">
        <v>1</v>
      </c>
      <c r="P17" s="2">
        <v>1</v>
      </c>
      <c r="Q17" s="33">
        <f t="shared" si="9"/>
        <v>0.33333333333333331</v>
      </c>
      <c r="R17" s="34">
        <f t="shared" si="10"/>
        <v>0.20905923344947736</v>
      </c>
      <c r="S17" s="2">
        <v>1</v>
      </c>
      <c r="T17" s="6" t="str">
        <f t="shared" si="4"/>
        <v>DEFICIENTE</v>
      </c>
      <c r="U17" s="59" t="s">
        <v>244</v>
      </c>
      <c r="V17" s="25" t="s">
        <v>74</v>
      </c>
      <c r="W17" s="2">
        <v>2</v>
      </c>
      <c r="X17" s="2">
        <v>3</v>
      </c>
      <c r="Y17" s="2">
        <v>4</v>
      </c>
      <c r="Z17" s="33">
        <f t="shared" si="5"/>
        <v>4.1666666666666664E-2</v>
      </c>
      <c r="AA17" s="34">
        <f t="shared" si="6"/>
        <v>2.690582959641255E-2</v>
      </c>
      <c r="AB17" s="2">
        <v>2</v>
      </c>
      <c r="AC17" s="6" t="str">
        <f t="shared" si="7"/>
        <v>REGULAR</v>
      </c>
    </row>
    <row r="18" spans="1:29" ht="50" customHeight="1" x14ac:dyDescent="0.2">
      <c r="A18" s="141"/>
      <c r="B18" s="139"/>
      <c r="C18" s="41" t="s">
        <v>52</v>
      </c>
      <c r="D18" s="2">
        <v>1</v>
      </c>
      <c r="E18" s="2">
        <v>2</v>
      </c>
      <c r="F18" s="2">
        <v>1</v>
      </c>
      <c r="G18" s="15">
        <f t="shared" si="0"/>
        <v>3.125E-2</v>
      </c>
      <c r="H18" s="33">
        <f t="shared" si="1"/>
        <v>0.5</v>
      </c>
      <c r="I18" s="34">
        <f t="shared" si="11"/>
        <v>6.4864864864864868E-2</v>
      </c>
      <c r="J18" s="2">
        <v>3</v>
      </c>
      <c r="K18" s="6" t="str">
        <f t="shared" si="3"/>
        <v>REGULAR</v>
      </c>
      <c r="L18" s="6" t="s">
        <v>232</v>
      </c>
      <c r="M18" s="27" t="s">
        <v>355</v>
      </c>
      <c r="N18" s="2">
        <v>3</v>
      </c>
      <c r="O18" s="2">
        <v>3</v>
      </c>
      <c r="P18" s="2">
        <v>4</v>
      </c>
      <c r="Q18" s="33">
        <f t="shared" si="9"/>
        <v>2.7777777777777776E-2</v>
      </c>
      <c r="R18" s="34">
        <f t="shared" si="10"/>
        <v>1.7421602787456445E-2</v>
      </c>
      <c r="S18" s="2">
        <v>3</v>
      </c>
      <c r="T18" s="6" t="str">
        <f t="shared" si="4"/>
        <v>BUENO</v>
      </c>
      <c r="U18" s="59"/>
      <c r="V18" s="28"/>
      <c r="W18" s="2"/>
      <c r="X18" s="2"/>
      <c r="Y18" s="2"/>
      <c r="Z18" s="33"/>
      <c r="AA18" s="34"/>
      <c r="AB18" s="2"/>
      <c r="AC18" s="6" t="str">
        <f t="shared" si="7"/>
        <v xml:space="preserve"> </v>
      </c>
    </row>
    <row r="19" spans="1:29" ht="78.75" customHeight="1" x14ac:dyDescent="0.2">
      <c r="A19" s="141"/>
      <c r="B19" s="142" t="s">
        <v>35</v>
      </c>
      <c r="C19" s="42" t="s">
        <v>53</v>
      </c>
      <c r="D19" s="2">
        <v>1</v>
      </c>
      <c r="E19" s="2">
        <v>2</v>
      </c>
      <c r="F19" s="2">
        <v>1</v>
      </c>
      <c r="G19" s="15">
        <f t="shared" si="0"/>
        <v>3.125E-2</v>
      </c>
      <c r="H19" s="33">
        <f t="shared" si="1"/>
        <v>0.5</v>
      </c>
      <c r="I19" s="34">
        <f t="shared" si="11"/>
        <v>6.4864864864864868E-2</v>
      </c>
      <c r="J19" s="2">
        <v>1</v>
      </c>
      <c r="K19" s="6" t="str">
        <f t="shared" si="3"/>
        <v>DEFICIENTE</v>
      </c>
      <c r="L19" s="6" t="s">
        <v>233</v>
      </c>
      <c r="M19" s="19" t="s">
        <v>65</v>
      </c>
      <c r="N19" s="2">
        <v>3</v>
      </c>
      <c r="O19" s="2">
        <v>1</v>
      </c>
      <c r="P19" s="2">
        <v>1</v>
      </c>
      <c r="Q19" s="33">
        <f t="shared" si="9"/>
        <v>0.33333333333333331</v>
      </c>
      <c r="R19" s="34">
        <f t="shared" si="10"/>
        <v>0.20905923344947736</v>
      </c>
      <c r="S19" s="2">
        <v>3</v>
      </c>
      <c r="T19" s="6" t="str">
        <f t="shared" si="4"/>
        <v>BUENO</v>
      </c>
      <c r="U19" s="59" t="s">
        <v>245</v>
      </c>
      <c r="V19" s="10" t="s">
        <v>75</v>
      </c>
      <c r="W19" s="2">
        <v>2</v>
      </c>
      <c r="X19" s="2">
        <v>3</v>
      </c>
      <c r="Y19" s="2">
        <v>4</v>
      </c>
      <c r="Z19" s="33">
        <f t="shared" si="5"/>
        <v>4.1666666666666664E-2</v>
      </c>
      <c r="AA19" s="34">
        <f t="shared" si="6"/>
        <v>2.690582959641255E-2</v>
      </c>
      <c r="AB19" s="2">
        <v>3</v>
      </c>
      <c r="AC19" s="6" t="str">
        <f t="shared" si="7"/>
        <v>BUENO</v>
      </c>
    </row>
    <row r="20" spans="1:29" ht="71" customHeight="1" x14ac:dyDescent="0.2">
      <c r="A20" s="141"/>
      <c r="B20" s="142"/>
      <c r="C20" s="42" t="s">
        <v>54</v>
      </c>
      <c r="D20" s="2">
        <v>1</v>
      </c>
      <c r="E20" s="2">
        <v>2</v>
      </c>
      <c r="F20" s="2">
        <v>1</v>
      </c>
      <c r="G20" s="15">
        <f t="shared" si="0"/>
        <v>3.125E-2</v>
      </c>
      <c r="H20" s="33">
        <f t="shared" si="1"/>
        <v>0.5</v>
      </c>
      <c r="I20" s="34">
        <f t="shared" si="11"/>
        <v>6.4864864864864868E-2</v>
      </c>
      <c r="J20" s="2">
        <v>3</v>
      </c>
      <c r="K20" s="6" t="str">
        <f t="shared" si="3"/>
        <v>REGULAR</v>
      </c>
      <c r="L20" s="6" t="s">
        <v>234</v>
      </c>
      <c r="M20" s="19" t="s">
        <v>356</v>
      </c>
      <c r="N20" s="2">
        <v>3</v>
      </c>
      <c r="O20" s="2">
        <v>1</v>
      </c>
      <c r="P20" s="2">
        <v>1</v>
      </c>
      <c r="Q20" s="33">
        <f t="shared" si="9"/>
        <v>0.33333333333333331</v>
      </c>
      <c r="R20" s="34">
        <f t="shared" si="10"/>
        <v>0.20905923344947736</v>
      </c>
      <c r="S20" s="2">
        <v>1</v>
      </c>
      <c r="T20" s="6" t="str">
        <f t="shared" si="4"/>
        <v>DEFICIENTE</v>
      </c>
      <c r="U20" s="59" t="s">
        <v>246</v>
      </c>
      <c r="V20" s="29" t="s">
        <v>76</v>
      </c>
      <c r="W20" s="2">
        <v>3</v>
      </c>
      <c r="X20" s="2">
        <v>3</v>
      </c>
      <c r="Y20" s="2">
        <v>2</v>
      </c>
      <c r="Z20" s="33">
        <f t="shared" si="5"/>
        <v>5.5555555555555552E-2</v>
      </c>
      <c r="AA20" s="34">
        <f t="shared" si="6"/>
        <v>3.5874439461883401E-2</v>
      </c>
      <c r="AB20" s="2">
        <v>3</v>
      </c>
      <c r="AC20" s="6" t="str">
        <f t="shared" si="7"/>
        <v>BUENO</v>
      </c>
    </row>
    <row r="21" spans="1:29" ht="87" customHeight="1" x14ac:dyDescent="0.2">
      <c r="A21" s="141"/>
      <c r="B21" s="142"/>
      <c r="C21" s="42" t="s">
        <v>55</v>
      </c>
      <c r="D21" s="2">
        <v>1</v>
      </c>
      <c r="E21" s="2">
        <v>2</v>
      </c>
      <c r="F21" s="2">
        <v>1</v>
      </c>
      <c r="G21" s="15">
        <f t="shared" si="0"/>
        <v>3.125E-2</v>
      </c>
      <c r="H21" s="33">
        <f t="shared" si="1"/>
        <v>0.5</v>
      </c>
      <c r="I21" s="34">
        <f t="shared" si="11"/>
        <v>6.4864864864864868E-2</v>
      </c>
      <c r="J21" s="2">
        <v>7</v>
      </c>
      <c r="K21" s="6" t="str">
        <f t="shared" si="3"/>
        <v>BUENO</v>
      </c>
      <c r="L21" s="6"/>
      <c r="M21" s="19"/>
      <c r="N21" s="2"/>
      <c r="O21" s="2"/>
      <c r="P21" s="2"/>
      <c r="Q21" s="33"/>
      <c r="R21" s="34"/>
      <c r="S21" s="2"/>
      <c r="T21" s="6" t="str">
        <f t="shared" si="4"/>
        <v xml:space="preserve"> </v>
      </c>
      <c r="U21" s="59" t="s">
        <v>247</v>
      </c>
      <c r="V21" s="10" t="s">
        <v>77</v>
      </c>
      <c r="W21" s="2">
        <v>2</v>
      </c>
      <c r="X21" s="2">
        <v>2</v>
      </c>
      <c r="Y21" s="2">
        <v>4</v>
      </c>
      <c r="Z21" s="33">
        <f t="shared" si="5"/>
        <v>6.25E-2</v>
      </c>
      <c r="AA21" s="34">
        <f t="shared" si="6"/>
        <v>4.0358744394618826E-2</v>
      </c>
      <c r="AB21" s="2">
        <v>2</v>
      </c>
      <c r="AC21" s="6" t="str">
        <f t="shared" si="7"/>
        <v>REGULAR</v>
      </c>
    </row>
    <row r="22" spans="1:29" ht="62" customHeight="1" x14ac:dyDescent="0.2">
      <c r="A22" s="141"/>
      <c r="B22" s="142"/>
      <c r="C22" s="42" t="s">
        <v>56</v>
      </c>
      <c r="D22" s="2">
        <v>1</v>
      </c>
      <c r="E22" s="2">
        <v>2</v>
      </c>
      <c r="F22" s="2">
        <v>1</v>
      </c>
      <c r="G22" s="15">
        <f t="shared" si="0"/>
        <v>3.125E-2</v>
      </c>
      <c r="H22" s="33">
        <f t="shared" si="1"/>
        <v>0.5</v>
      </c>
      <c r="I22" s="34">
        <f t="shared" si="11"/>
        <v>6.4864864864864868E-2</v>
      </c>
      <c r="J22" s="2">
        <v>3</v>
      </c>
      <c r="K22" s="6" t="str">
        <f t="shared" si="3"/>
        <v>REGULAR</v>
      </c>
      <c r="L22" s="6"/>
      <c r="M22" s="30"/>
      <c r="N22" s="2"/>
      <c r="O22" s="2"/>
      <c r="P22" s="2"/>
      <c r="Q22" s="33"/>
      <c r="R22" s="34"/>
      <c r="S22" s="2"/>
      <c r="T22" s="6" t="str">
        <f t="shared" si="4"/>
        <v xml:space="preserve"> </v>
      </c>
      <c r="U22" s="59" t="s">
        <v>248</v>
      </c>
      <c r="V22" s="10" t="s">
        <v>358</v>
      </c>
      <c r="W22" s="2">
        <v>3</v>
      </c>
      <c r="X22" s="2">
        <v>2</v>
      </c>
      <c r="Y22" s="2">
        <v>1</v>
      </c>
      <c r="Z22" s="33">
        <f t="shared" si="5"/>
        <v>0.16666666666666666</v>
      </c>
      <c r="AA22" s="34">
        <f t="shared" si="6"/>
        <v>0.1076233183856502</v>
      </c>
      <c r="AB22" s="2">
        <v>1</v>
      </c>
      <c r="AC22" s="6" t="str">
        <f t="shared" si="7"/>
        <v>DEFICIENTE</v>
      </c>
    </row>
    <row r="23" spans="1:29" ht="93" customHeight="1" x14ac:dyDescent="0.2">
      <c r="A23" s="141"/>
      <c r="B23" s="142"/>
      <c r="C23" s="42" t="s">
        <v>57</v>
      </c>
      <c r="D23" s="2">
        <v>1</v>
      </c>
      <c r="E23" s="2">
        <v>2</v>
      </c>
      <c r="F23" s="2">
        <v>1</v>
      </c>
      <c r="G23" s="15">
        <f t="shared" si="0"/>
        <v>3.125E-2</v>
      </c>
      <c r="H23" s="33">
        <f t="shared" si="1"/>
        <v>0.5</v>
      </c>
      <c r="I23" s="34">
        <f t="shared" si="11"/>
        <v>6.4864864864864868E-2</v>
      </c>
      <c r="J23" s="2">
        <v>3</v>
      </c>
      <c r="K23" s="6" t="str">
        <f t="shared" si="3"/>
        <v>REGULAR</v>
      </c>
      <c r="L23" s="6"/>
      <c r="M23" s="30"/>
      <c r="N23" s="2"/>
      <c r="O23" s="2"/>
      <c r="P23" s="2"/>
      <c r="Q23" s="33"/>
      <c r="R23" s="34"/>
      <c r="S23" s="2"/>
      <c r="T23" s="6" t="str">
        <f t="shared" si="4"/>
        <v xml:space="preserve"> </v>
      </c>
      <c r="U23" s="59" t="s">
        <v>249</v>
      </c>
      <c r="V23" s="10" t="s">
        <v>304</v>
      </c>
      <c r="W23" s="2">
        <v>1</v>
      </c>
      <c r="X23" s="2">
        <v>3</v>
      </c>
      <c r="Y23" s="2">
        <v>2</v>
      </c>
      <c r="Z23" s="33">
        <f t="shared" si="5"/>
        <v>0.16666666666666666</v>
      </c>
      <c r="AA23" s="34">
        <f t="shared" si="6"/>
        <v>0.1076233183856502</v>
      </c>
      <c r="AB23" s="2">
        <v>3</v>
      </c>
      <c r="AC23" s="6" t="str">
        <f t="shared" si="7"/>
        <v>BUENO</v>
      </c>
    </row>
    <row r="24" spans="1:29" ht="37.5" customHeight="1" x14ac:dyDescent="0.2">
      <c r="A24" s="141"/>
      <c r="B24" s="142"/>
      <c r="C24" s="42" t="s">
        <v>60</v>
      </c>
      <c r="D24" s="2">
        <v>1</v>
      </c>
      <c r="E24" s="2">
        <v>2</v>
      </c>
      <c r="F24" s="2">
        <v>1</v>
      </c>
      <c r="G24" s="15">
        <f t="shared" si="0"/>
        <v>3.125E-2</v>
      </c>
      <c r="H24" s="33">
        <f t="shared" si="1"/>
        <v>0.5</v>
      </c>
      <c r="I24" s="34">
        <f t="shared" si="11"/>
        <v>6.4864864864864868E-2</v>
      </c>
      <c r="J24" s="2">
        <v>3</v>
      </c>
      <c r="K24" s="6" t="str">
        <f t="shared" si="3"/>
        <v>REGULAR</v>
      </c>
      <c r="L24" s="6"/>
      <c r="M24" s="30"/>
      <c r="N24" s="2"/>
      <c r="O24" s="2"/>
      <c r="P24" s="2"/>
      <c r="Q24" s="33"/>
      <c r="R24" s="34"/>
      <c r="S24" s="2"/>
      <c r="T24" s="6" t="str">
        <f t="shared" si="4"/>
        <v xml:space="preserve"> </v>
      </c>
      <c r="U24" s="6"/>
      <c r="V24" s="31"/>
      <c r="W24" s="2"/>
      <c r="X24" s="2"/>
      <c r="Y24" s="2"/>
      <c r="Z24" s="33"/>
      <c r="AA24" s="34"/>
      <c r="AB24" s="2"/>
      <c r="AC24" s="6"/>
    </row>
    <row r="26" spans="1:29" ht="12.75" customHeight="1" x14ac:dyDescent="0.2">
      <c r="I26" s="35">
        <f>SUM(I4:I24)</f>
        <v>1</v>
      </c>
      <c r="R26" s="69">
        <f>SUM(R4:R25)</f>
        <v>1</v>
      </c>
      <c r="AA26" s="69">
        <f>SUM(AA4:AA25)</f>
        <v>0.99999999999999967</v>
      </c>
    </row>
    <row r="27" spans="1:29" ht="12.75" customHeight="1" x14ac:dyDescent="0.2"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</row>
    <row r="28" spans="1:29" ht="12.75" customHeight="1" x14ac:dyDescent="0.2">
      <c r="H28" s="143" t="s">
        <v>37</v>
      </c>
      <c r="I28" s="143"/>
      <c r="J28" s="37">
        <f>SUMPRODUCT(I4:I24,J4:J24)</f>
        <v>4.0810810810810798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</row>
    <row r="29" spans="1:29" ht="12.75" customHeight="1" x14ac:dyDescent="0.2"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</row>
    <row r="30" spans="1:29" ht="12.75" customHeight="1" x14ac:dyDescent="0.2"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12.75" customHeight="1" x14ac:dyDescent="0.2"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</row>
    <row r="32" spans="1:29" ht="12.75" customHeight="1" x14ac:dyDescent="0.2"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</row>
    <row r="33" spans="9:29" ht="12.75" customHeight="1" x14ac:dyDescent="0.2"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</row>
    <row r="34" spans="9:29" ht="12.75" customHeight="1" x14ac:dyDescent="0.2"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</row>
  </sheetData>
  <protectedRanges>
    <protectedRange password="CF7A" sqref="S4:S24 AB4:AB24 N4:P24 W4:Y24 J4:J24 D4:F24" name="Rango1_1_2_2_2" securityDescriptor="O:WDG:WDD:(A;;CC;;;S-1-5-21-343818398-963894560-1801674531-8123)"/>
  </protectedRanges>
  <dataConsolidate/>
  <mergeCells count="22">
    <mergeCell ref="B4:B12"/>
    <mergeCell ref="B13:B18"/>
    <mergeCell ref="A4:A24"/>
    <mergeCell ref="B19:B24"/>
    <mergeCell ref="H28:I28"/>
    <mergeCell ref="AB2:AC3"/>
    <mergeCell ref="S2:T3"/>
    <mergeCell ref="W2:Y2"/>
    <mergeCell ref="Z2:Z3"/>
    <mergeCell ref="AA2:AA3"/>
    <mergeCell ref="U2:V3"/>
    <mergeCell ref="R2:R3"/>
    <mergeCell ref="A2:A3"/>
    <mergeCell ref="B2:C3"/>
    <mergeCell ref="D2:F2"/>
    <mergeCell ref="G2:G3"/>
    <mergeCell ref="H2:H3"/>
    <mergeCell ref="I2:I3"/>
    <mergeCell ref="J2:K3"/>
    <mergeCell ref="N2:P2"/>
    <mergeCell ref="Q2:Q3"/>
    <mergeCell ref="L2:M3"/>
  </mergeCells>
  <phoneticPr fontId="44" type="noConversion"/>
  <conditionalFormatting sqref="H4:I24">
    <cfRule type="dataBar" priority="1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{566BA780-88EA-9347-B993-4CC2AF656B25}</x14:id>
        </ext>
      </extLst>
    </cfRule>
  </conditionalFormatting>
  <conditionalFormatting sqref="K4:L24">
    <cfRule type="cellIs" dxfId="11" priority="10" operator="equal">
      <formula>"REGULAR"</formula>
    </cfRule>
    <cfRule type="containsText" dxfId="10" priority="11" operator="containsText" text="EXCELENTE">
      <formula>NOT(ISERROR(SEARCH("EXCELENTE",K4)))</formula>
    </cfRule>
    <cfRule type="cellIs" dxfId="9" priority="12" operator="equal">
      <formula>"BUENO"</formula>
    </cfRule>
    <cfRule type="containsText" dxfId="8" priority="13" operator="containsText" text="DEFICIENTE">
      <formula>NOT(ISERROR(SEARCH("DEFICIENTE",K4)))</formula>
    </cfRule>
  </conditionalFormatting>
  <conditionalFormatting sqref="T4:U24 AC4:AC24">
    <cfRule type="cellIs" dxfId="7" priority="5" operator="equal">
      <formula>"REGULAR"</formula>
    </cfRule>
    <cfRule type="containsText" dxfId="6" priority="6" operator="containsText" text="EXCELENTE">
      <formula>NOT(ISERROR(SEARCH("EXCELENTE",T4)))</formula>
    </cfRule>
    <cfRule type="cellIs" dxfId="5" priority="7" operator="equal">
      <formula>"BUENO"</formula>
    </cfRule>
    <cfRule type="containsText" dxfId="4" priority="8" operator="containsText" text="DEFICIENTE">
      <formula>NOT(ISERROR(SEARCH("DEFICIENTE",T4)))</formula>
    </cfRule>
  </conditionalFormatting>
  <conditionalFormatting sqref="Q4:Q24">
    <cfRule type="dataBar" priority="4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{21FD6E18-634A-774C-BF9E-BEEB08517B5E}</x14:id>
        </ext>
      </extLst>
    </cfRule>
  </conditionalFormatting>
  <conditionalFormatting sqref="R4:R24">
    <cfRule type="dataBar" priority="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{BABF6406-1821-5B48-B041-96B306670CD9}</x14:id>
        </ext>
      </extLst>
    </cfRule>
  </conditionalFormatting>
  <conditionalFormatting sqref="AA4:AA24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{6125B2A4-CC75-C24E-A908-69874DEC0846}</x14:id>
        </ext>
      </extLst>
    </cfRule>
  </conditionalFormatting>
  <conditionalFormatting sqref="Z4:Z24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{C0F88544-E314-0243-83AF-CF95BD3B0F80}</x14:id>
        </ext>
      </extLst>
    </cfRule>
  </conditionalFormatting>
  <dataValidations count="1">
    <dataValidation type="list" allowBlank="1" showInputMessage="1" showErrorMessage="1" sqref="W4:Y24 N4:P24 D4:F24" xr:uid="{23F788A1-D407-F745-BCB6-113B3ED5DFC2}">
      <formula1>"1,2,3,4,5"</formula1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6BA780-88EA-9347-B993-4CC2AF656B2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H4:I24</xm:sqref>
        </x14:conditionalFormatting>
        <x14:conditionalFormatting xmlns:xm="http://schemas.microsoft.com/office/excel/2006/main">
          <x14:cfRule type="dataBar" id="{21FD6E18-634A-774C-BF9E-BEEB08517B5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Q4:Q24</xm:sqref>
        </x14:conditionalFormatting>
        <x14:conditionalFormatting xmlns:xm="http://schemas.microsoft.com/office/excel/2006/main">
          <x14:cfRule type="dataBar" id="{BABF6406-1821-5B48-B041-96B306670CD9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R4:R24</xm:sqref>
        </x14:conditionalFormatting>
        <x14:conditionalFormatting xmlns:xm="http://schemas.microsoft.com/office/excel/2006/main">
          <x14:cfRule type="dataBar" id="{6125B2A4-CC75-C24E-A908-69874DEC084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AA4:AA24</xm:sqref>
        </x14:conditionalFormatting>
        <x14:conditionalFormatting xmlns:xm="http://schemas.microsoft.com/office/excel/2006/main">
          <x14:cfRule type="dataBar" id="{C0F88544-E314-0243-83AF-CF95BD3B0F8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Z4:Z24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725DE3-4A89-604B-9547-924FD730F5F1}">
          <x14:formula1>
            <xm:f>'Criterios de Ponderación'!$F$13:$F$16</xm:f>
          </x14:formula1>
          <xm:sqref>S4:S24 J4:J24 AB4:AB24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FBBC-05BD-EA4D-A481-4020814AA178}">
  <sheetPr>
    <tabColor theme="8" tint="0.79998168889431442"/>
  </sheetPr>
  <dimension ref="A1:AU30"/>
  <sheetViews>
    <sheetView showGridLines="0" topLeftCell="Z4" zoomScale="108" zoomScaleNormal="108" workbookViewId="0">
      <selection activeCell="AN11" sqref="AN11"/>
    </sheetView>
  </sheetViews>
  <sheetFormatPr baseColWidth="10" defaultColWidth="10.83203125" defaultRowHeight="12.75" customHeight="1" x14ac:dyDescent="0.2"/>
  <cols>
    <col min="1" max="1" width="6.83203125" style="22" customWidth="1"/>
    <col min="2" max="2" width="8.83203125" style="22" customWidth="1"/>
    <col min="3" max="3" width="31.1640625" style="22" hidden="1" customWidth="1"/>
    <col min="4" max="6" width="8.1640625" style="22" hidden="1" customWidth="1"/>
    <col min="7" max="7" width="6.83203125" style="22" hidden="1" customWidth="1"/>
    <col min="8" max="8" width="10.1640625" style="22" hidden="1" customWidth="1"/>
    <col min="9" max="9" width="8.6640625" style="22" hidden="1" customWidth="1"/>
    <col min="10" max="10" width="4.5" style="22" hidden="1" customWidth="1"/>
    <col min="11" max="11" width="9.33203125" style="22" hidden="1" customWidth="1"/>
    <col min="12" max="12" width="9.33203125" style="22" customWidth="1"/>
    <col min="13" max="13" width="38.83203125" style="22" customWidth="1"/>
    <col min="14" max="16" width="8.1640625" style="22" customWidth="1"/>
    <col min="17" max="18" width="10.1640625" style="22" customWidth="1"/>
    <col min="19" max="19" width="4.5" style="22" customWidth="1"/>
    <col min="20" max="21" width="9.33203125" style="22" customWidth="1"/>
    <col min="22" max="22" width="31.33203125" style="22" customWidth="1"/>
    <col min="23" max="25" width="8.1640625" style="22" customWidth="1"/>
    <col min="26" max="26" width="7.83203125" style="22" customWidth="1"/>
    <col min="27" max="27" width="10.1640625" style="22" customWidth="1"/>
    <col min="28" max="28" width="4.5" style="22" customWidth="1"/>
    <col min="29" max="30" width="9.33203125" style="22" customWidth="1"/>
    <col min="31" max="31" width="31.33203125" style="22" customWidth="1"/>
    <col min="32" max="34" width="8.1640625" style="22" customWidth="1"/>
    <col min="35" max="35" width="6.83203125" style="22" customWidth="1"/>
    <col min="36" max="36" width="10.1640625" style="22" customWidth="1"/>
    <col min="37" max="37" width="4.5" style="22" customWidth="1"/>
    <col min="38" max="39" width="9.33203125" style="22" customWidth="1"/>
    <col min="40" max="40" width="29.5" style="22" customWidth="1"/>
    <col min="41" max="16384" width="10.83203125" style="22"/>
  </cols>
  <sheetData>
    <row r="1" spans="1:47" s="20" customFormat="1" ht="23" customHeight="1" x14ac:dyDescent="0.2">
      <c r="C1" s="21"/>
    </row>
    <row r="2" spans="1:47" s="32" customFormat="1" ht="23" customHeight="1" x14ac:dyDescent="0.2">
      <c r="A2" s="128"/>
      <c r="B2" s="129" t="s">
        <v>30</v>
      </c>
      <c r="C2" s="130"/>
      <c r="D2" s="100" t="s">
        <v>12</v>
      </c>
      <c r="E2" s="100"/>
      <c r="F2" s="100"/>
      <c r="G2" s="131" t="s">
        <v>39</v>
      </c>
      <c r="H2" s="102" t="s">
        <v>36</v>
      </c>
      <c r="I2" s="102" t="s">
        <v>38</v>
      </c>
      <c r="J2" s="101" t="s">
        <v>13</v>
      </c>
      <c r="K2" s="101"/>
      <c r="L2" s="119" t="s">
        <v>251</v>
      </c>
      <c r="M2" s="120"/>
      <c r="N2" s="100" t="s">
        <v>12</v>
      </c>
      <c r="O2" s="100"/>
      <c r="P2" s="100"/>
      <c r="Q2" s="102" t="s">
        <v>36</v>
      </c>
      <c r="R2" s="102" t="s">
        <v>38</v>
      </c>
      <c r="S2" s="101" t="s">
        <v>13</v>
      </c>
      <c r="T2" s="101"/>
      <c r="U2" s="104" t="s">
        <v>267</v>
      </c>
      <c r="V2" s="105"/>
      <c r="W2" s="100" t="s">
        <v>12</v>
      </c>
      <c r="X2" s="100"/>
      <c r="Y2" s="100"/>
      <c r="Z2" s="102" t="s">
        <v>36</v>
      </c>
      <c r="AA2" s="102" t="s">
        <v>38</v>
      </c>
      <c r="AB2" s="101" t="s">
        <v>13</v>
      </c>
      <c r="AC2" s="101"/>
      <c r="AD2" s="147" t="s">
        <v>110</v>
      </c>
      <c r="AE2" s="148"/>
      <c r="AF2" s="100" t="s">
        <v>12</v>
      </c>
      <c r="AG2" s="100"/>
      <c r="AH2" s="100"/>
      <c r="AI2" s="102" t="s">
        <v>36</v>
      </c>
      <c r="AJ2" s="102" t="s">
        <v>38</v>
      </c>
      <c r="AK2" s="101" t="s">
        <v>13</v>
      </c>
      <c r="AL2" s="101"/>
      <c r="AM2" s="123" t="s">
        <v>285</v>
      </c>
      <c r="AN2" s="124"/>
      <c r="AO2" s="100" t="s">
        <v>12</v>
      </c>
      <c r="AP2" s="100"/>
      <c r="AQ2" s="100"/>
      <c r="AR2" s="102" t="s">
        <v>36</v>
      </c>
      <c r="AS2" s="102" t="s">
        <v>38</v>
      </c>
      <c r="AT2" s="101" t="s">
        <v>13</v>
      </c>
      <c r="AU2" s="101"/>
    </row>
    <row r="3" spans="1:47" s="32" customFormat="1" ht="15" customHeight="1" x14ac:dyDescent="0.2">
      <c r="A3" s="128"/>
      <c r="B3" s="130"/>
      <c r="C3" s="130"/>
      <c r="D3" s="9" t="s">
        <v>23</v>
      </c>
      <c r="E3" s="7" t="s">
        <v>24</v>
      </c>
      <c r="F3" s="8" t="s">
        <v>10</v>
      </c>
      <c r="G3" s="131"/>
      <c r="H3" s="103"/>
      <c r="I3" s="103"/>
      <c r="J3" s="101"/>
      <c r="K3" s="101"/>
      <c r="L3" s="121"/>
      <c r="M3" s="122"/>
      <c r="N3" s="9" t="s">
        <v>23</v>
      </c>
      <c r="O3" s="7" t="s">
        <v>24</v>
      </c>
      <c r="P3" s="8" t="s">
        <v>10</v>
      </c>
      <c r="Q3" s="103"/>
      <c r="R3" s="103"/>
      <c r="S3" s="101"/>
      <c r="T3" s="101"/>
      <c r="U3" s="106"/>
      <c r="V3" s="107"/>
      <c r="W3" s="9" t="s">
        <v>23</v>
      </c>
      <c r="X3" s="7" t="s">
        <v>24</v>
      </c>
      <c r="Y3" s="8" t="s">
        <v>10</v>
      </c>
      <c r="Z3" s="103"/>
      <c r="AA3" s="103"/>
      <c r="AB3" s="101"/>
      <c r="AC3" s="101"/>
      <c r="AD3" s="149"/>
      <c r="AE3" s="150"/>
      <c r="AF3" s="9" t="s">
        <v>23</v>
      </c>
      <c r="AG3" s="7" t="s">
        <v>24</v>
      </c>
      <c r="AH3" s="8" t="s">
        <v>10</v>
      </c>
      <c r="AI3" s="103"/>
      <c r="AJ3" s="103"/>
      <c r="AK3" s="101"/>
      <c r="AL3" s="101"/>
      <c r="AM3" s="125"/>
      <c r="AN3" s="126"/>
      <c r="AO3" s="9" t="s">
        <v>23</v>
      </c>
      <c r="AP3" s="7" t="s">
        <v>24</v>
      </c>
      <c r="AQ3" s="8" t="s">
        <v>10</v>
      </c>
      <c r="AR3" s="103"/>
      <c r="AS3" s="103"/>
      <c r="AT3" s="101"/>
      <c r="AU3" s="101"/>
    </row>
    <row r="4" spans="1:47" ht="108" customHeight="1" x14ac:dyDescent="0.2">
      <c r="A4" s="140" t="s">
        <v>14</v>
      </c>
      <c r="B4" s="112" t="s">
        <v>33</v>
      </c>
      <c r="C4" s="39" t="s">
        <v>40</v>
      </c>
      <c r="D4" s="2">
        <v>3</v>
      </c>
      <c r="E4" s="2">
        <v>1</v>
      </c>
      <c r="F4" s="2">
        <v>1</v>
      </c>
      <c r="G4" s="15">
        <f>IFERROR((D4*E4*F4)/64," ")</f>
        <v>4.6875E-2</v>
      </c>
      <c r="H4" s="33">
        <f>1/(D4*E4*F4)</f>
        <v>0.33333333333333331</v>
      </c>
      <c r="I4" s="34">
        <f t="shared" ref="I4:I21" si="0">H4/SUM(H$4:H$20)</f>
        <v>4.5714285714285714E-2</v>
      </c>
      <c r="J4" s="2">
        <v>7</v>
      </c>
      <c r="K4" s="6" t="str">
        <f>IF(AND(J4=1),"DEFICIENTE",IF(AND(J4=3),"REGULAR",IF(AND(J4=7),"BUENO",IF(AND(J4=10),"EXCELENTE"," "))))</f>
        <v>BUENO</v>
      </c>
      <c r="L4" s="59" t="s">
        <v>250</v>
      </c>
      <c r="M4" s="43" t="s">
        <v>78</v>
      </c>
      <c r="N4" s="2">
        <v>3</v>
      </c>
      <c r="O4" s="2">
        <v>1</v>
      </c>
      <c r="P4" s="2">
        <v>1</v>
      </c>
      <c r="Q4" s="33">
        <f>1/(N4*O4*P4)</f>
        <v>0.33333333333333331</v>
      </c>
      <c r="R4" s="34">
        <f>Q4/SUM(Q$4:Q$20)</f>
        <v>9.4861660079051363E-2</v>
      </c>
      <c r="S4" s="65">
        <v>1</v>
      </c>
      <c r="T4" s="6" t="str">
        <f>IF(AND(S4=1),"DEFICIENTE",IF(AND(S4=2),"REGULAR",IF(AND(S4=3),"BUENO",IF(AND(S4=4),"EXCELENTE"," "))))</f>
        <v>DEFICIENTE</v>
      </c>
      <c r="U4" s="6" t="s">
        <v>268</v>
      </c>
      <c r="V4" s="17" t="s">
        <v>93</v>
      </c>
      <c r="W4" s="2">
        <v>3</v>
      </c>
      <c r="X4" s="2">
        <v>2</v>
      </c>
      <c r="Y4" s="2">
        <v>4</v>
      </c>
      <c r="Z4" s="33">
        <f>1/(W4*X4*Y4)</f>
        <v>4.1666666666666664E-2</v>
      </c>
      <c r="AA4" s="34">
        <f>Z4/SUM(Z$4:Z$22)</f>
        <v>5.82901554404145E-2</v>
      </c>
      <c r="AB4" s="2">
        <v>3</v>
      </c>
      <c r="AC4" s="6" t="str">
        <f>IF(AND(AB4=1),"DEFICIENTE",IF(AND(AB4=2),"REGULAR",IF(AND(AB4=3),"BUENO",IF(AND(AB4=4),"EXCELENTE"," "))))</f>
        <v>BUENO</v>
      </c>
      <c r="AD4" s="6" t="s">
        <v>286</v>
      </c>
      <c r="AE4" s="18" t="s">
        <v>111</v>
      </c>
      <c r="AF4" s="2">
        <v>3</v>
      </c>
      <c r="AG4" s="2">
        <v>2</v>
      </c>
      <c r="AH4" s="2">
        <v>4</v>
      </c>
      <c r="AI4" s="33">
        <f>1/(AF4*AG4*AH4)</f>
        <v>4.1666666666666664E-2</v>
      </c>
      <c r="AJ4" s="34">
        <f>AI4/SUM(AI$4:AI$22)</f>
        <v>2.3510971786833857E-2</v>
      </c>
      <c r="AK4" s="2">
        <v>3</v>
      </c>
      <c r="AL4" s="6" t="str">
        <f>IF(AND(AK4=1),"DEFICIENTE",IF(AND(AK4=2),"REGULAR",IF(AND(AK4=3),"BUENO",IF(AND(AK4=4),"EXCELENTE"," "))))</f>
        <v>BUENO</v>
      </c>
      <c r="AM4" s="6" t="s">
        <v>295</v>
      </c>
      <c r="AN4" s="18" t="s">
        <v>117</v>
      </c>
      <c r="AO4" s="2">
        <v>3</v>
      </c>
      <c r="AP4" s="2">
        <v>1</v>
      </c>
      <c r="AQ4" s="2">
        <v>1</v>
      </c>
      <c r="AR4" s="33">
        <f>1/(AO4*AP4*AQ4)</f>
        <v>0.33333333333333331</v>
      </c>
      <c r="AS4" s="34">
        <f>AR4/SUM(AR$4:AR$22)</f>
        <v>0.3793466807165437</v>
      </c>
      <c r="AT4" s="2">
        <v>3</v>
      </c>
      <c r="AU4" s="6" t="str">
        <f>IF(AND(AT4=1),"DEFICIENTE",IF(AND(AT4=2),"REGULAR",IF(AND(AT4=3),"BUENO",IF(AND(AT4=4),"EXCELENTE"," "))))</f>
        <v>BUENO</v>
      </c>
    </row>
    <row r="5" spans="1:47" ht="75" customHeight="1" x14ac:dyDescent="0.2">
      <c r="A5" s="141"/>
      <c r="B5" s="113"/>
      <c r="C5" s="39" t="s">
        <v>41</v>
      </c>
      <c r="D5" s="2">
        <v>1</v>
      </c>
      <c r="E5" s="2">
        <v>3</v>
      </c>
      <c r="F5" s="2">
        <v>2</v>
      </c>
      <c r="G5" s="15">
        <f t="shared" ref="G5:G21" si="1">IFERROR((D5*E5*F5)/64," ")</f>
        <v>9.375E-2</v>
      </c>
      <c r="H5" s="33">
        <f t="shared" ref="H5:H21" si="2">1/(D5*E5*F5)</f>
        <v>0.16666666666666666</v>
      </c>
      <c r="I5" s="34">
        <f t="shared" si="0"/>
        <v>2.2857142857142857E-2</v>
      </c>
      <c r="J5" s="2">
        <v>1</v>
      </c>
      <c r="K5" s="6" t="str">
        <f t="shared" ref="K5:K21" si="3">IF(AND(J5=1),"DEFICIENTE",IF(AND(J5=3),"REGULAR",IF(AND(J5=7),"BUENO",IF(AND(J5=10),"EXCELENTE"," "))))</f>
        <v>DEFICIENTE</v>
      </c>
      <c r="L5" s="59" t="s">
        <v>252</v>
      </c>
      <c r="M5" s="17" t="s">
        <v>79</v>
      </c>
      <c r="N5" s="2">
        <v>2</v>
      </c>
      <c r="O5" s="2">
        <v>1</v>
      </c>
      <c r="P5" s="2">
        <v>4</v>
      </c>
      <c r="Q5" s="33">
        <f>1/(N5*O5*P5)</f>
        <v>0.125</v>
      </c>
      <c r="R5" s="34">
        <f t="shared" ref="R5:R20" si="4">Q5/SUM(Q$4:Q$20)</f>
        <v>3.5573122529644265E-2</v>
      </c>
      <c r="S5" s="66">
        <v>3</v>
      </c>
      <c r="T5" s="6" t="str">
        <f t="shared" ref="T5:T22" si="5">IF(AND(S5=1),"DEFICIENTE",IF(AND(S5=2),"REGULAR",IF(AND(S5=3),"BUENO",IF(AND(S5=4),"EXCELENTE"," "))))</f>
        <v>BUENO</v>
      </c>
      <c r="U5" s="6" t="s">
        <v>269</v>
      </c>
      <c r="V5" s="17" t="s">
        <v>94</v>
      </c>
      <c r="W5" s="2">
        <v>2</v>
      </c>
      <c r="X5" s="2">
        <v>3</v>
      </c>
      <c r="Y5" s="2">
        <v>3</v>
      </c>
      <c r="Z5" s="33">
        <f t="shared" ref="Z5:Z22" si="6">1/(W5*X5*Y5)</f>
        <v>5.5555555555555552E-2</v>
      </c>
      <c r="AA5" s="34">
        <f t="shared" ref="AA5:AA22" si="7">Z5/SUM(Z$4:Z$22)</f>
        <v>7.7720207253885995E-2</v>
      </c>
      <c r="AB5" s="2">
        <v>2</v>
      </c>
      <c r="AC5" s="6" t="str">
        <f t="shared" ref="AC5:AC22" si="8">IF(AND(AB5=1),"DEFICIENTE",IF(AND(AB5=2),"REGULAR",IF(AND(AB5=3),"BUENO",IF(AND(AB5=4),"EXCELENTE"," "))))</f>
        <v>REGULAR</v>
      </c>
      <c r="AD5" s="6" t="s">
        <v>287</v>
      </c>
      <c r="AE5" s="18" t="s">
        <v>112</v>
      </c>
      <c r="AF5" s="2">
        <v>3</v>
      </c>
      <c r="AG5" s="2">
        <v>3</v>
      </c>
      <c r="AH5" s="2">
        <v>2</v>
      </c>
      <c r="AI5" s="33">
        <f t="shared" ref="AI5:AI12" si="9">1/(AF5*AG5*AH5)</f>
        <v>5.5555555555555552E-2</v>
      </c>
      <c r="AJ5" s="34">
        <f t="shared" ref="AJ5:AJ17" si="10">AI5/SUM(AI$4:AI$22)</f>
        <v>3.1347962382445138E-2</v>
      </c>
      <c r="AK5" s="2">
        <v>2</v>
      </c>
      <c r="AL5" s="6" t="str">
        <f t="shared" ref="AL5:AL17" si="11">IF(AND(AK5=1),"DEFICIENTE",IF(AND(AK5=2),"REGULAR",IF(AND(AK5=3),"BUENO",IF(AND(AK5=4),"EXCELENTE"," "))))</f>
        <v>REGULAR</v>
      </c>
      <c r="AM5" s="6" t="s">
        <v>296</v>
      </c>
      <c r="AN5" s="18" t="s">
        <v>118</v>
      </c>
      <c r="AO5" s="2">
        <v>3</v>
      </c>
      <c r="AP5" s="2">
        <v>3</v>
      </c>
      <c r="AQ5" s="2">
        <v>2</v>
      </c>
      <c r="AR5" s="33">
        <f t="shared" ref="AR5:AR16" si="12">1/(AO5*AP5*AQ5)</f>
        <v>5.5555555555555552E-2</v>
      </c>
      <c r="AS5" s="34">
        <f t="shared" ref="AS5:AS16" si="13">AR5/SUM(AR$4:AR$22)</f>
        <v>6.3224446786090627E-2</v>
      </c>
      <c r="AT5" s="2">
        <v>2</v>
      </c>
      <c r="AU5" s="6" t="str">
        <f t="shared" ref="AU5:AU16" si="14">IF(AND(AT5=1),"DEFICIENTE",IF(AND(AT5=2),"REGULAR",IF(AND(AT5=3),"BUENO",IF(AND(AT5=4),"EXCELENTE"," "))))</f>
        <v>REGULAR</v>
      </c>
    </row>
    <row r="6" spans="1:47" ht="46.5" customHeight="1" x14ac:dyDescent="0.2">
      <c r="A6" s="141"/>
      <c r="B6" s="113"/>
      <c r="C6" s="39" t="s">
        <v>42</v>
      </c>
      <c r="D6" s="2">
        <v>1</v>
      </c>
      <c r="E6" s="2">
        <v>2</v>
      </c>
      <c r="F6" s="2">
        <v>4</v>
      </c>
      <c r="G6" s="15">
        <f t="shared" si="1"/>
        <v>0.125</v>
      </c>
      <c r="H6" s="33">
        <f t="shared" si="2"/>
        <v>0.125</v>
      </c>
      <c r="I6" s="34">
        <f t="shared" si="0"/>
        <v>1.7142857142857144E-2</v>
      </c>
      <c r="J6" s="2">
        <v>7</v>
      </c>
      <c r="K6" s="6" t="str">
        <f t="shared" si="3"/>
        <v>BUENO</v>
      </c>
      <c r="L6" s="59" t="s">
        <v>253</v>
      </c>
      <c r="M6" s="17" t="s">
        <v>80</v>
      </c>
      <c r="N6" s="2">
        <v>1</v>
      </c>
      <c r="O6" s="2">
        <v>2</v>
      </c>
      <c r="P6" s="2">
        <v>1</v>
      </c>
      <c r="Q6" s="33">
        <f>1/(N6*O6*P6)</f>
        <v>0.5</v>
      </c>
      <c r="R6" s="34">
        <f t="shared" si="4"/>
        <v>0.14229249011857706</v>
      </c>
      <c r="S6" s="66">
        <v>2</v>
      </c>
      <c r="T6" s="6" t="str">
        <f t="shared" si="5"/>
        <v>REGULAR</v>
      </c>
      <c r="U6" s="6" t="s">
        <v>270</v>
      </c>
      <c r="V6" s="17" t="s">
        <v>95</v>
      </c>
      <c r="W6" s="2">
        <v>3</v>
      </c>
      <c r="X6" s="2">
        <v>2</v>
      </c>
      <c r="Y6" s="2">
        <v>4</v>
      </c>
      <c r="Z6" s="33">
        <f t="shared" si="6"/>
        <v>4.1666666666666664E-2</v>
      </c>
      <c r="AA6" s="34">
        <f t="shared" si="7"/>
        <v>5.82901554404145E-2</v>
      </c>
      <c r="AB6" s="2">
        <v>1</v>
      </c>
      <c r="AC6" s="6" t="str">
        <f t="shared" si="8"/>
        <v>DEFICIENTE</v>
      </c>
      <c r="AD6" s="6" t="s">
        <v>288</v>
      </c>
      <c r="AE6" s="18" t="s">
        <v>359</v>
      </c>
      <c r="AF6" s="2">
        <v>3</v>
      </c>
      <c r="AG6" s="2">
        <v>4</v>
      </c>
      <c r="AH6" s="2">
        <v>3</v>
      </c>
      <c r="AI6" s="33">
        <f t="shared" si="9"/>
        <v>2.7777777777777776E-2</v>
      </c>
      <c r="AJ6" s="34">
        <f t="shared" si="10"/>
        <v>1.5673981191222569E-2</v>
      </c>
      <c r="AK6" s="2">
        <v>3</v>
      </c>
      <c r="AL6" s="6" t="str">
        <f t="shared" si="11"/>
        <v>BUENO</v>
      </c>
      <c r="AM6" s="6" t="s">
        <v>297</v>
      </c>
      <c r="AN6" s="18" t="s">
        <v>119</v>
      </c>
      <c r="AO6" s="2">
        <v>3</v>
      </c>
      <c r="AP6" s="2">
        <v>2</v>
      </c>
      <c r="AQ6" s="2">
        <v>2</v>
      </c>
      <c r="AR6" s="33">
        <f t="shared" si="12"/>
        <v>8.3333333333333329E-2</v>
      </c>
      <c r="AS6" s="34">
        <f t="shared" si="13"/>
        <v>9.4836670179135926E-2</v>
      </c>
      <c r="AT6" s="2">
        <v>1</v>
      </c>
      <c r="AU6" s="6" t="str">
        <f t="shared" si="14"/>
        <v>DEFICIENTE</v>
      </c>
    </row>
    <row r="7" spans="1:47" ht="42.75" customHeight="1" x14ac:dyDescent="0.2">
      <c r="A7" s="141"/>
      <c r="B7" s="113"/>
      <c r="C7" s="39" t="s">
        <v>16</v>
      </c>
      <c r="D7" s="2">
        <v>1</v>
      </c>
      <c r="E7" s="2">
        <v>2</v>
      </c>
      <c r="F7" s="2">
        <v>3</v>
      </c>
      <c r="G7" s="15">
        <f t="shared" si="1"/>
        <v>9.375E-2</v>
      </c>
      <c r="H7" s="33">
        <f t="shared" si="2"/>
        <v>0.16666666666666666</v>
      </c>
      <c r="I7" s="34">
        <f t="shared" si="0"/>
        <v>2.2857142857142857E-2</v>
      </c>
      <c r="J7" s="2">
        <v>10</v>
      </c>
      <c r="K7" s="6" t="str">
        <f t="shared" si="3"/>
        <v>EXCELENTE</v>
      </c>
      <c r="L7" s="59" t="s">
        <v>254</v>
      </c>
      <c r="M7" s="17" t="s">
        <v>81</v>
      </c>
      <c r="N7" s="2">
        <v>3</v>
      </c>
      <c r="O7" s="2">
        <v>4</v>
      </c>
      <c r="P7" s="2">
        <v>1</v>
      </c>
      <c r="Q7" s="33">
        <f>1/(N7*O7*P7)</f>
        <v>8.3333333333333329E-2</v>
      </c>
      <c r="R7" s="34">
        <f t="shared" si="4"/>
        <v>2.3715415019762841E-2</v>
      </c>
      <c r="S7" s="66">
        <v>1</v>
      </c>
      <c r="T7" s="6" t="str">
        <f t="shared" si="5"/>
        <v>DEFICIENTE</v>
      </c>
      <c r="U7" s="6" t="s">
        <v>271</v>
      </c>
      <c r="V7" s="17" t="s">
        <v>96</v>
      </c>
      <c r="W7" s="2">
        <v>4</v>
      </c>
      <c r="X7" s="2">
        <v>3</v>
      </c>
      <c r="Y7" s="2">
        <v>3</v>
      </c>
      <c r="Z7" s="33">
        <f t="shared" si="6"/>
        <v>2.7777777777777776E-2</v>
      </c>
      <c r="AA7" s="34">
        <f t="shared" si="7"/>
        <v>3.8860103626942998E-2</v>
      </c>
      <c r="AB7" s="2">
        <v>3</v>
      </c>
      <c r="AC7" s="6" t="str">
        <f t="shared" si="8"/>
        <v>BUENO</v>
      </c>
      <c r="AD7" s="6"/>
      <c r="AE7" s="24"/>
      <c r="AF7" s="2"/>
      <c r="AG7" s="2"/>
      <c r="AH7" s="2"/>
      <c r="AI7" s="33"/>
      <c r="AJ7" s="34"/>
      <c r="AK7" s="2"/>
      <c r="AL7" s="6" t="str">
        <f t="shared" si="11"/>
        <v xml:space="preserve"> </v>
      </c>
      <c r="AM7" s="6"/>
      <c r="AN7" s="24"/>
      <c r="AO7" s="2"/>
      <c r="AP7" s="2"/>
      <c r="AQ7" s="2"/>
      <c r="AR7" s="33"/>
      <c r="AS7" s="34"/>
      <c r="AT7" s="2"/>
      <c r="AU7" s="6" t="str">
        <f t="shared" si="14"/>
        <v xml:space="preserve"> </v>
      </c>
    </row>
    <row r="8" spans="1:47" ht="48.75" customHeight="1" x14ac:dyDescent="0.2">
      <c r="A8" s="141"/>
      <c r="B8" s="113"/>
      <c r="C8" s="39" t="s">
        <v>43</v>
      </c>
      <c r="D8" s="2">
        <v>1</v>
      </c>
      <c r="E8" s="2">
        <v>2</v>
      </c>
      <c r="F8" s="2">
        <v>1</v>
      </c>
      <c r="G8" s="15">
        <f t="shared" si="1"/>
        <v>3.125E-2</v>
      </c>
      <c r="H8" s="33">
        <f t="shared" si="2"/>
        <v>0.5</v>
      </c>
      <c r="I8" s="34">
        <f t="shared" si="0"/>
        <v>6.8571428571428575E-2</v>
      </c>
      <c r="J8" s="2">
        <v>7</v>
      </c>
      <c r="K8" s="6" t="str">
        <f t="shared" si="3"/>
        <v>BUENO</v>
      </c>
      <c r="L8" s="59" t="s">
        <v>255</v>
      </c>
      <c r="M8" s="17" t="s">
        <v>82</v>
      </c>
      <c r="N8" s="2">
        <v>2</v>
      </c>
      <c r="O8" s="2">
        <v>3</v>
      </c>
      <c r="P8" s="2">
        <v>4</v>
      </c>
      <c r="Q8" s="33">
        <f>1/(N8*O8*P8)</f>
        <v>4.1666666666666664E-2</v>
      </c>
      <c r="R8" s="34">
        <f t="shared" si="4"/>
        <v>1.185770750988142E-2</v>
      </c>
      <c r="S8" s="66">
        <v>3</v>
      </c>
      <c r="T8" s="6" t="str">
        <f t="shared" si="5"/>
        <v>BUENO</v>
      </c>
      <c r="U8" s="6"/>
      <c r="V8" s="17"/>
      <c r="W8" s="2"/>
      <c r="X8" s="2"/>
      <c r="Y8" s="2"/>
      <c r="Z8" s="33"/>
      <c r="AA8" s="34"/>
      <c r="AB8" s="2"/>
      <c r="AC8" s="6" t="str">
        <f t="shared" si="8"/>
        <v xml:space="preserve"> </v>
      </c>
      <c r="AD8" s="6"/>
      <c r="AE8" s="24"/>
      <c r="AF8" s="2"/>
      <c r="AG8" s="2"/>
      <c r="AH8" s="2"/>
      <c r="AI8" s="33"/>
      <c r="AJ8" s="34"/>
      <c r="AK8" s="2"/>
      <c r="AL8" s="6" t="str">
        <f t="shared" si="11"/>
        <v xml:space="preserve"> </v>
      </c>
      <c r="AM8" s="6"/>
      <c r="AN8" s="24"/>
      <c r="AO8" s="2"/>
      <c r="AP8" s="2"/>
      <c r="AQ8" s="2"/>
      <c r="AR8" s="33"/>
      <c r="AS8" s="34"/>
      <c r="AT8" s="2"/>
      <c r="AU8" s="6" t="str">
        <f t="shared" si="14"/>
        <v xml:space="preserve"> </v>
      </c>
    </row>
    <row r="9" spans="1:47" ht="48" customHeight="1" x14ac:dyDescent="0.2">
      <c r="A9" s="141"/>
      <c r="B9" s="113"/>
      <c r="C9" s="17" t="s">
        <v>47</v>
      </c>
      <c r="D9" s="2">
        <v>1</v>
      </c>
      <c r="E9" s="2">
        <v>2</v>
      </c>
      <c r="F9" s="2">
        <v>1</v>
      </c>
      <c r="G9" s="15">
        <f t="shared" si="1"/>
        <v>3.125E-2</v>
      </c>
      <c r="H9" s="33">
        <f t="shared" si="2"/>
        <v>0.5</v>
      </c>
      <c r="I9" s="34">
        <f t="shared" si="0"/>
        <v>6.8571428571428575E-2</v>
      </c>
      <c r="J9" s="2">
        <v>3</v>
      </c>
      <c r="K9" s="6" t="str">
        <f t="shared" si="3"/>
        <v>REGULAR</v>
      </c>
      <c r="L9" s="6"/>
      <c r="M9" s="17"/>
      <c r="N9" s="2"/>
      <c r="O9" s="2"/>
      <c r="P9" s="2"/>
      <c r="Q9" s="33"/>
      <c r="R9" s="34"/>
      <c r="S9" s="2"/>
      <c r="T9" s="6" t="str">
        <f t="shared" si="5"/>
        <v xml:space="preserve"> </v>
      </c>
      <c r="U9" s="6"/>
      <c r="V9" s="23"/>
      <c r="W9" s="2"/>
      <c r="X9" s="2"/>
      <c r="Y9" s="2"/>
      <c r="Z9" s="33"/>
      <c r="AA9" s="34"/>
      <c r="AB9" s="2"/>
      <c r="AC9" s="6" t="str">
        <f t="shared" si="8"/>
        <v xml:space="preserve"> </v>
      </c>
      <c r="AD9" s="6"/>
      <c r="AE9" s="24"/>
      <c r="AF9" s="2"/>
      <c r="AG9" s="2"/>
      <c r="AH9" s="2"/>
      <c r="AI9" s="33"/>
      <c r="AJ9" s="34"/>
      <c r="AK9" s="2"/>
      <c r="AL9" s="6" t="str">
        <f t="shared" si="11"/>
        <v xml:space="preserve"> </v>
      </c>
      <c r="AM9" s="6"/>
      <c r="AN9" s="24"/>
      <c r="AO9" s="2"/>
      <c r="AP9" s="2"/>
      <c r="AQ9" s="2"/>
      <c r="AR9" s="33"/>
      <c r="AS9" s="34"/>
      <c r="AT9" s="2"/>
      <c r="AU9" s="6" t="str">
        <f t="shared" si="14"/>
        <v xml:space="preserve"> </v>
      </c>
    </row>
    <row r="10" spans="1:47" ht="64" customHeight="1" x14ac:dyDescent="0.2">
      <c r="A10" s="141"/>
      <c r="B10" s="114" t="s">
        <v>34</v>
      </c>
      <c r="C10" s="40" t="s">
        <v>48</v>
      </c>
      <c r="D10" s="2">
        <v>1</v>
      </c>
      <c r="E10" s="2">
        <v>2</v>
      </c>
      <c r="F10" s="2">
        <v>1</v>
      </c>
      <c r="G10" s="15">
        <f t="shared" si="1"/>
        <v>3.125E-2</v>
      </c>
      <c r="H10" s="33">
        <f t="shared" si="2"/>
        <v>0.5</v>
      </c>
      <c r="I10" s="34">
        <f t="shared" si="0"/>
        <v>6.8571428571428575E-2</v>
      </c>
      <c r="J10" s="2">
        <v>10</v>
      </c>
      <c r="K10" s="6" t="str">
        <f t="shared" si="3"/>
        <v>EXCELENTE</v>
      </c>
      <c r="L10" s="6" t="s">
        <v>256</v>
      </c>
      <c r="M10" s="25" t="s">
        <v>83</v>
      </c>
      <c r="N10" s="2">
        <v>3</v>
      </c>
      <c r="O10" s="2">
        <v>2</v>
      </c>
      <c r="P10" s="2">
        <v>1</v>
      </c>
      <c r="Q10" s="33">
        <f t="shared" ref="Q10:Q20" si="15">1/(N10*O10*P10)</f>
        <v>0.16666666666666666</v>
      </c>
      <c r="R10" s="34">
        <f t="shared" si="4"/>
        <v>4.7430830039525682E-2</v>
      </c>
      <c r="S10" s="2">
        <v>2</v>
      </c>
      <c r="T10" s="6" t="str">
        <f t="shared" si="5"/>
        <v>REGULAR</v>
      </c>
      <c r="U10" s="6" t="s">
        <v>272</v>
      </c>
      <c r="V10" s="25" t="s">
        <v>97</v>
      </c>
      <c r="W10" s="2">
        <v>2</v>
      </c>
      <c r="X10" s="2">
        <v>3</v>
      </c>
      <c r="Y10" s="2">
        <v>4</v>
      </c>
      <c r="Z10" s="33">
        <f t="shared" si="6"/>
        <v>4.1666666666666664E-2</v>
      </c>
      <c r="AA10" s="34">
        <f t="shared" si="7"/>
        <v>5.82901554404145E-2</v>
      </c>
      <c r="AB10" s="2">
        <v>3</v>
      </c>
      <c r="AC10" s="6" t="str">
        <f t="shared" si="8"/>
        <v>BUENO</v>
      </c>
      <c r="AD10" s="6" t="s">
        <v>289</v>
      </c>
      <c r="AE10" s="26" t="s">
        <v>113</v>
      </c>
      <c r="AF10" s="2">
        <v>3</v>
      </c>
      <c r="AG10" s="2">
        <v>1</v>
      </c>
      <c r="AH10" s="2">
        <v>1</v>
      </c>
      <c r="AI10" s="33">
        <f t="shared" si="9"/>
        <v>0.33333333333333331</v>
      </c>
      <c r="AJ10" s="34">
        <f t="shared" si="10"/>
        <v>0.18808777429467086</v>
      </c>
      <c r="AK10" s="2">
        <v>3</v>
      </c>
      <c r="AL10" s="6" t="str">
        <f t="shared" si="11"/>
        <v>BUENO</v>
      </c>
      <c r="AM10" s="6" t="s">
        <v>298</v>
      </c>
      <c r="AN10" s="26" t="s">
        <v>120</v>
      </c>
      <c r="AO10" s="2">
        <v>3</v>
      </c>
      <c r="AP10" s="2">
        <v>3</v>
      </c>
      <c r="AQ10" s="2">
        <v>3</v>
      </c>
      <c r="AR10" s="33">
        <f t="shared" si="12"/>
        <v>3.7037037037037035E-2</v>
      </c>
      <c r="AS10" s="34">
        <f t="shared" si="13"/>
        <v>4.214963119072708E-2</v>
      </c>
      <c r="AT10" s="2">
        <v>1</v>
      </c>
      <c r="AU10" s="6" t="str">
        <f t="shared" si="14"/>
        <v>DEFICIENTE</v>
      </c>
    </row>
    <row r="11" spans="1:47" ht="76" customHeight="1" x14ac:dyDescent="0.2">
      <c r="A11" s="141"/>
      <c r="B11" s="115"/>
      <c r="C11" s="41" t="s">
        <v>49</v>
      </c>
      <c r="D11" s="2">
        <v>1</v>
      </c>
      <c r="E11" s="2">
        <v>2</v>
      </c>
      <c r="F11" s="2">
        <v>1</v>
      </c>
      <c r="G11" s="15">
        <f t="shared" si="1"/>
        <v>3.125E-2</v>
      </c>
      <c r="H11" s="33">
        <f t="shared" si="2"/>
        <v>0.5</v>
      </c>
      <c r="I11" s="34">
        <f t="shared" si="0"/>
        <v>6.8571428571428575E-2</v>
      </c>
      <c r="J11" s="2">
        <v>3</v>
      </c>
      <c r="K11" s="6" t="str">
        <f t="shared" si="3"/>
        <v>REGULAR</v>
      </c>
      <c r="L11" s="6" t="s">
        <v>257</v>
      </c>
      <c r="M11" s="25" t="s">
        <v>84</v>
      </c>
      <c r="N11" s="2">
        <v>3</v>
      </c>
      <c r="O11" s="2">
        <v>1</v>
      </c>
      <c r="P11" s="2">
        <v>2</v>
      </c>
      <c r="Q11" s="33">
        <f t="shared" si="15"/>
        <v>0.16666666666666666</v>
      </c>
      <c r="R11" s="34">
        <f t="shared" si="4"/>
        <v>4.7430830039525682E-2</v>
      </c>
      <c r="S11" s="2">
        <v>3</v>
      </c>
      <c r="T11" s="6" t="str">
        <f t="shared" si="5"/>
        <v>BUENO</v>
      </c>
      <c r="U11" s="6" t="s">
        <v>273</v>
      </c>
      <c r="V11" s="25" t="s">
        <v>98</v>
      </c>
      <c r="W11" s="2">
        <v>2</v>
      </c>
      <c r="X11" s="2">
        <v>3</v>
      </c>
      <c r="Y11" s="2">
        <v>2</v>
      </c>
      <c r="Z11" s="33">
        <f t="shared" si="6"/>
        <v>8.3333333333333329E-2</v>
      </c>
      <c r="AA11" s="34">
        <f t="shared" si="7"/>
        <v>0.116580310880829</v>
      </c>
      <c r="AB11" s="2">
        <v>2</v>
      </c>
      <c r="AC11" s="6" t="str">
        <f t="shared" si="8"/>
        <v>REGULAR</v>
      </c>
      <c r="AD11" s="6" t="s">
        <v>290</v>
      </c>
      <c r="AE11" s="25" t="s">
        <v>114</v>
      </c>
      <c r="AF11" s="2">
        <v>3</v>
      </c>
      <c r="AG11" s="2">
        <v>2</v>
      </c>
      <c r="AH11" s="2">
        <v>1</v>
      </c>
      <c r="AI11" s="33">
        <f t="shared" si="9"/>
        <v>0.16666666666666666</v>
      </c>
      <c r="AJ11" s="34">
        <f t="shared" si="10"/>
        <v>9.4043887147335428E-2</v>
      </c>
      <c r="AK11" s="2">
        <v>4</v>
      </c>
      <c r="AL11" s="6" t="str">
        <f t="shared" si="11"/>
        <v>EXCELENTE</v>
      </c>
      <c r="AM11" s="6" t="s">
        <v>299</v>
      </c>
      <c r="AN11" s="25" t="s">
        <v>121</v>
      </c>
      <c r="AO11" s="2">
        <v>2</v>
      </c>
      <c r="AP11" s="2">
        <v>2</v>
      </c>
      <c r="AQ11" s="2">
        <v>2</v>
      </c>
      <c r="AR11" s="33">
        <f t="shared" si="12"/>
        <v>0.125</v>
      </c>
      <c r="AS11" s="34">
        <f t="shared" si="13"/>
        <v>0.14225500526870391</v>
      </c>
      <c r="AT11" s="2">
        <v>3</v>
      </c>
      <c r="AU11" s="6" t="str">
        <f t="shared" si="14"/>
        <v>BUENO</v>
      </c>
    </row>
    <row r="12" spans="1:47" ht="68" customHeight="1" x14ac:dyDescent="0.2">
      <c r="A12" s="141"/>
      <c r="B12" s="115"/>
      <c r="C12" s="41" t="s">
        <v>50</v>
      </c>
      <c r="D12" s="2">
        <v>1</v>
      </c>
      <c r="E12" s="2">
        <v>2</v>
      </c>
      <c r="F12" s="2">
        <v>1</v>
      </c>
      <c r="G12" s="15">
        <f t="shared" si="1"/>
        <v>3.125E-2</v>
      </c>
      <c r="H12" s="33">
        <f t="shared" si="2"/>
        <v>0.5</v>
      </c>
      <c r="I12" s="34">
        <f t="shared" si="0"/>
        <v>6.8571428571428575E-2</v>
      </c>
      <c r="J12" s="2">
        <v>3</v>
      </c>
      <c r="K12" s="6" t="str">
        <f t="shared" si="3"/>
        <v>REGULAR</v>
      </c>
      <c r="L12" s="6" t="s">
        <v>258</v>
      </c>
      <c r="M12" s="25" t="s">
        <v>85</v>
      </c>
      <c r="N12" s="2">
        <v>4</v>
      </c>
      <c r="O12" s="2">
        <v>3</v>
      </c>
      <c r="P12" s="2">
        <v>3</v>
      </c>
      <c r="Q12" s="33">
        <f t="shared" si="15"/>
        <v>2.7777777777777776E-2</v>
      </c>
      <c r="R12" s="34">
        <f t="shared" si="4"/>
        <v>7.9051383399209481E-3</v>
      </c>
      <c r="S12" s="2">
        <v>2</v>
      </c>
      <c r="T12" s="6" t="str">
        <f t="shared" si="5"/>
        <v>REGULAR</v>
      </c>
      <c r="U12" s="6" t="s">
        <v>274</v>
      </c>
      <c r="V12" s="25" t="s">
        <v>99</v>
      </c>
      <c r="W12" s="2">
        <v>3</v>
      </c>
      <c r="X12" s="2">
        <v>3</v>
      </c>
      <c r="Y12" s="2">
        <v>2</v>
      </c>
      <c r="Z12" s="33">
        <f t="shared" si="6"/>
        <v>5.5555555555555552E-2</v>
      </c>
      <c r="AA12" s="34">
        <f t="shared" si="7"/>
        <v>7.7720207253885995E-2</v>
      </c>
      <c r="AB12" s="2">
        <v>3</v>
      </c>
      <c r="AC12" s="6" t="str">
        <f t="shared" si="8"/>
        <v>BUENO</v>
      </c>
      <c r="AD12" s="6" t="s">
        <v>291</v>
      </c>
      <c r="AE12" s="25" t="s">
        <v>115</v>
      </c>
      <c r="AF12" s="2">
        <v>3</v>
      </c>
      <c r="AG12" s="2">
        <v>5</v>
      </c>
      <c r="AH12" s="2">
        <v>3</v>
      </c>
      <c r="AI12" s="33">
        <f t="shared" si="9"/>
        <v>2.2222222222222223E-2</v>
      </c>
      <c r="AJ12" s="34">
        <f t="shared" si="10"/>
        <v>1.2539184952978058E-2</v>
      </c>
      <c r="AK12" s="2">
        <v>2</v>
      </c>
      <c r="AL12" s="6" t="str">
        <f t="shared" si="11"/>
        <v>REGULAR</v>
      </c>
      <c r="AM12" s="6" t="s">
        <v>300</v>
      </c>
      <c r="AN12" s="25" t="s">
        <v>122</v>
      </c>
      <c r="AO12" s="2">
        <v>1</v>
      </c>
      <c r="AP12" s="2">
        <v>2</v>
      </c>
      <c r="AQ12" s="2">
        <v>3</v>
      </c>
      <c r="AR12" s="33">
        <f t="shared" si="12"/>
        <v>0.16666666666666666</v>
      </c>
      <c r="AS12" s="34">
        <f t="shared" si="13"/>
        <v>0.18967334035827185</v>
      </c>
      <c r="AT12" s="2">
        <v>2</v>
      </c>
      <c r="AU12" s="6" t="str">
        <f t="shared" si="14"/>
        <v>REGULAR</v>
      </c>
    </row>
    <row r="13" spans="1:47" ht="67" customHeight="1" x14ac:dyDescent="0.2">
      <c r="A13" s="141"/>
      <c r="B13" s="115"/>
      <c r="C13" s="41" t="s">
        <v>51</v>
      </c>
      <c r="D13" s="2">
        <v>1</v>
      </c>
      <c r="E13" s="2">
        <v>2</v>
      </c>
      <c r="F13" s="2">
        <v>1</v>
      </c>
      <c r="G13" s="15">
        <f t="shared" si="1"/>
        <v>3.125E-2</v>
      </c>
      <c r="H13" s="33">
        <f t="shared" si="2"/>
        <v>0.5</v>
      </c>
      <c r="I13" s="34">
        <f t="shared" si="0"/>
        <v>6.8571428571428575E-2</v>
      </c>
      <c r="J13" s="2">
        <v>1</v>
      </c>
      <c r="K13" s="6" t="str">
        <f t="shared" si="3"/>
        <v>DEFICIENTE</v>
      </c>
      <c r="L13" s="6" t="s">
        <v>259</v>
      </c>
      <c r="M13" s="27" t="s">
        <v>86</v>
      </c>
      <c r="N13" s="2">
        <v>3</v>
      </c>
      <c r="O13" s="2">
        <v>1</v>
      </c>
      <c r="P13" s="2">
        <v>1</v>
      </c>
      <c r="Q13" s="33">
        <f t="shared" si="15"/>
        <v>0.33333333333333331</v>
      </c>
      <c r="R13" s="34">
        <f t="shared" si="4"/>
        <v>9.4861660079051363E-2</v>
      </c>
      <c r="S13" s="2">
        <v>1</v>
      </c>
      <c r="T13" s="6" t="str">
        <f t="shared" si="5"/>
        <v>DEFICIENTE</v>
      </c>
      <c r="U13" s="6" t="s">
        <v>275</v>
      </c>
      <c r="V13" s="25" t="s">
        <v>100</v>
      </c>
      <c r="W13" s="2">
        <v>3</v>
      </c>
      <c r="X13" s="2">
        <v>2</v>
      </c>
      <c r="Y13" s="2">
        <v>2</v>
      </c>
      <c r="Z13" s="33">
        <f t="shared" si="6"/>
        <v>8.3333333333333329E-2</v>
      </c>
      <c r="AA13" s="34">
        <f t="shared" si="7"/>
        <v>0.116580310880829</v>
      </c>
      <c r="AB13" s="2">
        <v>2</v>
      </c>
      <c r="AC13" s="6" t="str">
        <f t="shared" si="8"/>
        <v>REGULAR</v>
      </c>
      <c r="AD13" s="6"/>
      <c r="AE13" s="25"/>
      <c r="AF13" s="2"/>
      <c r="AG13" s="2"/>
      <c r="AH13" s="2"/>
      <c r="AI13" s="33"/>
      <c r="AJ13" s="34"/>
      <c r="AK13" s="2"/>
      <c r="AL13" s="6" t="str">
        <f t="shared" si="11"/>
        <v xml:space="preserve"> </v>
      </c>
      <c r="AM13" s="6"/>
      <c r="AN13" s="25"/>
      <c r="AO13" s="2"/>
      <c r="AP13" s="2"/>
      <c r="AQ13" s="2"/>
      <c r="AR13" s="33"/>
      <c r="AS13" s="34"/>
      <c r="AT13" s="2"/>
      <c r="AU13" s="6" t="str">
        <f t="shared" si="14"/>
        <v xml:space="preserve"> </v>
      </c>
    </row>
    <row r="14" spans="1:47" ht="67" customHeight="1" x14ac:dyDescent="0.2">
      <c r="A14" s="141"/>
      <c r="B14" s="115"/>
      <c r="C14" s="41" t="s">
        <v>52</v>
      </c>
      <c r="D14" s="2">
        <v>1</v>
      </c>
      <c r="E14" s="2">
        <v>2</v>
      </c>
      <c r="F14" s="2">
        <v>1</v>
      </c>
      <c r="G14" s="15">
        <f t="shared" si="1"/>
        <v>3.125E-2</v>
      </c>
      <c r="H14" s="33">
        <f t="shared" si="2"/>
        <v>0.5</v>
      </c>
      <c r="I14" s="34">
        <f t="shared" si="0"/>
        <v>6.8571428571428575E-2</v>
      </c>
      <c r="J14" s="2">
        <v>3</v>
      </c>
      <c r="K14" s="6" t="str">
        <f t="shared" si="3"/>
        <v>REGULAR</v>
      </c>
      <c r="L14" s="6" t="s">
        <v>260</v>
      </c>
      <c r="M14" s="27" t="s">
        <v>87</v>
      </c>
      <c r="N14" s="2">
        <v>3</v>
      </c>
      <c r="O14" s="2">
        <v>3</v>
      </c>
      <c r="P14" s="2">
        <v>4</v>
      </c>
      <c r="Q14" s="33">
        <f t="shared" si="15"/>
        <v>2.7777777777777776E-2</v>
      </c>
      <c r="R14" s="34">
        <f t="shared" si="4"/>
        <v>7.9051383399209481E-3</v>
      </c>
      <c r="S14" s="2">
        <v>2</v>
      </c>
      <c r="T14" s="6" t="str">
        <f t="shared" si="5"/>
        <v>REGULAR</v>
      </c>
      <c r="U14" s="6" t="s">
        <v>276</v>
      </c>
      <c r="V14" s="25" t="s">
        <v>101</v>
      </c>
      <c r="W14" s="2">
        <v>2</v>
      </c>
      <c r="X14" s="2">
        <v>4</v>
      </c>
      <c r="Y14" s="2">
        <v>5</v>
      </c>
      <c r="Z14" s="33">
        <f t="shared" si="6"/>
        <v>2.5000000000000001E-2</v>
      </c>
      <c r="AA14" s="34">
        <f t="shared" si="7"/>
        <v>3.4974093264248704E-2</v>
      </c>
      <c r="AB14" s="2">
        <v>4</v>
      </c>
      <c r="AC14" s="6" t="str">
        <f t="shared" si="8"/>
        <v>EXCELENTE</v>
      </c>
      <c r="AD14" s="6"/>
      <c r="AE14" s="28"/>
      <c r="AF14" s="2"/>
      <c r="AG14" s="2"/>
      <c r="AH14" s="2"/>
      <c r="AI14" s="33"/>
      <c r="AJ14" s="34"/>
      <c r="AK14" s="2"/>
      <c r="AL14" s="6" t="str">
        <f t="shared" si="11"/>
        <v xml:space="preserve"> </v>
      </c>
      <c r="AM14" s="6"/>
      <c r="AN14" s="28"/>
      <c r="AO14" s="2"/>
      <c r="AP14" s="2"/>
      <c r="AQ14" s="2"/>
      <c r="AR14" s="33"/>
      <c r="AS14" s="34"/>
      <c r="AT14" s="2"/>
      <c r="AU14" s="6" t="str">
        <f t="shared" si="14"/>
        <v xml:space="preserve"> </v>
      </c>
    </row>
    <row r="15" spans="1:47" ht="78.75" customHeight="1" x14ac:dyDescent="0.2">
      <c r="A15" s="108"/>
      <c r="B15" s="144" t="s">
        <v>35</v>
      </c>
      <c r="C15" s="44" t="s">
        <v>53</v>
      </c>
      <c r="D15" s="2">
        <v>1</v>
      </c>
      <c r="E15" s="2">
        <v>2</v>
      </c>
      <c r="F15" s="2">
        <v>1</v>
      </c>
      <c r="G15" s="15">
        <f t="shared" si="1"/>
        <v>3.125E-2</v>
      </c>
      <c r="H15" s="33">
        <f t="shared" si="2"/>
        <v>0.5</v>
      </c>
      <c r="I15" s="34">
        <f t="shared" si="0"/>
        <v>6.8571428571428575E-2</v>
      </c>
      <c r="J15" s="2">
        <v>1</v>
      </c>
      <c r="K15" s="6" t="str">
        <f t="shared" si="3"/>
        <v>DEFICIENTE</v>
      </c>
      <c r="L15" s="6" t="s">
        <v>261</v>
      </c>
      <c r="M15" s="19" t="s">
        <v>88</v>
      </c>
      <c r="N15" s="2">
        <v>3</v>
      </c>
      <c r="O15" s="2">
        <v>1</v>
      </c>
      <c r="P15" s="2">
        <v>1</v>
      </c>
      <c r="Q15" s="33">
        <f t="shared" si="15"/>
        <v>0.33333333333333331</v>
      </c>
      <c r="R15" s="34">
        <f t="shared" si="4"/>
        <v>9.4861660079051363E-2</v>
      </c>
      <c r="S15" s="2">
        <v>3</v>
      </c>
      <c r="T15" s="6" t="str">
        <f t="shared" si="5"/>
        <v>BUENO</v>
      </c>
      <c r="U15" s="6" t="s">
        <v>277</v>
      </c>
      <c r="V15" s="25" t="s">
        <v>102</v>
      </c>
      <c r="W15" s="2">
        <v>3</v>
      </c>
      <c r="X15" s="2">
        <v>3</v>
      </c>
      <c r="Y15" s="2">
        <v>3</v>
      </c>
      <c r="Z15" s="33">
        <f t="shared" si="6"/>
        <v>3.7037037037037035E-2</v>
      </c>
      <c r="AA15" s="34">
        <f t="shared" si="7"/>
        <v>5.1813471502590663E-2</v>
      </c>
      <c r="AB15" s="2">
        <v>3</v>
      </c>
      <c r="AC15" s="6" t="str">
        <f t="shared" si="8"/>
        <v>BUENO</v>
      </c>
      <c r="AD15" s="6" t="s">
        <v>292</v>
      </c>
      <c r="AE15" s="19" t="s">
        <v>360</v>
      </c>
      <c r="AF15" s="2">
        <v>3</v>
      </c>
      <c r="AG15" s="2">
        <v>2</v>
      </c>
      <c r="AH15" s="2">
        <v>1</v>
      </c>
      <c r="AI15" s="33">
        <f t="shared" ref="AI15:AI17" si="16">IFERROR((AF15*AG15*AH15)/64," ")</f>
        <v>9.375E-2</v>
      </c>
      <c r="AJ15" s="34">
        <f t="shared" si="10"/>
        <v>5.2899686520376181E-2</v>
      </c>
      <c r="AK15" s="2">
        <v>3</v>
      </c>
      <c r="AL15" s="6" t="str">
        <f t="shared" si="11"/>
        <v>BUENO</v>
      </c>
      <c r="AM15" s="6" t="s">
        <v>301</v>
      </c>
      <c r="AN15" s="19" t="s">
        <v>123</v>
      </c>
      <c r="AO15" s="2">
        <v>3</v>
      </c>
      <c r="AP15" s="2">
        <v>3</v>
      </c>
      <c r="AQ15" s="2">
        <v>2</v>
      </c>
      <c r="AR15" s="33">
        <f t="shared" si="12"/>
        <v>5.5555555555555552E-2</v>
      </c>
      <c r="AS15" s="34">
        <f t="shared" si="13"/>
        <v>6.3224446786090627E-2</v>
      </c>
      <c r="AT15" s="2">
        <v>3</v>
      </c>
      <c r="AU15" s="6" t="str">
        <f t="shared" si="14"/>
        <v>BUENO</v>
      </c>
    </row>
    <row r="16" spans="1:47" ht="71" customHeight="1" x14ac:dyDescent="0.2">
      <c r="A16" s="108"/>
      <c r="B16" s="145"/>
      <c r="C16" s="44" t="s">
        <v>54</v>
      </c>
      <c r="D16" s="2">
        <v>1</v>
      </c>
      <c r="E16" s="2">
        <v>2</v>
      </c>
      <c r="F16" s="2">
        <v>1</v>
      </c>
      <c r="G16" s="15">
        <f t="shared" si="1"/>
        <v>3.125E-2</v>
      </c>
      <c r="H16" s="33">
        <f t="shared" si="2"/>
        <v>0.5</v>
      </c>
      <c r="I16" s="34">
        <f t="shared" si="0"/>
        <v>6.8571428571428575E-2</v>
      </c>
      <c r="J16" s="2">
        <v>3</v>
      </c>
      <c r="K16" s="6" t="str">
        <f t="shared" si="3"/>
        <v>REGULAR</v>
      </c>
      <c r="L16" s="6" t="s">
        <v>262</v>
      </c>
      <c r="M16" s="19" t="s">
        <v>89</v>
      </c>
      <c r="N16" s="2">
        <v>3</v>
      </c>
      <c r="O16" s="2">
        <v>1</v>
      </c>
      <c r="P16" s="2">
        <v>1</v>
      </c>
      <c r="Q16" s="33">
        <f t="shared" si="15"/>
        <v>0.33333333333333331</v>
      </c>
      <c r="R16" s="34">
        <f t="shared" si="4"/>
        <v>9.4861660079051363E-2</v>
      </c>
      <c r="S16" s="2">
        <v>2</v>
      </c>
      <c r="T16" s="6" t="str">
        <f t="shared" si="5"/>
        <v>REGULAR</v>
      </c>
      <c r="U16" s="6" t="s">
        <v>278</v>
      </c>
      <c r="V16" s="29" t="s">
        <v>103</v>
      </c>
      <c r="W16" s="2">
        <v>3</v>
      </c>
      <c r="X16" s="2">
        <v>3</v>
      </c>
      <c r="Y16" s="2">
        <v>3</v>
      </c>
      <c r="Z16" s="33">
        <f t="shared" si="6"/>
        <v>3.7037037037037035E-2</v>
      </c>
      <c r="AA16" s="34">
        <f t="shared" si="7"/>
        <v>5.1813471502590663E-2</v>
      </c>
      <c r="AB16" s="2">
        <v>4</v>
      </c>
      <c r="AC16" s="6" t="str">
        <f t="shared" si="8"/>
        <v>EXCELENTE</v>
      </c>
      <c r="AD16" s="6" t="s">
        <v>293</v>
      </c>
      <c r="AE16" s="19" t="s">
        <v>116</v>
      </c>
      <c r="AF16" s="2">
        <v>4</v>
      </c>
      <c r="AG16" s="2">
        <v>3</v>
      </c>
      <c r="AH16" s="2">
        <v>4</v>
      </c>
      <c r="AI16" s="33">
        <f t="shared" si="16"/>
        <v>0.75</v>
      </c>
      <c r="AJ16" s="34">
        <f t="shared" si="10"/>
        <v>0.42319749216300945</v>
      </c>
      <c r="AK16" s="2">
        <v>4</v>
      </c>
      <c r="AL16" s="6" t="str">
        <f t="shared" si="11"/>
        <v>EXCELENTE</v>
      </c>
      <c r="AM16" s="6" t="s">
        <v>302</v>
      </c>
      <c r="AN16" s="19" t="s">
        <v>124</v>
      </c>
      <c r="AO16" s="2">
        <v>5</v>
      </c>
      <c r="AP16" s="2">
        <v>3</v>
      </c>
      <c r="AQ16" s="2">
        <v>3</v>
      </c>
      <c r="AR16" s="33">
        <f t="shared" si="12"/>
        <v>2.2222222222222223E-2</v>
      </c>
      <c r="AS16" s="34">
        <f t="shared" si="13"/>
        <v>2.5289778714436252E-2</v>
      </c>
      <c r="AT16" s="2">
        <v>3</v>
      </c>
      <c r="AU16" s="6" t="str">
        <f t="shared" si="14"/>
        <v>BUENO</v>
      </c>
    </row>
    <row r="17" spans="1:47" ht="50" customHeight="1" x14ac:dyDescent="0.2">
      <c r="A17" s="108"/>
      <c r="B17" s="145"/>
      <c r="C17" s="44" t="s">
        <v>55</v>
      </c>
      <c r="D17" s="2">
        <v>1</v>
      </c>
      <c r="E17" s="2">
        <v>2</v>
      </c>
      <c r="F17" s="2">
        <v>1</v>
      </c>
      <c r="G17" s="15">
        <f t="shared" si="1"/>
        <v>3.125E-2</v>
      </c>
      <c r="H17" s="33">
        <f t="shared" si="2"/>
        <v>0.5</v>
      </c>
      <c r="I17" s="34">
        <f t="shared" si="0"/>
        <v>6.8571428571428575E-2</v>
      </c>
      <c r="J17" s="2">
        <v>7</v>
      </c>
      <c r="K17" s="6" t="str">
        <f t="shared" si="3"/>
        <v>BUENO</v>
      </c>
      <c r="L17" s="6" t="s">
        <v>263</v>
      </c>
      <c r="M17" s="19" t="s">
        <v>90</v>
      </c>
      <c r="N17" s="2">
        <v>3</v>
      </c>
      <c r="O17" s="2">
        <v>1</v>
      </c>
      <c r="P17" s="2">
        <v>1</v>
      </c>
      <c r="Q17" s="33">
        <f t="shared" si="15"/>
        <v>0.33333333333333331</v>
      </c>
      <c r="R17" s="34">
        <f t="shared" si="4"/>
        <v>9.4861660079051363E-2</v>
      </c>
      <c r="S17" s="2">
        <v>1</v>
      </c>
      <c r="T17" s="6" t="str">
        <f t="shared" si="5"/>
        <v>DEFICIENTE</v>
      </c>
      <c r="U17" s="6" t="s">
        <v>279</v>
      </c>
      <c r="V17" s="10" t="s">
        <v>104</v>
      </c>
      <c r="W17" s="2">
        <v>3</v>
      </c>
      <c r="X17" s="2">
        <v>3</v>
      </c>
      <c r="Y17" s="2">
        <v>3</v>
      </c>
      <c r="Z17" s="33">
        <f t="shared" si="6"/>
        <v>3.7037037037037035E-2</v>
      </c>
      <c r="AA17" s="34">
        <f t="shared" si="7"/>
        <v>5.1813471502590663E-2</v>
      </c>
      <c r="AB17" s="2">
        <v>2</v>
      </c>
      <c r="AC17" s="6" t="str">
        <f t="shared" si="8"/>
        <v>REGULAR</v>
      </c>
      <c r="AD17" s="6" t="s">
        <v>294</v>
      </c>
      <c r="AE17" s="19" t="s">
        <v>361</v>
      </c>
      <c r="AF17" s="2">
        <v>3</v>
      </c>
      <c r="AG17" s="2">
        <v>3</v>
      </c>
      <c r="AH17" s="2">
        <v>2</v>
      </c>
      <c r="AI17" s="33">
        <f t="shared" si="16"/>
        <v>0.28125</v>
      </c>
      <c r="AJ17" s="34">
        <f t="shared" si="10"/>
        <v>0.15869905956112854</v>
      </c>
      <c r="AK17" s="2">
        <v>2</v>
      </c>
      <c r="AL17" s="6" t="str">
        <f t="shared" si="11"/>
        <v>REGULAR</v>
      </c>
      <c r="AM17" s="6"/>
      <c r="AN17" s="19"/>
      <c r="AO17" s="2"/>
      <c r="AP17" s="2"/>
      <c r="AQ17" s="2"/>
      <c r="AR17" s="15"/>
      <c r="AS17" s="15"/>
      <c r="AT17" s="2"/>
      <c r="AU17" s="6"/>
    </row>
    <row r="18" spans="1:47" ht="48" customHeight="1" x14ac:dyDescent="0.2">
      <c r="A18" s="108"/>
      <c r="B18" s="145"/>
      <c r="C18" s="44" t="s">
        <v>56</v>
      </c>
      <c r="D18" s="2">
        <v>1</v>
      </c>
      <c r="E18" s="2">
        <v>2</v>
      </c>
      <c r="F18" s="2">
        <v>1</v>
      </c>
      <c r="G18" s="15">
        <f t="shared" si="1"/>
        <v>3.125E-2</v>
      </c>
      <c r="H18" s="33">
        <f t="shared" si="2"/>
        <v>0.5</v>
      </c>
      <c r="I18" s="34">
        <f t="shared" si="0"/>
        <v>6.8571428571428575E-2</v>
      </c>
      <c r="J18" s="2">
        <v>3</v>
      </c>
      <c r="K18" s="6" t="str">
        <f t="shared" si="3"/>
        <v>REGULAR</v>
      </c>
      <c r="L18" s="6" t="s">
        <v>264</v>
      </c>
      <c r="M18" s="10" t="s">
        <v>91</v>
      </c>
      <c r="N18" s="2">
        <v>3</v>
      </c>
      <c r="O18" s="2">
        <v>1</v>
      </c>
      <c r="P18" s="2">
        <v>1</v>
      </c>
      <c r="Q18" s="33">
        <f t="shared" si="15"/>
        <v>0.33333333333333331</v>
      </c>
      <c r="R18" s="34">
        <f t="shared" si="4"/>
        <v>9.4861660079051363E-2</v>
      </c>
      <c r="S18" s="2">
        <v>3</v>
      </c>
      <c r="T18" s="6" t="str">
        <f t="shared" si="5"/>
        <v>BUENO</v>
      </c>
      <c r="U18" s="6" t="s">
        <v>280</v>
      </c>
      <c r="V18" s="10" t="s">
        <v>105</v>
      </c>
      <c r="W18" s="2">
        <v>3</v>
      </c>
      <c r="X18" s="2">
        <v>4</v>
      </c>
      <c r="Y18" s="2">
        <v>3</v>
      </c>
      <c r="Z18" s="33">
        <f t="shared" si="6"/>
        <v>2.7777777777777776E-2</v>
      </c>
      <c r="AA18" s="34">
        <f t="shared" si="7"/>
        <v>3.8860103626942998E-2</v>
      </c>
      <c r="AB18" s="2">
        <v>3</v>
      </c>
      <c r="AC18" s="6" t="str">
        <f t="shared" si="8"/>
        <v>BUENO</v>
      </c>
      <c r="AD18" s="6"/>
      <c r="AE18" s="31"/>
      <c r="AF18" s="2"/>
      <c r="AG18" s="2"/>
      <c r="AH18" s="2"/>
      <c r="AI18" s="33"/>
      <c r="AJ18" s="15"/>
      <c r="AK18" s="2"/>
      <c r="AL18" s="6"/>
      <c r="AM18" s="6"/>
      <c r="AN18" s="31"/>
      <c r="AO18" s="2"/>
      <c r="AP18" s="2"/>
      <c r="AQ18" s="2"/>
      <c r="AR18" s="15"/>
      <c r="AS18" s="15"/>
      <c r="AT18" s="2"/>
      <c r="AU18" s="6"/>
    </row>
    <row r="19" spans="1:47" ht="58" customHeight="1" x14ac:dyDescent="0.2">
      <c r="A19" s="108"/>
      <c r="B19" s="145"/>
      <c r="C19" s="44" t="s">
        <v>57</v>
      </c>
      <c r="D19" s="2">
        <v>1</v>
      </c>
      <c r="E19" s="2">
        <v>2</v>
      </c>
      <c r="F19" s="2">
        <v>1</v>
      </c>
      <c r="G19" s="15">
        <f t="shared" si="1"/>
        <v>3.125E-2</v>
      </c>
      <c r="H19" s="33">
        <f t="shared" si="2"/>
        <v>0.5</v>
      </c>
      <c r="I19" s="34">
        <f t="shared" si="0"/>
        <v>6.8571428571428575E-2</v>
      </c>
      <c r="J19" s="2">
        <v>3</v>
      </c>
      <c r="K19" s="6" t="str">
        <f t="shared" si="3"/>
        <v>REGULAR</v>
      </c>
      <c r="L19" s="6" t="s">
        <v>265</v>
      </c>
      <c r="M19" s="10" t="s">
        <v>92</v>
      </c>
      <c r="N19" s="2">
        <v>3</v>
      </c>
      <c r="O19" s="2">
        <v>1</v>
      </c>
      <c r="P19" s="2">
        <v>1</v>
      </c>
      <c r="Q19" s="33">
        <f t="shared" si="15"/>
        <v>0.33333333333333331</v>
      </c>
      <c r="R19" s="34">
        <f t="shared" si="4"/>
        <v>9.4861660079051363E-2</v>
      </c>
      <c r="S19" s="2">
        <v>3</v>
      </c>
      <c r="T19" s="6" t="str">
        <f t="shared" si="5"/>
        <v>BUENO</v>
      </c>
      <c r="U19" s="6" t="s">
        <v>281</v>
      </c>
      <c r="V19" s="10" t="s">
        <v>106</v>
      </c>
      <c r="W19" s="2">
        <v>3</v>
      </c>
      <c r="X19" s="2">
        <v>3</v>
      </c>
      <c r="Y19" s="2">
        <v>3</v>
      </c>
      <c r="Z19" s="33">
        <f t="shared" si="6"/>
        <v>3.7037037037037035E-2</v>
      </c>
      <c r="AA19" s="34">
        <f t="shared" si="7"/>
        <v>5.1813471502590663E-2</v>
      </c>
      <c r="AB19" s="2">
        <v>3</v>
      </c>
      <c r="AC19" s="6" t="str">
        <f t="shared" si="8"/>
        <v>BUENO</v>
      </c>
      <c r="AD19" s="6"/>
      <c r="AE19" s="31"/>
      <c r="AF19" s="2"/>
      <c r="AG19" s="2"/>
      <c r="AH19" s="2"/>
      <c r="AI19" s="33"/>
      <c r="AJ19" s="15"/>
      <c r="AK19" s="2"/>
      <c r="AL19" s="6"/>
      <c r="AM19" s="6"/>
      <c r="AN19" s="31"/>
      <c r="AO19" s="2"/>
      <c r="AP19" s="2"/>
      <c r="AQ19" s="2"/>
      <c r="AR19" s="15"/>
      <c r="AS19" s="15"/>
      <c r="AT19" s="2"/>
      <c r="AU19" s="6"/>
    </row>
    <row r="20" spans="1:47" ht="56" customHeight="1" x14ac:dyDescent="0.2">
      <c r="A20" s="108"/>
      <c r="B20" s="145"/>
      <c r="C20" s="44" t="s">
        <v>60</v>
      </c>
      <c r="D20" s="2">
        <v>1</v>
      </c>
      <c r="E20" s="2">
        <v>2</v>
      </c>
      <c r="F20" s="2">
        <v>1</v>
      </c>
      <c r="G20" s="15">
        <f t="shared" si="1"/>
        <v>3.125E-2</v>
      </c>
      <c r="H20" s="33">
        <f t="shared" si="2"/>
        <v>0.5</v>
      </c>
      <c r="I20" s="34">
        <f t="shared" si="0"/>
        <v>6.8571428571428575E-2</v>
      </c>
      <c r="J20" s="2">
        <v>3</v>
      </c>
      <c r="K20" s="6" t="str">
        <f t="shared" si="3"/>
        <v>REGULAR</v>
      </c>
      <c r="L20" s="6" t="s">
        <v>266</v>
      </c>
      <c r="M20" s="10"/>
      <c r="N20" s="2">
        <v>4</v>
      </c>
      <c r="O20" s="2">
        <v>3</v>
      </c>
      <c r="P20" s="2">
        <v>2</v>
      </c>
      <c r="Q20" s="33">
        <f t="shared" si="15"/>
        <v>4.1666666666666664E-2</v>
      </c>
      <c r="R20" s="34">
        <f t="shared" si="4"/>
        <v>1.185770750988142E-2</v>
      </c>
      <c r="S20" s="2">
        <v>3</v>
      </c>
      <c r="T20" s="6" t="str">
        <f t="shared" si="5"/>
        <v>BUENO</v>
      </c>
      <c r="U20" s="6" t="s">
        <v>282</v>
      </c>
      <c r="V20" s="10" t="s">
        <v>107</v>
      </c>
      <c r="W20" s="2">
        <v>3</v>
      </c>
      <c r="X20" s="2">
        <v>3</v>
      </c>
      <c r="Y20" s="2">
        <v>4</v>
      </c>
      <c r="Z20" s="33">
        <f t="shared" si="6"/>
        <v>2.7777777777777776E-2</v>
      </c>
      <c r="AA20" s="34">
        <f t="shared" si="7"/>
        <v>3.8860103626942998E-2</v>
      </c>
      <c r="AB20" s="2">
        <v>4</v>
      </c>
      <c r="AC20" s="6" t="str">
        <f t="shared" si="8"/>
        <v>EXCELENTE</v>
      </c>
      <c r="AD20" s="6"/>
      <c r="AE20" s="31"/>
      <c r="AF20" s="2"/>
      <c r="AG20" s="2"/>
      <c r="AH20" s="2"/>
      <c r="AI20" s="33"/>
      <c r="AJ20" s="15"/>
      <c r="AK20" s="2"/>
      <c r="AL20" s="6"/>
      <c r="AM20" s="6"/>
      <c r="AN20" s="31"/>
      <c r="AO20" s="2"/>
      <c r="AP20" s="2"/>
      <c r="AQ20" s="2"/>
      <c r="AR20" s="15"/>
      <c r="AS20" s="15"/>
      <c r="AT20" s="2"/>
      <c r="AU20" s="6"/>
    </row>
    <row r="21" spans="1:47" ht="51" customHeight="1" x14ac:dyDescent="0.2">
      <c r="A21" s="108"/>
      <c r="B21" s="145"/>
      <c r="C21" s="44" t="s">
        <v>58</v>
      </c>
      <c r="D21" s="2">
        <v>1</v>
      </c>
      <c r="E21" s="2">
        <v>2</v>
      </c>
      <c r="F21" s="2">
        <v>1</v>
      </c>
      <c r="G21" s="15">
        <f t="shared" si="1"/>
        <v>3.125E-2</v>
      </c>
      <c r="H21" s="33">
        <f t="shared" si="2"/>
        <v>0.5</v>
      </c>
      <c r="I21" s="34">
        <f t="shared" si="0"/>
        <v>6.8571428571428575E-2</v>
      </c>
      <c r="J21" s="2">
        <v>3</v>
      </c>
      <c r="K21" s="6" t="str">
        <f t="shared" si="3"/>
        <v>REGULAR</v>
      </c>
      <c r="L21" s="6"/>
      <c r="M21" s="10"/>
      <c r="N21" s="2"/>
      <c r="O21" s="2"/>
      <c r="P21" s="2"/>
      <c r="Q21" s="33"/>
      <c r="R21" s="34"/>
      <c r="S21" s="2"/>
      <c r="T21" s="6" t="str">
        <f t="shared" si="5"/>
        <v xml:space="preserve"> </v>
      </c>
      <c r="U21" s="6" t="s">
        <v>283</v>
      </c>
      <c r="V21" s="10" t="s">
        <v>108</v>
      </c>
      <c r="W21" s="2">
        <v>3</v>
      </c>
      <c r="X21" s="2">
        <v>3</v>
      </c>
      <c r="Y21" s="2">
        <v>4</v>
      </c>
      <c r="Z21" s="33">
        <f t="shared" si="6"/>
        <v>2.7777777777777776E-2</v>
      </c>
      <c r="AA21" s="34">
        <f t="shared" si="7"/>
        <v>3.8860103626942998E-2</v>
      </c>
      <c r="AB21" s="2">
        <v>3</v>
      </c>
      <c r="AC21" s="6" t="str">
        <f t="shared" si="8"/>
        <v>BUENO</v>
      </c>
      <c r="AD21" s="6"/>
      <c r="AE21" s="31"/>
      <c r="AF21" s="2"/>
      <c r="AG21" s="2"/>
      <c r="AH21" s="2"/>
      <c r="AI21" s="33"/>
      <c r="AJ21" s="15"/>
      <c r="AK21" s="2"/>
      <c r="AL21" s="6"/>
      <c r="AM21" s="6"/>
      <c r="AN21" s="31"/>
      <c r="AO21" s="2"/>
      <c r="AP21" s="2"/>
      <c r="AQ21" s="2"/>
      <c r="AR21" s="15"/>
      <c r="AS21" s="15"/>
      <c r="AT21" s="2"/>
      <c r="AU21" s="6"/>
    </row>
    <row r="22" spans="1:47" ht="43" customHeight="1" x14ac:dyDescent="0.2">
      <c r="A22" s="38"/>
      <c r="B22" s="146"/>
      <c r="C22" s="38"/>
      <c r="L22" s="60"/>
      <c r="M22" s="10"/>
      <c r="N22" s="2"/>
      <c r="O22" s="2"/>
      <c r="P22" s="2"/>
      <c r="Q22" s="33"/>
      <c r="R22" s="34"/>
      <c r="S22" s="2"/>
      <c r="T22" s="6" t="str">
        <f t="shared" si="5"/>
        <v xml:space="preserve"> </v>
      </c>
      <c r="U22" s="6" t="s">
        <v>284</v>
      </c>
      <c r="V22" s="10" t="s">
        <v>109</v>
      </c>
      <c r="W22" s="2">
        <v>4</v>
      </c>
      <c r="X22" s="2">
        <v>3</v>
      </c>
      <c r="Y22" s="2">
        <v>3</v>
      </c>
      <c r="Z22" s="33">
        <f t="shared" si="6"/>
        <v>2.7777777777777776E-2</v>
      </c>
      <c r="AA22" s="34">
        <f t="shared" si="7"/>
        <v>3.8860103626942998E-2</v>
      </c>
      <c r="AB22" s="2">
        <v>3</v>
      </c>
      <c r="AC22" s="6" t="str">
        <f t="shared" si="8"/>
        <v>BUENO</v>
      </c>
      <c r="AD22" s="6"/>
      <c r="AE22" s="31"/>
      <c r="AF22" s="2"/>
      <c r="AG22" s="2"/>
      <c r="AH22" s="2"/>
      <c r="AI22" s="33"/>
      <c r="AJ22" s="15"/>
      <c r="AK22" s="2"/>
      <c r="AL22" s="6"/>
      <c r="AM22" s="6"/>
      <c r="AN22" s="31"/>
      <c r="AO22" s="2"/>
      <c r="AP22" s="2"/>
      <c r="AQ22" s="2"/>
      <c r="AR22" s="15"/>
      <c r="AS22" s="15"/>
      <c r="AT22" s="2"/>
      <c r="AU22" s="6" t="str">
        <f t="shared" ref="AU22" si="17">IF(AND(AT22=1),"DEFICIENTE",IF(AND(AT22=3),"REGULAR",IF(AND(AT22=7),"BUENO",IF(AND(AT22=10),"EXCELENTE"," "))))</f>
        <v xml:space="preserve"> </v>
      </c>
    </row>
    <row r="23" spans="1:47" ht="12.75" customHeight="1" x14ac:dyDescent="0.2"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</row>
    <row r="24" spans="1:47" ht="12.75" customHeight="1" x14ac:dyDescent="0.2">
      <c r="H24" s="143" t="s">
        <v>37</v>
      </c>
      <c r="I24" s="143"/>
      <c r="J24" s="37">
        <f>SUMPRODUCT(I4:I20,J4:J20)</f>
        <v>4.1199999999999992</v>
      </c>
      <c r="K24" s="36"/>
      <c r="L24" s="36"/>
      <c r="M24" s="36"/>
      <c r="N24" s="36"/>
      <c r="O24" s="36"/>
      <c r="P24" s="36"/>
      <c r="Q24" s="36"/>
      <c r="R24" s="69">
        <f>SUM(R4:R23)</f>
        <v>1</v>
      </c>
      <c r="S24" s="36"/>
      <c r="T24" s="36"/>
      <c r="U24" s="36"/>
      <c r="V24" s="36"/>
      <c r="W24" s="36"/>
      <c r="X24" s="36"/>
      <c r="Y24" s="36"/>
      <c r="Z24" s="36"/>
      <c r="AA24" s="69">
        <f>SUM(AA4:AA23)</f>
        <v>0.99999999999999989</v>
      </c>
      <c r="AB24" s="69"/>
      <c r="AC24" s="36"/>
      <c r="AD24" s="36"/>
      <c r="AE24" s="36"/>
      <c r="AF24" s="36"/>
      <c r="AG24" s="36"/>
      <c r="AH24" s="36"/>
      <c r="AI24" s="36"/>
      <c r="AJ24" s="69">
        <f>SUM(AJ4:AJ23)</f>
        <v>1.0000000000000002</v>
      </c>
      <c r="AK24" s="36"/>
      <c r="AL24" s="36"/>
      <c r="AM24" s="36"/>
      <c r="AS24" s="69">
        <f>SUM(AS4:AS22)</f>
        <v>1</v>
      </c>
    </row>
    <row r="25" spans="1:47" ht="12.75" customHeight="1" x14ac:dyDescent="0.2"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</row>
    <row r="26" spans="1:47" ht="12.75" customHeight="1" x14ac:dyDescent="0.2"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</row>
    <row r="27" spans="1:47" ht="12.75" customHeight="1" x14ac:dyDescent="0.2"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47" ht="12.75" customHeight="1" x14ac:dyDescent="0.2"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</row>
    <row r="29" spans="1:47" ht="12.75" customHeight="1" x14ac:dyDescent="0.2"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</row>
    <row r="30" spans="1:47" ht="12.75" customHeight="1" x14ac:dyDescent="0.2"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</row>
  </sheetData>
  <protectedRanges>
    <protectedRange password="CF7A" sqref="J4:J21 D4:F21 S4:S22 N4:P22 AT4:AT22 AO4:AQ22 AK4:AK22 AF4:AH22 W4:Y22 AB4:AB22" name="Rango1_1_2_2_2" securityDescriptor="O:WDG:WDD:(A;;CC;;;S-1-5-21-343818398-963894560-1801674531-8123)"/>
  </protectedRanges>
  <dataConsolidate/>
  <mergeCells count="32">
    <mergeCell ref="AR2:AR3"/>
    <mergeCell ref="AS2:AS3"/>
    <mergeCell ref="AT2:AU3"/>
    <mergeCell ref="AM2:AN3"/>
    <mergeCell ref="AF2:AH2"/>
    <mergeCell ref="AI2:AI3"/>
    <mergeCell ref="AJ2:AJ3"/>
    <mergeCell ref="AK2:AL3"/>
    <mergeCell ref="L2:M3"/>
    <mergeCell ref="U2:V3"/>
    <mergeCell ref="AD2:AE3"/>
    <mergeCell ref="AO2:AQ2"/>
    <mergeCell ref="J2:K3"/>
    <mergeCell ref="N2:P2"/>
    <mergeCell ref="Q2:Q3"/>
    <mergeCell ref="R2:R3"/>
    <mergeCell ref="A4:A21"/>
    <mergeCell ref="B4:B9"/>
    <mergeCell ref="B10:B14"/>
    <mergeCell ref="H24:I24"/>
    <mergeCell ref="AB2:AC3"/>
    <mergeCell ref="S2:T3"/>
    <mergeCell ref="W2:Y2"/>
    <mergeCell ref="Z2:Z3"/>
    <mergeCell ref="A2:A3"/>
    <mergeCell ref="B2:C3"/>
    <mergeCell ref="D2:F2"/>
    <mergeCell ref="G2:G3"/>
    <mergeCell ref="H2:H3"/>
    <mergeCell ref="B15:B22"/>
    <mergeCell ref="AA2:AA3"/>
    <mergeCell ref="I2:I3"/>
  </mergeCells>
  <phoneticPr fontId="44" type="noConversion"/>
  <conditionalFormatting sqref="H4:I21 Q4:R22 AJ4:AJ22 AS4:AS22 AA4:AA22">
    <cfRule type="dataBar" priority="2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{8256296E-5E1B-E94A-BEDA-32ADBB0A9D16}</x14:id>
        </ext>
      </extLst>
    </cfRule>
  </conditionalFormatting>
  <conditionalFormatting sqref="K4:L21 T4:U22 AC4:AD22 AL4:AM22 AU4:AU22">
    <cfRule type="cellIs" dxfId="3" priority="16" operator="equal">
      <formula>"REGULAR"</formula>
    </cfRule>
    <cfRule type="containsText" dxfId="2" priority="17" operator="containsText" text="EXCELENTE">
      <formula>NOT(ISERROR(SEARCH("EXCELENTE",K4)))</formula>
    </cfRule>
    <cfRule type="cellIs" dxfId="1" priority="18" operator="equal">
      <formula>"BUENO"</formula>
    </cfRule>
    <cfRule type="containsText" dxfId="0" priority="19" operator="containsText" text="DEFICIENTE">
      <formula>NOT(ISERROR(SEARCH("DEFICIENTE",K4)))</formula>
    </cfRule>
  </conditionalFormatting>
  <conditionalFormatting sqref="Z4:Z22">
    <cfRule type="dataBar" priority="3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{EF585A41-106E-7B4F-946F-B1F7CB1EB280}</x14:id>
        </ext>
      </extLst>
    </cfRule>
  </conditionalFormatting>
  <conditionalFormatting sqref="AI4:AI22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{2460881F-4D31-5B4D-AB97-11F2BCDF0C55}</x14:id>
        </ext>
      </extLst>
    </cfRule>
  </conditionalFormatting>
  <conditionalFormatting sqref="AR4:AR16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{511FBD08-0A66-2E43-94A8-FB354EAA401E}</x14:id>
        </ext>
      </extLst>
    </cfRule>
  </conditionalFormatting>
  <dataValidations count="1">
    <dataValidation type="list" allowBlank="1" showInputMessage="1" showErrorMessage="1" sqref="AO4:AQ22 D4:F21 N4:P22 AF4:AH22 W4:Y22" xr:uid="{C5F6AE4E-838D-F345-8B66-F3D68AFF07FD}">
      <formula1>"1,2,3,4,5"</formula1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56296E-5E1B-E94A-BEDA-32ADBB0A9D1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H4:I21 Q4:R22 AJ4:AJ22 AS4:AS22 AA4:AA22</xm:sqref>
        </x14:conditionalFormatting>
        <x14:conditionalFormatting xmlns:xm="http://schemas.microsoft.com/office/excel/2006/main">
          <x14:cfRule type="dataBar" id="{EF585A41-106E-7B4F-946F-B1F7CB1EB28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Z4:Z22</xm:sqref>
        </x14:conditionalFormatting>
        <x14:conditionalFormatting xmlns:xm="http://schemas.microsoft.com/office/excel/2006/main">
          <x14:cfRule type="dataBar" id="{2460881F-4D31-5B4D-AB97-11F2BCDF0C55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AI4:AI22</xm:sqref>
        </x14:conditionalFormatting>
        <x14:conditionalFormatting xmlns:xm="http://schemas.microsoft.com/office/excel/2006/main">
          <x14:cfRule type="dataBar" id="{511FBD08-0A66-2E43-94A8-FB354EAA401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AR4:AR16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18C985-34E8-324A-B3E5-C151A3E6EA53}">
          <x14:formula1>
            <xm:f>'Criterios de Ponderación'!$F$13:$F$16</xm:f>
          </x14:formula1>
          <xm:sqref>AT4:AT22 AK4:AK22 AB4:AB22 J4:J21 S9:S22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F140"/>
  <sheetViews>
    <sheetView showGridLines="0" workbookViewId="0">
      <selection activeCell="E143" sqref="E143"/>
    </sheetView>
  </sheetViews>
  <sheetFormatPr baseColWidth="10" defaultRowHeight="16" x14ac:dyDescent="0.2"/>
  <cols>
    <col min="3" max="3" width="15" customWidth="1"/>
    <col min="5" max="5" width="28.6640625" customWidth="1"/>
    <col min="6" max="6" width="11.1640625" customWidth="1"/>
  </cols>
  <sheetData>
    <row r="1" spans="1:6" ht="34" x14ac:dyDescent="0.2">
      <c r="A1" s="75" t="s">
        <v>314</v>
      </c>
      <c r="B1" s="75" t="s">
        <v>315</v>
      </c>
      <c r="C1" s="75" t="s">
        <v>316</v>
      </c>
      <c r="D1" s="75" t="s">
        <v>8</v>
      </c>
      <c r="E1" s="76" t="s">
        <v>36</v>
      </c>
      <c r="F1" s="77" t="s">
        <v>333</v>
      </c>
    </row>
    <row r="2" spans="1:6" x14ac:dyDescent="0.2">
      <c r="A2" t="s">
        <v>317</v>
      </c>
      <c r="B2" t="s">
        <v>318</v>
      </c>
      <c r="C2" t="s">
        <v>319</v>
      </c>
      <c r="D2" t="s">
        <v>305</v>
      </c>
      <c r="E2" s="68">
        <v>2.7505587072374101E-2</v>
      </c>
      <c r="F2" s="74">
        <f>E3/SUM(E$3:E$139)</f>
        <v>1.0343044302706446E-3</v>
      </c>
    </row>
    <row r="3" spans="1:6" x14ac:dyDescent="0.2">
      <c r="A3" t="s">
        <v>317</v>
      </c>
      <c r="B3" t="s">
        <v>318</v>
      </c>
      <c r="C3" t="s">
        <v>319</v>
      </c>
      <c r="D3" t="s">
        <v>306</v>
      </c>
      <c r="E3" s="68">
        <v>1.03145951521403E-2</v>
      </c>
      <c r="F3" s="74">
        <f>E4/SUM(E$3:E$139)</f>
        <v>1.0343044302706425E-3</v>
      </c>
    </row>
    <row r="4" spans="1:6" x14ac:dyDescent="0.2">
      <c r="A4" t="s">
        <v>317</v>
      </c>
      <c r="B4" t="s">
        <v>318</v>
      </c>
      <c r="C4" t="s">
        <v>319</v>
      </c>
      <c r="D4" t="s">
        <v>307</v>
      </c>
      <c r="E4" s="68">
        <v>1.0314595152140279E-2</v>
      </c>
      <c r="F4" s="74">
        <f t="shared" ref="F4:F66" si="0">E5/SUM(E$3:E$139)</f>
        <v>4.1372177210825698E-3</v>
      </c>
    </row>
    <row r="5" spans="1:6" x14ac:dyDescent="0.2">
      <c r="A5" t="s">
        <v>317</v>
      </c>
      <c r="B5" t="s">
        <v>318</v>
      </c>
      <c r="C5" t="s">
        <v>319</v>
      </c>
      <c r="D5" t="s">
        <v>308</v>
      </c>
      <c r="E5" s="68">
        <v>4.1258380608561115E-2</v>
      </c>
      <c r="F5" s="74">
        <f t="shared" si="0"/>
        <v>1.2411653163247712E-2</v>
      </c>
    </row>
    <row r="6" spans="1:6" x14ac:dyDescent="0.2">
      <c r="A6" t="s">
        <v>317</v>
      </c>
      <c r="B6" t="s">
        <v>318</v>
      </c>
      <c r="C6" t="s">
        <v>319</v>
      </c>
      <c r="D6" t="s">
        <v>309</v>
      </c>
      <c r="E6" s="68">
        <v>0.12377514182568336</v>
      </c>
      <c r="F6" s="74">
        <f t="shared" si="0"/>
        <v>4.1372177210825698E-3</v>
      </c>
    </row>
    <row r="7" spans="1:6" x14ac:dyDescent="0.2">
      <c r="A7" t="s">
        <v>317</v>
      </c>
      <c r="B7" t="s">
        <v>318</v>
      </c>
      <c r="C7" t="s">
        <v>319</v>
      </c>
      <c r="D7" t="s">
        <v>310</v>
      </c>
      <c r="E7" s="68">
        <v>4.1258380608561115E-2</v>
      </c>
      <c r="F7" s="74">
        <f t="shared" si="0"/>
        <v>1.551456645405964E-3</v>
      </c>
    </row>
    <row r="8" spans="1:6" x14ac:dyDescent="0.2">
      <c r="A8" t="s">
        <v>317</v>
      </c>
      <c r="B8" t="s">
        <v>318</v>
      </c>
      <c r="C8" t="s">
        <v>319</v>
      </c>
      <c r="D8" t="s">
        <v>311</v>
      </c>
      <c r="E8" s="68">
        <v>1.547189272821042E-2</v>
      </c>
      <c r="F8" s="74">
        <f t="shared" si="0"/>
        <v>1.551456645405964E-3</v>
      </c>
    </row>
    <row r="9" spans="1:6" x14ac:dyDescent="0.2">
      <c r="A9" t="s">
        <v>317</v>
      </c>
      <c r="B9" t="s">
        <v>318</v>
      </c>
      <c r="C9" t="s">
        <v>319</v>
      </c>
      <c r="D9" t="s">
        <v>312</v>
      </c>
      <c r="E9" s="68">
        <v>1.547189272821042E-2</v>
      </c>
      <c r="F9" s="74">
        <f t="shared" si="0"/>
        <v>3.102913290811928E-3</v>
      </c>
    </row>
    <row r="10" spans="1:6" x14ac:dyDescent="0.2">
      <c r="A10" t="s">
        <v>317</v>
      </c>
      <c r="B10" t="s">
        <v>318</v>
      </c>
      <c r="C10" t="s">
        <v>319</v>
      </c>
      <c r="D10" t="s">
        <v>313</v>
      </c>
      <c r="E10" s="68">
        <v>3.094378545642084E-2</v>
      </c>
      <c r="F10" s="74">
        <f t="shared" si="0"/>
        <v>1.2411653163247712E-2</v>
      </c>
    </row>
    <row r="11" spans="1:6" x14ac:dyDescent="0.2">
      <c r="A11" t="s">
        <v>317</v>
      </c>
      <c r="B11" t="s">
        <v>318</v>
      </c>
      <c r="C11" t="s">
        <v>319</v>
      </c>
      <c r="D11" t="s">
        <v>170</v>
      </c>
      <c r="E11" s="68">
        <v>0.12377514182568336</v>
      </c>
      <c r="F11" s="74">
        <f t="shared" si="0"/>
        <v>1.2411653163247712E-2</v>
      </c>
    </row>
    <row r="12" spans="1:6" x14ac:dyDescent="0.2">
      <c r="A12" t="s">
        <v>317</v>
      </c>
      <c r="B12" t="s">
        <v>320</v>
      </c>
      <c r="C12" t="s">
        <v>319</v>
      </c>
      <c r="D12" t="s">
        <v>171</v>
      </c>
      <c r="E12" s="68">
        <v>0.12377514182568336</v>
      </c>
      <c r="F12" s="74">
        <f t="shared" si="0"/>
        <v>1.0343044302706425E-3</v>
      </c>
    </row>
    <row r="13" spans="1:6" x14ac:dyDescent="0.2">
      <c r="A13" t="s">
        <v>317</v>
      </c>
      <c r="B13" t="s">
        <v>320</v>
      </c>
      <c r="C13" t="s">
        <v>319</v>
      </c>
      <c r="D13" t="s">
        <v>172</v>
      </c>
      <c r="E13" s="68">
        <v>1.0314595152140279E-2</v>
      </c>
      <c r="F13" s="74">
        <f t="shared" si="0"/>
        <v>3.102913290811928E-3</v>
      </c>
    </row>
    <row r="14" spans="1:6" x14ac:dyDescent="0.2">
      <c r="A14" t="s">
        <v>317</v>
      </c>
      <c r="B14" t="s">
        <v>320</v>
      </c>
      <c r="C14" t="s">
        <v>319</v>
      </c>
      <c r="D14" t="s">
        <v>173</v>
      </c>
      <c r="E14" s="68">
        <v>3.094378545642084E-2</v>
      </c>
      <c r="F14" s="74">
        <f t="shared" si="0"/>
        <v>1.2411653163247712E-2</v>
      </c>
    </row>
    <row r="15" spans="1:6" x14ac:dyDescent="0.2">
      <c r="A15" t="s">
        <v>317</v>
      </c>
      <c r="B15" t="s">
        <v>320</v>
      </c>
      <c r="C15" t="s">
        <v>319</v>
      </c>
      <c r="D15" t="s">
        <v>174</v>
      </c>
      <c r="E15" s="68">
        <v>0.12377514182568336</v>
      </c>
      <c r="F15" s="74">
        <f t="shared" si="0"/>
        <v>3.102913290811928E-3</v>
      </c>
    </row>
    <row r="16" spans="1:6" x14ac:dyDescent="0.2">
      <c r="A16" t="s">
        <v>317</v>
      </c>
      <c r="B16" t="s">
        <v>320</v>
      </c>
      <c r="C16" t="s">
        <v>319</v>
      </c>
      <c r="D16" t="s">
        <v>175</v>
      </c>
      <c r="E16" s="68">
        <v>3.094378545642084E-2</v>
      </c>
      <c r="F16" s="74">
        <f t="shared" si="0"/>
        <v>7.7572832270298201E-4</v>
      </c>
    </row>
    <row r="17" spans="1:6" x14ac:dyDescent="0.2">
      <c r="A17" t="s">
        <v>317</v>
      </c>
      <c r="B17" t="s">
        <v>321</v>
      </c>
      <c r="C17" t="s">
        <v>319</v>
      </c>
      <c r="D17" t="s">
        <v>176</v>
      </c>
      <c r="E17" s="68">
        <v>7.73594636410521E-3</v>
      </c>
      <c r="F17" s="74">
        <f t="shared" si="0"/>
        <v>1.2411653163247712E-2</v>
      </c>
    </row>
    <row r="18" spans="1:6" x14ac:dyDescent="0.2">
      <c r="A18" t="s">
        <v>317</v>
      </c>
      <c r="B18" t="s">
        <v>321</v>
      </c>
      <c r="C18" t="s">
        <v>319</v>
      </c>
      <c r="D18" t="s">
        <v>177</v>
      </c>
      <c r="E18" s="68">
        <v>0.12377514182568336</v>
      </c>
      <c r="F18" s="74">
        <f t="shared" si="0"/>
        <v>2.4823306326495422E-3</v>
      </c>
    </row>
    <row r="19" spans="1:6" x14ac:dyDescent="0.2">
      <c r="A19" t="s">
        <v>317</v>
      </c>
      <c r="B19" t="s">
        <v>321</v>
      </c>
      <c r="C19" t="s">
        <v>319</v>
      </c>
      <c r="D19" t="s">
        <v>178</v>
      </c>
      <c r="E19" s="68">
        <v>2.4755028365136673E-2</v>
      </c>
      <c r="F19" s="74">
        <f t="shared" si="0"/>
        <v>4.1372177210825698E-3</v>
      </c>
    </row>
    <row r="20" spans="1:6" x14ac:dyDescent="0.2">
      <c r="A20" t="s">
        <v>317</v>
      </c>
      <c r="B20" t="s">
        <v>321</v>
      </c>
      <c r="C20" t="s">
        <v>319</v>
      </c>
      <c r="D20" t="s">
        <v>179</v>
      </c>
      <c r="E20" s="68">
        <v>4.1258380608561115E-2</v>
      </c>
      <c r="F20" s="74">
        <f t="shared" si="0"/>
        <v>8.2744354421651406E-4</v>
      </c>
    </row>
    <row r="21" spans="1:6" x14ac:dyDescent="0.2">
      <c r="A21" t="s">
        <v>317</v>
      </c>
      <c r="B21" t="s">
        <v>321</v>
      </c>
      <c r="C21" t="s">
        <v>319</v>
      </c>
      <c r="D21" t="s">
        <v>180</v>
      </c>
      <c r="E21" s="68">
        <v>8.2516761217122231E-3</v>
      </c>
      <c r="F21" s="74">
        <f t="shared" si="0"/>
        <v>1.3790725736941901E-3</v>
      </c>
    </row>
    <row r="22" spans="1:6" x14ac:dyDescent="0.2">
      <c r="A22" s="67" t="s">
        <v>317</v>
      </c>
      <c r="B22" t="s">
        <v>321</v>
      </c>
      <c r="C22" t="s">
        <v>319</v>
      </c>
      <c r="D22" t="s">
        <v>181</v>
      </c>
      <c r="E22" s="68">
        <v>1.3752793536187038E-2</v>
      </c>
      <c r="F22" s="74">
        <f t="shared" si="0"/>
        <v>2.0686088605412849E-3</v>
      </c>
    </row>
    <row r="23" spans="1:6" x14ac:dyDescent="0.2">
      <c r="A23" t="s">
        <v>317</v>
      </c>
      <c r="B23" t="s">
        <v>321</v>
      </c>
      <c r="C23" t="s">
        <v>319</v>
      </c>
      <c r="D23" t="s">
        <v>182</v>
      </c>
      <c r="E23" s="68">
        <v>2.0629190304280558E-2</v>
      </c>
      <c r="F23" s="74">
        <f t="shared" si="0"/>
        <v>1.2600102347401729E-2</v>
      </c>
    </row>
    <row r="24" spans="1:6" x14ac:dyDescent="0.2">
      <c r="A24" t="s">
        <v>317</v>
      </c>
      <c r="B24" t="s">
        <v>318</v>
      </c>
      <c r="C24" t="s">
        <v>322</v>
      </c>
      <c r="D24" t="s">
        <v>183</v>
      </c>
      <c r="E24" s="71">
        <v>0.12565445026178007</v>
      </c>
      <c r="F24" s="74">
        <f t="shared" si="0"/>
        <v>4.7250383802756495E-3</v>
      </c>
    </row>
    <row r="25" spans="1:6" x14ac:dyDescent="0.2">
      <c r="A25" t="s">
        <v>317</v>
      </c>
      <c r="B25" t="s">
        <v>318</v>
      </c>
      <c r="C25" t="s">
        <v>322</v>
      </c>
      <c r="D25" t="s">
        <v>184</v>
      </c>
      <c r="E25" s="71">
        <v>4.7120418848167533E-2</v>
      </c>
      <c r="F25" s="74">
        <f t="shared" si="0"/>
        <v>1.8900153521102598E-2</v>
      </c>
    </row>
    <row r="26" spans="1:6" x14ac:dyDescent="0.2">
      <c r="A26" t="s">
        <v>317</v>
      </c>
      <c r="B26" t="s">
        <v>318</v>
      </c>
      <c r="C26" t="s">
        <v>322</v>
      </c>
      <c r="D26" t="s">
        <v>185</v>
      </c>
      <c r="E26" s="71">
        <v>0.18848167539267013</v>
      </c>
      <c r="F26" s="74">
        <f t="shared" si="0"/>
        <v>3.1500255868504323E-3</v>
      </c>
    </row>
    <row r="27" spans="1:6" x14ac:dyDescent="0.2">
      <c r="A27" t="s">
        <v>317</v>
      </c>
      <c r="B27" t="s">
        <v>318</v>
      </c>
      <c r="C27" t="s">
        <v>322</v>
      </c>
      <c r="D27" t="s">
        <v>186</v>
      </c>
      <c r="E27" s="71">
        <v>3.1413612565445018E-2</v>
      </c>
      <c r="F27" s="74">
        <f t="shared" si="0"/>
        <v>6.3000511737008645E-3</v>
      </c>
    </row>
    <row r="28" spans="1:6" x14ac:dyDescent="0.2">
      <c r="A28" t="s">
        <v>317</v>
      </c>
      <c r="B28" t="s">
        <v>318</v>
      </c>
      <c r="C28" t="s">
        <v>322</v>
      </c>
      <c r="D28" t="s">
        <v>187</v>
      </c>
      <c r="E28" s="71">
        <v>6.2827225130890035E-2</v>
      </c>
      <c r="F28" s="74">
        <f t="shared" si="0"/>
        <v>1.5750127934252161E-3</v>
      </c>
    </row>
    <row r="29" spans="1:6" x14ac:dyDescent="0.2">
      <c r="A29" t="s">
        <v>317</v>
      </c>
      <c r="B29" t="s">
        <v>318</v>
      </c>
      <c r="C29" t="s">
        <v>322</v>
      </c>
      <c r="D29" s="67" t="s">
        <v>188</v>
      </c>
      <c r="E29" s="71">
        <v>1.5706806282722509E-2</v>
      </c>
      <c r="F29" s="74">
        <f t="shared" si="0"/>
        <v>6.3000511737008645E-3</v>
      </c>
    </row>
    <row r="30" spans="1:6" x14ac:dyDescent="0.2">
      <c r="A30" t="s">
        <v>317</v>
      </c>
      <c r="B30" t="s">
        <v>320</v>
      </c>
      <c r="C30" t="s">
        <v>322</v>
      </c>
      <c r="D30" t="s">
        <v>189</v>
      </c>
      <c r="E30" s="71">
        <v>6.2827225130890035E-2</v>
      </c>
      <c r="F30" s="74">
        <f t="shared" si="0"/>
        <v>4.2000341158005767E-3</v>
      </c>
    </row>
    <row r="31" spans="1:6" x14ac:dyDescent="0.2">
      <c r="A31" t="s">
        <v>317</v>
      </c>
      <c r="B31" t="s">
        <v>320</v>
      </c>
      <c r="C31" t="s">
        <v>322</v>
      </c>
      <c r="D31" t="s">
        <v>190</v>
      </c>
      <c r="E31" s="71">
        <v>4.1884816753926697E-2</v>
      </c>
      <c r="F31" s="74">
        <f t="shared" si="0"/>
        <v>1.5750127934252161E-3</v>
      </c>
    </row>
    <row r="32" spans="1:6" x14ac:dyDescent="0.2">
      <c r="A32" t="s">
        <v>317</v>
      </c>
      <c r="B32" t="s">
        <v>320</v>
      </c>
      <c r="C32" t="s">
        <v>322</v>
      </c>
      <c r="D32" t="s">
        <v>191</v>
      </c>
      <c r="E32" s="71">
        <v>1.5706806282722509E-2</v>
      </c>
      <c r="F32" s="74">
        <f t="shared" si="0"/>
        <v>1.2600102347401729E-2</v>
      </c>
    </row>
    <row r="33" spans="1:6" x14ac:dyDescent="0.2">
      <c r="A33" t="s">
        <v>317</v>
      </c>
      <c r="B33" t="s">
        <v>320</v>
      </c>
      <c r="C33" t="s">
        <v>322</v>
      </c>
      <c r="D33" s="67" t="s">
        <v>192</v>
      </c>
      <c r="E33" s="71">
        <v>0.12565445026178007</v>
      </c>
      <c r="F33" s="74">
        <f t="shared" si="0"/>
        <v>3.1500255868504323E-3</v>
      </c>
    </row>
    <row r="34" spans="1:6" x14ac:dyDescent="0.2">
      <c r="A34" t="s">
        <v>317</v>
      </c>
      <c r="B34" t="s">
        <v>321</v>
      </c>
      <c r="C34" t="s">
        <v>322</v>
      </c>
      <c r="D34" t="s">
        <v>193</v>
      </c>
      <c r="E34" s="71">
        <v>3.1413612565445018E-2</v>
      </c>
      <c r="F34" s="74">
        <f t="shared" si="0"/>
        <v>1.2600102347401729E-2</v>
      </c>
    </row>
    <row r="35" spans="1:6" x14ac:dyDescent="0.2">
      <c r="A35" t="s">
        <v>317</v>
      </c>
      <c r="B35" t="s">
        <v>321</v>
      </c>
      <c r="C35" t="s">
        <v>322</v>
      </c>
      <c r="D35" t="s">
        <v>194</v>
      </c>
      <c r="E35" s="71">
        <v>0.12565445026178007</v>
      </c>
      <c r="F35" s="74">
        <f t="shared" si="0"/>
        <v>1.2600102347401729E-2</v>
      </c>
    </row>
    <row r="36" spans="1:6" x14ac:dyDescent="0.2">
      <c r="A36" t="s">
        <v>317</v>
      </c>
      <c r="B36" t="s">
        <v>321</v>
      </c>
      <c r="C36" t="s">
        <v>322</v>
      </c>
      <c r="D36" s="67" t="s">
        <v>195</v>
      </c>
      <c r="E36" s="71">
        <v>0.12565445026178007</v>
      </c>
      <c r="F36" s="74">
        <f t="shared" si="0"/>
        <v>5.9429878874771101E-2</v>
      </c>
    </row>
    <row r="37" spans="1:6" x14ac:dyDescent="0.2">
      <c r="A37" t="s">
        <v>317</v>
      </c>
      <c r="B37" t="s">
        <v>318</v>
      </c>
      <c r="C37" t="s">
        <v>323</v>
      </c>
      <c r="D37" t="s">
        <v>196</v>
      </c>
      <c r="E37" s="71">
        <v>0.59266413503962068</v>
      </c>
      <c r="F37" s="74">
        <f t="shared" si="0"/>
        <v>4.9524899062309254E-3</v>
      </c>
    </row>
    <row r="38" spans="1:6" x14ac:dyDescent="0.2">
      <c r="A38" t="s">
        <v>317</v>
      </c>
      <c r="B38" t="s">
        <v>318</v>
      </c>
      <c r="C38" t="s">
        <v>323</v>
      </c>
      <c r="D38" s="67" t="s">
        <v>197</v>
      </c>
      <c r="E38" s="71">
        <v>4.9388677919968392E-2</v>
      </c>
      <c r="F38" s="74">
        <f t="shared" si="0"/>
        <v>4.9524899062309254E-3</v>
      </c>
    </row>
    <row r="39" spans="1:6" x14ac:dyDescent="0.2">
      <c r="A39" t="s">
        <v>317</v>
      </c>
      <c r="B39" t="s">
        <v>320</v>
      </c>
      <c r="C39" t="s">
        <v>323</v>
      </c>
      <c r="D39" t="s">
        <v>198</v>
      </c>
      <c r="E39" s="71">
        <v>4.9388677919968392E-2</v>
      </c>
      <c r="F39" s="74">
        <f t="shared" si="0"/>
        <v>1.4857469718692775E-2</v>
      </c>
    </row>
    <row r="40" spans="1:6" x14ac:dyDescent="0.2">
      <c r="A40" t="s">
        <v>317</v>
      </c>
      <c r="B40" t="s">
        <v>320</v>
      </c>
      <c r="C40" t="s">
        <v>323</v>
      </c>
      <c r="D40" t="s">
        <v>199</v>
      </c>
      <c r="E40" s="71">
        <v>0.14816603375990517</v>
      </c>
      <c r="F40" s="74">
        <f t="shared" si="0"/>
        <v>3.3016599374872837E-3</v>
      </c>
    </row>
    <row r="41" spans="1:6" x14ac:dyDescent="0.2">
      <c r="A41" t="s">
        <v>317</v>
      </c>
      <c r="B41" t="s">
        <v>320</v>
      </c>
      <c r="C41" t="s">
        <v>323</v>
      </c>
      <c r="D41" s="67" t="s">
        <v>200</v>
      </c>
      <c r="E41" s="71">
        <v>3.2925785279978928E-2</v>
      </c>
      <c r="F41" s="74">
        <f t="shared" si="0"/>
        <v>4.4022132499830441E-3</v>
      </c>
    </row>
    <row r="42" spans="1:6" x14ac:dyDescent="0.2">
      <c r="A42" t="s">
        <v>317</v>
      </c>
      <c r="B42" t="s">
        <v>321</v>
      </c>
      <c r="C42" t="s">
        <v>323</v>
      </c>
      <c r="D42" t="s">
        <v>201</v>
      </c>
      <c r="E42" s="71">
        <v>4.3901047039971899E-2</v>
      </c>
      <c r="F42" s="74">
        <f t="shared" si="0"/>
        <v>9.508780619963377E-4</v>
      </c>
    </row>
    <row r="43" spans="1:6" x14ac:dyDescent="0.2">
      <c r="A43" t="s">
        <v>317</v>
      </c>
      <c r="B43" t="s">
        <v>321</v>
      </c>
      <c r="C43" t="s">
        <v>323</v>
      </c>
      <c r="D43" t="s">
        <v>202</v>
      </c>
      <c r="E43" s="71">
        <v>9.4826261606339307E-3</v>
      </c>
      <c r="F43" s="74">
        <f t="shared" si="0"/>
        <v>7.4287348593463877E-3</v>
      </c>
    </row>
    <row r="44" spans="1:6" x14ac:dyDescent="0.2">
      <c r="A44" t="s">
        <v>317</v>
      </c>
      <c r="B44" t="s">
        <v>321</v>
      </c>
      <c r="C44" t="s">
        <v>323</v>
      </c>
      <c r="D44" s="67" t="s">
        <v>203</v>
      </c>
      <c r="E44" s="71">
        <v>7.4083016879952585E-2</v>
      </c>
      <c r="F44" s="74">
        <f t="shared" si="0"/>
        <v>2.4235846408396076E-2</v>
      </c>
    </row>
    <row r="45" spans="1:6" x14ac:dyDescent="0.2">
      <c r="A45" t="s">
        <v>317</v>
      </c>
      <c r="B45" t="s">
        <v>318</v>
      </c>
      <c r="C45" t="s">
        <v>324</v>
      </c>
      <c r="D45" t="s">
        <v>204</v>
      </c>
      <c r="E45" s="68">
        <v>0.24169184290030205</v>
      </c>
      <c r="F45" s="74">
        <f t="shared" si="0"/>
        <v>2.6928718231551195E-3</v>
      </c>
    </row>
    <row r="46" spans="1:6" x14ac:dyDescent="0.2">
      <c r="A46" t="s">
        <v>317</v>
      </c>
      <c r="B46" t="s">
        <v>318</v>
      </c>
      <c r="C46" t="s">
        <v>324</v>
      </c>
      <c r="D46" t="s">
        <v>205</v>
      </c>
      <c r="E46" s="68">
        <v>2.6854649211144672E-2</v>
      </c>
      <c r="F46" s="74">
        <f t="shared" si="0"/>
        <v>5.385743646310239E-3</v>
      </c>
    </row>
    <row r="47" spans="1:6" x14ac:dyDescent="0.2">
      <c r="A47" t="s">
        <v>317</v>
      </c>
      <c r="B47" t="s">
        <v>318</v>
      </c>
      <c r="C47" t="s">
        <v>324</v>
      </c>
      <c r="D47" t="s">
        <v>206</v>
      </c>
      <c r="E47" s="68">
        <v>5.3709298422289345E-2</v>
      </c>
      <c r="F47" s="74">
        <f t="shared" si="0"/>
        <v>2.0196538673663395E-3</v>
      </c>
    </row>
    <row r="48" spans="1:6" x14ac:dyDescent="0.2">
      <c r="A48" t="s">
        <v>317</v>
      </c>
      <c r="B48" t="s">
        <v>318</v>
      </c>
      <c r="C48" t="s">
        <v>324</v>
      </c>
      <c r="D48" t="s">
        <v>207</v>
      </c>
      <c r="E48" s="68">
        <v>2.0140986908358503E-2</v>
      </c>
      <c r="F48" s="74">
        <f t="shared" si="0"/>
        <v>1.3464359115775597E-3</v>
      </c>
    </row>
    <row r="49" spans="1:6" x14ac:dyDescent="0.2">
      <c r="A49" t="s">
        <v>317</v>
      </c>
      <c r="B49" t="s">
        <v>318</v>
      </c>
      <c r="C49" t="s">
        <v>324</v>
      </c>
      <c r="D49" t="s">
        <v>208</v>
      </c>
      <c r="E49" s="68">
        <v>1.3427324605572336E-2</v>
      </c>
      <c r="F49" s="74">
        <f t="shared" si="0"/>
        <v>3.0294808010495095E-3</v>
      </c>
    </row>
    <row r="50" spans="1:6" x14ac:dyDescent="0.2">
      <c r="A50" t="s">
        <v>317</v>
      </c>
      <c r="B50" t="s">
        <v>318</v>
      </c>
      <c r="C50" t="s">
        <v>324</v>
      </c>
      <c r="D50" t="s">
        <v>209</v>
      </c>
      <c r="E50" s="68">
        <v>3.0211480362537756E-2</v>
      </c>
      <c r="F50" s="74">
        <f t="shared" si="0"/>
        <v>8.078615469465358E-3</v>
      </c>
    </row>
    <row r="51" spans="1:6" x14ac:dyDescent="0.2">
      <c r="A51" t="s">
        <v>317</v>
      </c>
      <c r="B51" t="s">
        <v>318</v>
      </c>
      <c r="C51" t="s">
        <v>324</v>
      </c>
      <c r="D51" t="s">
        <v>210</v>
      </c>
      <c r="E51" s="68">
        <v>8.056394763343401E-2</v>
      </c>
      <c r="F51" s="74">
        <f t="shared" si="0"/>
        <v>2.6928718231551195E-3</v>
      </c>
    </row>
    <row r="52" spans="1:6" x14ac:dyDescent="0.2">
      <c r="A52" t="s">
        <v>317</v>
      </c>
      <c r="B52" t="s">
        <v>320</v>
      </c>
      <c r="C52" t="s">
        <v>324</v>
      </c>
      <c r="D52" t="s">
        <v>211</v>
      </c>
      <c r="E52" s="68">
        <v>2.6854649211144672E-2</v>
      </c>
      <c r="F52" s="74">
        <f t="shared" si="0"/>
        <v>2.0196538673663395E-3</v>
      </c>
    </row>
    <row r="53" spans="1:6" x14ac:dyDescent="0.2">
      <c r="A53" t="s">
        <v>317</v>
      </c>
      <c r="B53" t="s">
        <v>320</v>
      </c>
      <c r="C53" t="s">
        <v>324</v>
      </c>
      <c r="D53" t="s">
        <v>212</v>
      </c>
      <c r="E53" s="68">
        <v>2.0140986908358503E-2</v>
      </c>
      <c r="F53" s="74">
        <f t="shared" si="0"/>
        <v>8.078615469465358E-3</v>
      </c>
    </row>
    <row r="54" spans="1:6" x14ac:dyDescent="0.2">
      <c r="A54" t="s">
        <v>317</v>
      </c>
      <c r="B54" t="s">
        <v>320</v>
      </c>
      <c r="C54" t="s">
        <v>324</v>
      </c>
      <c r="D54" t="s">
        <v>213</v>
      </c>
      <c r="E54" s="68">
        <v>8.056394763343401E-2</v>
      </c>
      <c r="F54" s="74">
        <f t="shared" si="0"/>
        <v>6.0589616020990189E-3</v>
      </c>
    </row>
    <row r="55" spans="1:6" x14ac:dyDescent="0.2">
      <c r="A55" t="s">
        <v>317</v>
      </c>
      <c r="B55" t="s">
        <v>320</v>
      </c>
      <c r="C55" t="s">
        <v>324</v>
      </c>
      <c r="D55" t="s">
        <v>214</v>
      </c>
      <c r="E55" s="68">
        <v>6.0422960725075511E-2</v>
      </c>
      <c r="F55" s="74">
        <f t="shared" si="0"/>
        <v>8.0786154694653591E-4</v>
      </c>
    </row>
    <row r="56" spans="1:6" x14ac:dyDescent="0.2">
      <c r="A56" t="s">
        <v>317</v>
      </c>
      <c r="B56" t="s">
        <v>320</v>
      </c>
      <c r="C56" t="s">
        <v>324</v>
      </c>
      <c r="D56" t="s">
        <v>215</v>
      </c>
      <c r="E56" s="68">
        <v>8.0563947633434021E-3</v>
      </c>
      <c r="F56" s="74">
        <f t="shared" si="0"/>
        <v>2.0196538673663395E-3</v>
      </c>
    </row>
    <row r="57" spans="1:6" x14ac:dyDescent="0.2">
      <c r="A57" t="s">
        <v>317</v>
      </c>
      <c r="B57" t="s">
        <v>320</v>
      </c>
      <c r="C57" t="s">
        <v>324</v>
      </c>
      <c r="D57" t="s">
        <v>216</v>
      </c>
      <c r="E57" s="68">
        <v>2.0140986908358503E-2</v>
      </c>
      <c r="F57" s="74">
        <f t="shared" si="0"/>
        <v>8.078615469465358E-3</v>
      </c>
    </row>
    <row r="58" spans="1:6" x14ac:dyDescent="0.2">
      <c r="A58" t="s">
        <v>317</v>
      </c>
      <c r="B58" t="s">
        <v>320</v>
      </c>
      <c r="C58" t="s">
        <v>324</v>
      </c>
      <c r="D58" t="s">
        <v>217</v>
      </c>
      <c r="E58" s="68">
        <v>8.056394763343401E-2</v>
      </c>
      <c r="F58" s="74">
        <f t="shared" si="0"/>
        <v>8.078615469465358E-3</v>
      </c>
    </row>
    <row r="59" spans="1:6" x14ac:dyDescent="0.2">
      <c r="A59" t="s">
        <v>317</v>
      </c>
      <c r="B59" t="s">
        <v>321</v>
      </c>
      <c r="C59" t="s">
        <v>324</v>
      </c>
      <c r="D59" t="s">
        <v>218</v>
      </c>
      <c r="E59" s="68">
        <v>8.056394763343401E-2</v>
      </c>
      <c r="F59" s="74">
        <f t="shared" si="0"/>
        <v>6.0589616020990189E-3</v>
      </c>
    </row>
    <row r="60" spans="1:6" x14ac:dyDescent="0.2">
      <c r="A60" t="s">
        <v>317</v>
      </c>
      <c r="B60" t="s">
        <v>321</v>
      </c>
      <c r="C60" t="s">
        <v>324</v>
      </c>
      <c r="D60" t="s">
        <v>219</v>
      </c>
      <c r="E60" s="68">
        <v>6.0422960725075511E-2</v>
      </c>
      <c r="F60" s="74">
        <f t="shared" si="0"/>
        <v>8.0786154694653591E-4</v>
      </c>
    </row>
    <row r="61" spans="1:6" x14ac:dyDescent="0.2">
      <c r="A61" t="s">
        <v>317</v>
      </c>
      <c r="B61" t="s">
        <v>321</v>
      </c>
      <c r="C61" t="s">
        <v>324</v>
      </c>
      <c r="D61" t="s">
        <v>220</v>
      </c>
      <c r="E61" s="68">
        <v>8.0563947633434021E-3</v>
      </c>
      <c r="F61" s="74">
        <f t="shared" si="0"/>
        <v>2.0196538673663395E-3</v>
      </c>
    </row>
    <row r="62" spans="1:6" x14ac:dyDescent="0.2">
      <c r="A62" t="s">
        <v>317</v>
      </c>
      <c r="B62" t="s">
        <v>321</v>
      </c>
      <c r="C62" t="s">
        <v>324</v>
      </c>
      <c r="D62" t="s">
        <v>221</v>
      </c>
      <c r="E62" s="68">
        <v>2.0140986908358503E-2</v>
      </c>
      <c r="F62" s="74">
        <f t="shared" si="0"/>
        <v>1.5147404005247547E-3</v>
      </c>
    </row>
    <row r="63" spans="1:6" x14ac:dyDescent="0.2">
      <c r="A63" t="s">
        <v>317</v>
      </c>
      <c r="B63" t="s">
        <v>321</v>
      </c>
      <c r="C63" t="s">
        <v>324</v>
      </c>
      <c r="D63" t="s">
        <v>222</v>
      </c>
      <c r="E63" s="68">
        <v>1.5105740181268878E-2</v>
      </c>
      <c r="F63" s="74">
        <f t="shared" si="0"/>
        <v>2.0196538673663395E-3</v>
      </c>
    </row>
    <row r="64" spans="1:6" x14ac:dyDescent="0.2">
      <c r="A64" t="s">
        <v>317</v>
      </c>
      <c r="B64" t="s">
        <v>321</v>
      </c>
      <c r="C64" t="s">
        <v>324</v>
      </c>
      <c r="D64" t="s">
        <v>223</v>
      </c>
      <c r="E64" s="68">
        <v>2.0140986908358503E-2</v>
      </c>
      <c r="F64" s="74">
        <f t="shared" si="0"/>
        <v>3.2314461877861436E-3</v>
      </c>
    </row>
    <row r="65" spans="1:6" x14ac:dyDescent="0.2">
      <c r="A65" t="s">
        <v>317</v>
      </c>
      <c r="B65" t="s">
        <v>321</v>
      </c>
      <c r="C65" t="s">
        <v>324</v>
      </c>
      <c r="D65" t="s">
        <v>224</v>
      </c>
      <c r="E65" s="68">
        <v>3.2225579053373608E-2</v>
      </c>
      <c r="F65" s="74">
        <f t="shared" si="0"/>
        <v>6.9878616386577549E-3</v>
      </c>
    </row>
    <row r="66" spans="1:6" x14ac:dyDescent="0.2">
      <c r="A66" t="s">
        <v>325</v>
      </c>
      <c r="B66" t="s">
        <v>318</v>
      </c>
      <c r="C66" t="s">
        <v>326</v>
      </c>
      <c r="D66" t="s">
        <v>226</v>
      </c>
      <c r="E66" s="68">
        <v>6.968641114982578E-2</v>
      </c>
      <c r="F66" s="74">
        <f t="shared" si="0"/>
        <v>4.1927169831946533E-3</v>
      </c>
    </row>
    <row r="67" spans="1:6" x14ac:dyDescent="0.2">
      <c r="A67" t="s">
        <v>325</v>
      </c>
      <c r="B67" t="s">
        <v>320</v>
      </c>
      <c r="C67" t="s">
        <v>326</v>
      </c>
      <c r="D67" t="s">
        <v>227</v>
      </c>
      <c r="E67" s="68">
        <v>4.1811846689895474E-2</v>
      </c>
      <c r="F67" s="74">
        <f t="shared" ref="F67:F130" si="1">E68/SUM(E$3:E$139)</f>
        <v>1.0481792457986633E-2</v>
      </c>
    </row>
    <row r="68" spans="1:6" x14ac:dyDescent="0.2">
      <c r="A68" t="s">
        <v>325</v>
      </c>
      <c r="B68" t="s">
        <v>320</v>
      </c>
      <c r="C68" t="s">
        <v>326</v>
      </c>
      <c r="D68" t="s">
        <v>228</v>
      </c>
      <c r="E68" s="68">
        <v>0.10452961672473868</v>
      </c>
      <c r="F68" s="74">
        <f t="shared" si="1"/>
        <v>1.0481792457986633E-2</v>
      </c>
    </row>
    <row r="69" spans="1:6" x14ac:dyDescent="0.2">
      <c r="A69" t="s">
        <v>325</v>
      </c>
      <c r="B69" t="s">
        <v>320</v>
      </c>
      <c r="C69" t="s">
        <v>326</v>
      </c>
      <c r="D69" t="s">
        <v>229</v>
      </c>
      <c r="E69" s="68">
        <v>0.10452961672473868</v>
      </c>
      <c r="F69" s="74">
        <f t="shared" si="1"/>
        <v>3.4939308193288774E-3</v>
      </c>
    </row>
    <row r="70" spans="1:6" x14ac:dyDescent="0.2">
      <c r="A70" t="s">
        <v>325</v>
      </c>
      <c r="B70" t="s">
        <v>320</v>
      </c>
      <c r="C70" t="s">
        <v>326</v>
      </c>
      <c r="D70" t="s">
        <v>230</v>
      </c>
      <c r="E70" s="68">
        <v>3.484320557491289E-2</v>
      </c>
      <c r="F70" s="74">
        <f t="shared" si="1"/>
        <v>2.0963584915973266E-2</v>
      </c>
    </row>
    <row r="71" spans="1:6" x14ac:dyDescent="0.2">
      <c r="A71" t="s">
        <v>325</v>
      </c>
      <c r="B71" t="s">
        <v>320</v>
      </c>
      <c r="C71" t="s">
        <v>326</v>
      </c>
      <c r="D71" t="s">
        <v>231</v>
      </c>
      <c r="E71" s="68">
        <v>0.20905923344947736</v>
      </c>
      <c r="F71" s="74">
        <f t="shared" si="1"/>
        <v>1.7469654096644387E-3</v>
      </c>
    </row>
    <row r="72" spans="1:6" x14ac:dyDescent="0.2">
      <c r="A72" t="s">
        <v>325</v>
      </c>
      <c r="B72" t="s">
        <v>320</v>
      </c>
      <c r="C72" t="s">
        <v>326</v>
      </c>
      <c r="D72" t="s">
        <v>232</v>
      </c>
      <c r="E72" s="68">
        <v>1.7421602787456445E-2</v>
      </c>
      <c r="F72" s="74">
        <f t="shared" si="1"/>
        <v>2.0963584915973266E-2</v>
      </c>
    </row>
    <row r="73" spans="1:6" x14ac:dyDescent="0.2">
      <c r="A73" t="s">
        <v>325</v>
      </c>
      <c r="B73" t="s">
        <v>321</v>
      </c>
      <c r="C73" t="s">
        <v>326</v>
      </c>
      <c r="D73" t="s">
        <v>233</v>
      </c>
      <c r="E73" s="68">
        <v>0.20905923344947736</v>
      </c>
      <c r="F73" s="74">
        <f t="shared" si="1"/>
        <v>2.0963584915973266E-2</v>
      </c>
    </row>
    <row r="74" spans="1:6" x14ac:dyDescent="0.2">
      <c r="A74" t="s">
        <v>325</v>
      </c>
      <c r="B74" t="s">
        <v>321</v>
      </c>
      <c r="C74" t="s">
        <v>326</v>
      </c>
      <c r="D74" s="67" t="s">
        <v>234</v>
      </c>
      <c r="E74" s="68">
        <v>0.20905923344947736</v>
      </c>
      <c r="F74" s="74">
        <f t="shared" si="1"/>
        <v>2.1584031823800271E-2</v>
      </c>
    </row>
    <row r="75" spans="1:6" x14ac:dyDescent="0.2">
      <c r="A75" t="s">
        <v>325</v>
      </c>
      <c r="B75" t="s">
        <v>318</v>
      </c>
      <c r="C75" t="s">
        <v>327</v>
      </c>
      <c r="D75" t="s">
        <v>235</v>
      </c>
      <c r="E75" s="68">
        <v>0.2152466367713004</v>
      </c>
      <c r="F75" s="74">
        <f t="shared" si="1"/>
        <v>3.5973386373000455E-3</v>
      </c>
    </row>
    <row r="76" spans="1:6" x14ac:dyDescent="0.2">
      <c r="A76" t="s">
        <v>325</v>
      </c>
      <c r="B76" t="s">
        <v>318</v>
      </c>
      <c r="C76" t="s">
        <v>327</v>
      </c>
      <c r="D76" t="s">
        <v>236</v>
      </c>
      <c r="E76" s="68">
        <v>3.5874439461883401E-2</v>
      </c>
      <c r="F76" s="74">
        <f t="shared" si="1"/>
        <v>2.6980039779750339E-3</v>
      </c>
    </row>
    <row r="77" spans="1:6" x14ac:dyDescent="0.2">
      <c r="A77" t="s">
        <v>325</v>
      </c>
      <c r="B77" t="s">
        <v>318</v>
      </c>
      <c r="C77" t="s">
        <v>327</v>
      </c>
      <c r="D77" t="s">
        <v>237</v>
      </c>
      <c r="E77" s="68">
        <v>2.690582959641255E-2</v>
      </c>
      <c r="F77" s="74">
        <f t="shared" si="1"/>
        <v>1.0792015911900136E-2</v>
      </c>
    </row>
    <row r="78" spans="1:6" x14ac:dyDescent="0.2">
      <c r="A78" t="s">
        <v>325</v>
      </c>
      <c r="B78" t="s">
        <v>318</v>
      </c>
      <c r="C78" t="s">
        <v>327</v>
      </c>
      <c r="D78" t="s">
        <v>238</v>
      </c>
      <c r="E78" s="68">
        <v>0.1076233183856502</v>
      </c>
      <c r="F78" s="74">
        <f t="shared" si="1"/>
        <v>1.0792015911900136E-2</v>
      </c>
    </row>
    <row r="79" spans="1:6" x14ac:dyDescent="0.2">
      <c r="A79" t="s">
        <v>325</v>
      </c>
      <c r="B79" t="s">
        <v>318</v>
      </c>
      <c r="C79" t="s">
        <v>327</v>
      </c>
      <c r="D79" t="s">
        <v>239</v>
      </c>
      <c r="E79" s="68">
        <v>0.1076233183856502</v>
      </c>
      <c r="F79" s="74">
        <f t="shared" si="1"/>
        <v>2.6980039779750339E-3</v>
      </c>
    </row>
    <row r="80" spans="1:6" x14ac:dyDescent="0.2">
      <c r="A80" t="s">
        <v>325</v>
      </c>
      <c r="B80" t="s">
        <v>318</v>
      </c>
      <c r="C80" t="s">
        <v>327</v>
      </c>
      <c r="D80" s="67" t="s">
        <v>240</v>
      </c>
      <c r="E80" s="68">
        <v>2.690582959641255E-2</v>
      </c>
      <c r="F80" s="74">
        <f t="shared" si="1"/>
        <v>2.6980039779750339E-3</v>
      </c>
    </row>
    <row r="81" spans="1:6" x14ac:dyDescent="0.2">
      <c r="A81" t="s">
        <v>325</v>
      </c>
      <c r="B81" t="s">
        <v>320</v>
      </c>
      <c r="C81" t="s">
        <v>327</v>
      </c>
      <c r="D81" t="s">
        <v>241</v>
      </c>
      <c r="E81" s="71">
        <v>2.690582959641255E-2</v>
      </c>
      <c r="F81" s="74">
        <f t="shared" si="1"/>
        <v>7.1946772746000909E-3</v>
      </c>
    </row>
    <row r="82" spans="1:6" x14ac:dyDescent="0.2">
      <c r="A82" t="s">
        <v>325</v>
      </c>
      <c r="B82" t="s">
        <v>320</v>
      </c>
      <c r="C82" t="s">
        <v>327</v>
      </c>
      <c r="D82" t="s">
        <v>242</v>
      </c>
      <c r="E82" s="71">
        <v>7.1748878923766801E-2</v>
      </c>
      <c r="F82" s="74">
        <f t="shared" si="1"/>
        <v>3.5973386373000455E-3</v>
      </c>
    </row>
    <row r="83" spans="1:6" x14ac:dyDescent="0.2">
      <c r="A83" t="s">
        <v>325</v>
      </c>
      <c r="B83" t="s">
        <v>320</v>
      </c>
      <c r="C83" t="s">
        <v>327</v>
      </c>
      <c r="D83" t="s">
        <v>243</v>
      </c>
      <c r="E83" s="71">
        <v>3.5874439461883401E-2</v>
      </c>
      <c r="F83" s="74">
        <f t="shared" si="1"/>
        <v>2.6980039779750339E-3</v>
      </c>
    </row>
    <row r="84" spans="1:6" x14ac:dyDescent="0.2">
      <c r="A84" t="s">
        <v>325</v>
      </c>
      <c r="B84" t="s">
        <v>320</v>
      </c>
      <c r="C84" t="s">
        <v>327</v>
      </c>
      <c r="D84" s="67" t="s">
        <v>244</v>
      </c>
      <c r="E84" s="71">
        <v>2.690582959641255E-2</v>
      </c>
      <c r="F84" s="74">
        <f t="shared" si="1"/>
        <v>2.6980039779750339E-3</v>
      </c>
    </row>
    <row r="85" spans="1:6" x14ac:dyDescent="0.2">
      <c r="A85" t="s">
        <v>325</v>
      </c>
      <c r="B85" t="s">
        <v>321</v>
      </c>
      <c r="C85" t="s">
        <v>327</v>
      </c>
      <c r="D85" t="s">
        <v>245</v>
      </c>
      <c r="E85" s="71">
        <v>2.690582959641255E-2</v>
      </c>
      <c r="F85" s="74">
        <f t="shared" si="1"/>
        <v>3.5973386373000455E-3</v>
      </c>
    </row>
    <row r="86" spans="1:6" x14ac:dyDescent="0.2">
      <c r="A86" t="s">
        <v>325</v>
      </c>
      <c r="B86" t="s">
        <v>321</v>
      </c>
      <c r="C86" t="s">
        <v>327</v>
      </c>
      <c r="D86" t="s">
        <v>246</v>
      </c>
      <c r="E86" s="71">
        <v>3.5874439461883401E-2</v>
      </c>
      <c r="F86" s="74">
        <f t="shared" si="1"/>
        <v>4.047005966962551E-3</v>
      </c>
    </row>
    <row r="87" spans="1:6" x14ac:dyDescent="0.2">
      <c r="A87" t="s">
        <v>325</v>
      </c>
      <c r="B87" t="s">
        <v>321</v>
      </c>
      <c r="C87" t="s">
        <v>327</v>
      </c>
      <c r="D87" t="s">
        <v>247</v>
      </c>
      <c r="E87" s="71">
        <v>4.0358744394618826E-2</v>
      </c>
      <c r="F87" s="74">
        <f t="shared" si="1"/>
        <v>1.0792015911900136E-2</v>
      </c>
    </row>
    <row r="88" spans="1:6" x14ac:dyDescent="0.2">
      <c r="A88" t="s">
        <v>325</v>
      </c>
      <c r="B88" t="s">
        <v>321</v>
      </c>
      <c r="C88" t="s">
        <v>327</v>
      </c>
      <c r="D88" t="s">
        <v>248</v>
      </c>
      <c r="E88" s="71">
        <v>0.1076233183856502</v>
      </c>
      <c r="F88" s="74">
        <f t="shared" si="1"/>
        <v>1.0792015911900136E-2</v>
      </c>
    </row>
    <row r="89" spans="1:6" x14ac:dyDescent="0.2">
      <c r="A89" t="s">
        <v>325</v>
      </c>
      <c r="B89" t="s">
        <v>321</v>
      </c>
      <c r="C89" t="s">
        <v>327</v>
      </c>
      <c r="D89" s="67" t="s">
        <v>249</v>
      </c>
      <c r="E89" s="71">
        <v>0.1076233183856502</v>
      </c>
      <c r="F89" s="74">
        <f t="shared" si="1"/>
        <v>9.5123302306471553E-3</v>
      </c>
    </row>
    <row r="90" spans="1:6" x14ac:dyDescent="0.2">
      <c r="A90" t="s">
        <v>328</v>
      </c>
      <c r="B90" t="s">
        <v>318</v>
      </c>
      <c r="C90" t="s">
        <v>329</v>
      </c>
      <c r="D90" t="s">
        <v>250</v>
      </c>
      <c r="E90" s="71">
        <v>9.4861660079051363E-2</v>
      </c>
      <c r="F90" s="74">
        <f t="shared" si="1"/>
        <v>3.5671238364926839E-3</v>
      </c>
    </row>
    <row r="91" spans="1:6" x14ac:dyDescent="0.2">
      <c r="A91" t="s">
        <v>328</v>
      </c>
      <c r="B91" t="s">
        <v>318</v>
      </c>
      <c r="C91" t="s">
        <v>329</v>
      </c>
      <c r="D91" t="s">
        <v>252</v>
      </c>
      <c r="E91" s="71">
        <v>3.5573122529644265E-2</v>
      </c>
      <c r="F91" s="74">
        <f t="shared" si="1"/>
        <v>1.4268495345970736E-2</v>
      </c>
    </row>
    <row r="92" spans="1:6" x14ac:dyDescent="0.2">
      <c r="A92" t="s">
        <v>328</v>
      </c>
      <c r="B92" t="s">
        <v>318</v>
      </c>
      <c r="C92" t="s">
        <v>329</v>
      </c>
      <c r="D92" t="s">
        <v>253</v>
      </c>
      <c r="E92" s="71">
        <v>0.14229249011857706</v>
      </c>
      <c r="F92" s="74">
        <f t="shared" si="1"/>
        <v>2.3780825576617888E-3</v>
      </c>
    </row>
    <row r="93" spans="1:6" x14ac:dyDescent="0.2">
      <c r="A93" t="s">
        <v>328</v>
      </c>
      <c r="B93" t="s">
        <v>318</v>
      </c>
      <c r="C93" t="s">
        <v>329</v>
      </c>
      <c r="D93" t="s">
        <v>254</v>
      </c>
      <c r="E93" s="71">
        <v>2.3715415019762841E-2</v>
      </c>
      <c r="F93" s="74">
        <f t="shared" si="1"/>
        <v>1.1890412788308944E-3</v>
      </c>
    </row>
    <row r="94" spans="1:6" x14ac:dyDescent="0.2">
      <c r="A94" t="s">
        <v>328</v>
      </c>
      <c r="B94" t="s">
        <v>318</v>
      </c>
      <c r="C94" t="s">
        <v>329</v>
      </c>
      <c r="D94" s="67" t="s">
        <v>255</v>
      </c>
      <c r="E94" s="71">
        <v>1.185770750988142E-2</v>
      </c>
      <c r="F94" s="74">
        <f t="shared" si="1"/>
        <v>4.7561651153235776E-3</v>
      </c>
    </row>
    <row r="95" spans="1:6" x14ac:dyDescent="0.2">
      <c r="A95" t="s">
        <v>328</v>
      </c>
      <c r="B95" t="s">
        <v>320</v>
      </c>
      <c r="C95" t="s">
        <v>329</v>
      </c>
      <c r="D95" t="s">
        <v>256</v>
      </c>
      <c r="E95" s="71">
        <v>4.7430830039525682E-2</v>
      </c>
      <c r="F95" s="74">
        <f t="shared" si="1"/>
        <v>4.7561651153235776E-3</v>
      </c>
    </row>
    <row r="96" spans="1:6" x14ac:dyDescent="0.2">
      <c r="A96" t="s">
        <v>328</v>
      </c>
      <c r="B96" t="s">
        <v>320</v>
      </c>
      <c r="C96" t="s">
        <v>329</v>
      </c>
      <c r="D96" t="s">
        <v>257</v>
      </c>
      <c r="E96" s="71">
        <v>4.7430830039525682E-2</v>
      </c>
      <c r="F96" s="74">
        <f t="shared" si="1"/>
        <v>7.9269418588726308E-4</v>
      </c>
    </row>
    <row r="97" spans="1:6" x14ac:dyDescent="0.2">
      <c r="A97" t="s">
        <v>328</v>
      </c>
      <c r="B97" t="s">
        <v>320</v>
      </c>
      <c r="C97" t="s">
        <v>329</v>
      </c>
      <c r="D97" t="s">
        <v>258</v>
      </c>
      <c r="E97" s="71">
        <v>7.9051383399209481E-3</v>
      </c>
      <c r="F97" s="74">
        <f t="shared" si="1"/>
        <v>9.5123302306471553E-3</v>
      </c>
    </row>
    <row r="98" spans="1:6" x14ac:dyDescent="0.2">
      <c r="A98" t="s">
        <v>328</v>
      </c>
      <c r="B98" t="s">
        <v>320</v>
      </c>
      <c r="C98" t="s">
        <v>329</v>
      </c>
      <c r="D98" t="s">
        <v>259</v>
      </c>
      <c r="E98" s="71">
        <v>9.4861660079051363E-2</v>
      </c>
      <c r="F98" s="74">
        <f t="shared" si="1"/>
        <v>7.9269418588726308E-4</v>
      </c>
    </row>
    <row r="99" spans="1:6" x14ac:dyDescent="0.2">
      <c r="A99" t="s">
        <v>328</v>
      </c>
      <c r="B99" t="s">
        <v>320</v>
      </c>
      <c r="C99" t="s">
        <v>329</v>
      </c>
      <c r="D99" t="s">
        <v>260</v>
      </c>
      <c r="E99" s="71">
        <v>7.9051383399209481E-3</v>
      </c>
      <c r="F99" s="74">
        <f t="shared" si="1"/>
        <v>9.5123302306471553E-3</v>
      </c>
    </row>
    <row r="100" spans="1:6" x14ac:dyDescent="0.2">
      <c r="A100" t="s">
        <v>328</v>
      </c>
      <c r="B100" t="s">
        <v>321</v>
      </c>
      <c r="C100" t="s">
        <v>329</v>
      </c>
      <c r="D100" t="s">
        <v>261</v>
      </c>
      <c r="E100" s="71">
        <v>9.4861660079051363E-2</v>
      </c>
      <c r="F100" s="74">
        <f t="shared" si="1"/>
        <v>9.5123302306471553E-3</v>
      </c>
    </row>
    <row r="101" spans="1:6" x14ac:dyDescent="0.2">
      <c r="A101" t="s">
        <v>328</v>
      </c>
      <c r="B101" t="s">
        <v>321</v>
      </c>
      <c r="C101" t="s">
        <v>329</v>
      </c>
      <c r="D101" t="s">
        <v>262</v>
      </c>
      <c r="E101" s="71">
        <v>9.4861660079051363E-2</v>
      </c>
      <c r="F101" s="74">
        <f t="shared" si="1"/>
        <v>9.5123302306471553E-3</v>
      </c>
    </row>
    <row r="102" spans="1:6" x14ac:dyDescent="0.2">
      <c r="A102" t="s">
        <v>328</v>
      </c>
      <c r="B102" t="s">
        <v>321</v>
      </c>
      <c r="C102" t="s">
        <v>329</v>
      </c>
      <c r="D102" t="s">
        <v>263</v>
      </c>
      <c r="E102" s="71">
        <v>9.4861660079051363E-2</v>
      </c>
      <c r="F102" s="74">
        <f t="shared" si="1"/>
        <v>9.5123302306471553E-3</v>
      </c>
    </row>
    <row r="103" spans="1:6" x14ac:dyDescent="0.2">
      <c r="A103" t="s">
        <v>328</v>
      </c>
      <c r="B103" t="s">
        <v>321</v>
      </c>
      <c r="C103" t="s">
        <v>329</v>
      </c>
      <c r="D103" t="s">
        <v>264</v>
      </c>
      <c r="E103" s="71">
        <v>9.4861660079051363E-2</v>
      </c>
      <c r="F103" s="74">
        <f t="shared" si="1"/>
        <v>9.5123302306471553E-3</v>
      </c>
    </row>
    <row r="104" spans="1:6" x14ac:dyDescent="0.2">
      <c r="A104" t="s">
        <v>328</v>
      </c>
      <c r="B104" t="s">
        <v>321</v>
      </c>
      <c r="C104" t="s">
        <v>329</v>
      </c>
      <c r="D104" t="s">
        <v>265</v>
      </c>
      <c r="E104" s="71">
        <v>9.4861660079051363E-2</v>
      </c>
      <c r="F104" s="74">
        <f t="shared" si="1"/>
        <v>1.1890412788308944E-3</v>
      </c>
    </row>
    <row r="105" spans="1:6" x14ac:dyDescent="0.2">
      <c r="A105" t="s">
        <v>328</v>
      </c>
      <c r="B105" t="s">
        <v>321</v>
      </c>
      <c r="C105" t="s">
        <v>329</v>
      </c>
      <c r="D105" s="67" t="s">
        <v>266</v>
      </c>
      <c r="E105" s="71">
        <v>1.185770750988142E-2</v>
      </c>
      <c r="F105" s="74">
        <f t="shared" si="1"/>
        <v>5.8450928149782963E-3</v>
      </c>
    </row>
    <row r="106" spans="1:6" x14ac:dyDescent="0.2">
      <c r="A106" t="s">
        <v>328</v>
      </c>
      <c r="B106" t="s">
        <v>318</v>
      </c>
      <c r="C106" t="s">
        <v>330</v>
      </c>
      <c r="D106" t="s">
        <v>268</v>
      </c>
      <c r="E106" s="71">
        <v>5.82901554404145E-2</v>
      </c>
      <c r="F106" s="74">
        <f t="shared" si="1"/>
        <v>7.7934570866377284E-3</v>
      </c>
    </row>
    <row r="107" spans="1:6" x14ac:dyDescent="0.2">
      <c r="A107" t="s">
        <v>328</v>
      </c>
      <c r="B107" t="s">
        <v>318</v>
      </c>
      <c r="C107" t="s">
        <v>330</v>
      </c>
      <c r="D107" t="s">
        <v>269</v>
      </c>
      <c r="E107" s="71">
        <v>7.7720207253885995E-2</v>
      </c>
      <c r="F107" s="74">
        <f t="shared" si="1"/>
        <v>5.8450928149782963E-3</v>
      </c>
    </row>
    <row r="108" spans="1:6" x14ac:dyDescent="0.2">
      <c r="A108" t="s">
        <v>328</v>
      </c>
      <c r="B108" t="s">
        <v>318</v>
      </c>
      <c r="C108" t="s">
        <v>330</v>
      </c>
      <c r="D108" t="s">
        <v>270</v>
      </c>
      <c r="E108" s="71">
        <v>5.82901554404145E-2</v>
      </c>
      <c r="F108" s="74">
        <f t="shared" si="1"/>
        <v>3.8967285433188642E-3</v>
      </c>
    </row>
    <row r="109" spans="1:6" x14ac:dyDescent="0.2">
      <c r="A109" t="s">
        <v>328</v>
      </c>
      <c r="B109" t="s">
        <v>318</v>
      </c>
      <c r="C109" t="s">
        <v>330</v>
      </c>
      <c r="D109" t="s">
        <v>271</v>
      </c>
      <c r="E109" s="71">
        <v>3.8860103626942998E-2</v>
      </c>
      <c r="F109" s="74">
        <f t="shared" si="1"/>
        <v>5.8450928149782963E-3</v>
      </c>
    </row>
    <row r="110" spans="1:6" x14ac:dyDescent="0.2">
      <c r="A110" t="s">
        <v>328</v>
      </c>
      <c r="B110" t="s">
        <v>320</v>
      </c>
      <c r="C110" t="s">
        <v>330</v>
      </c>
      <c r="D110" s="67" t="s">
        <v>272</v>
      </c>
      <c r="E110" s="71">
        <v>5.82901554404145E-2</v>
      </c>
      <c r="F110" s="74">
        <f t="shared" si="1"/>
        <v>1.1690185629956593E-2</v>
      </c>
    </row>
    <row r="111" spans="1:6" x14ac:dyDescent="0.2">
      <c r="A111" t="s">
        <v>328</v>
      </c>
      <c r="B111" t="s">
        <v>320</v>
      </c>
      <c r="C111" t="s">
        <v>330</v>
      </c>
      <c r="D111" t="s">
        <v>273</v>
      </c>
      <c r="E111" s="71">
        <v>0.116580310880829</v>
      </c>
      <c r="F111" s="74">
        <f t="shared" si="1"/>
        <v>7.7934570866377284E-3</v>
      </c>
    </row>
    <row r="112" spans="1:6" x14ac:dyDescent="0.2">
      <c r="A112" t="s">
        <v>328</v>
      </c>
      <c r="B112" t="s">
        <v>320</v>
      </c>
      <c r="C112" t="s">
        <v>330</v>
      </c>
      <c r="D112" t="s">
        <v>274</v>
      </c>
      <c r="E112" s="71">
        <v>7.7720207253885995E-2</v>
      </c>
      <c r="F112" s="74">
        <f t="shared" si="1"/>
        <v>1.1690185629956593E-2</v>
      </c>
    </row>
    <row r="113" spans="1:6" x14ac:dyDescent="0.2">
      <c r="A113" t="s">
        <v>328</v>
      </c>
      <c r="B113" t="s">
        <v>320</v>
      </c>
      <c r="C113" t="s">
        <v>330</v>
      </c>
      <c r="D113" t="s">
        <v>275</v>
      </c>
      <c r="E113" s="71">
        <v>0.116580310880829</v>
      </c>
      <c r="F113" s="74">
        <f t="shared" si="1"/>
        <v>3.5070556889869784E-3</v>
      </c>
    </row>
    <row r="114" spans="1:6" x14ac:dyDescent="0.2">
      <c r="A114" t="s">
        <v>328</v>
      </c>
      <c r="B114" t="s">
        <v>320</v>
      </c>
      <c r="C114" t="s">
        <v>330</v>
      </c>
      <c r="D114" t="s">
        <v>276</v>
      </c>
      <c r="E114" s="71">
        <v>3.4974093264248704E-2</v>
      </c>
      <c r="F114" s="74">
        <f t="shared" si="1"/>
        <v>5.1956380577584853E-3</v>
      </c>
    </row>
    <row r="115" spans="1:6" x14ac:dyDescent="0.2">
      <c r="A115" t="s">
        <v>328</v>
      </c>
      <c r="B115" t="s">
        <v>320</v>
      </c>
      <c r="C115" t="s">
        <v>330</v>
      </c>
      <c r="D115" t="s">
        <v>277</v>
      </c>
      <c r="E115" s="71">
        <v>5.1813471502590663E-2</v>
      </c>
      <c r="F115" s="74">
        <f t="shared" si="1"/>
        <v>5.1956380577584853E-3</v>
      </c>
    </row>
    <row r="116" spans="1:6" x14ac:dyDescent="0.2">
      <c r="A116" t="s">
        <v>328</v>
      </c>
      <c r="B116" t="s">
        <v>321</v>
      </c>
      <c r="C116" t="s">
        <v>330</v>
      </c>
      <c r="D116" t="s">
        <v>278</v>
      </c>
      <c r="E116" s="71">
        <v>5.1813471502590663E-2</v>
      </c>
      <c r="F116" s="74">
        <f t="shared" si="1"/>
        <v>5.1956380577584853E-3</v>
      </c>
    </row>
    <row r="117" spans="1:6" x14ac:dyDescent="0.2">
      <c r="A117" t="s">
        <v>328</v>
      </c>
      <c r="B117" t="s">
        <v>321</v>
      </c>
      <c r="C117" t="s">
        <v>330</v>
      </c>
      <c r="D117" t="s">
        <v>279</v>
      </c>
      <c r="E117" s="71">
        <v>5.1813471502590663E-2</v>
      </c>
      <c r="F117" s="74">
        <f t="shared" si="1"/>
        <v>3.8967285433188642E-3</v>
      </c>
    </row>
    <row r="118" spans="1:6" x14ac:dyDescent="0.2">
      <c r="A118" t="s">
        <v>328</v>
      </c>
      <c r="B118" t="s">
        <v>321</v>
      </c>
      <c r="C118" t="s">
        <v>330</v>
      </c>
      <c r="D118" t="s">
        <v>280</v>
      </c>
      <c r="E118" s="71">
        <v>3.8860103626942998E-2</v>
      </c>
      <c r="F118" s="74">
        <f t="shared" si="1"/>
        <v>5.1956380577584853E-3</v>
      </c>
    </row>
    <row r="119" spans="1:6" x14ac:dyDescent="0.2">
      <c r="A119" t="s">
        <v>328</v>
      </c>
      <c r="B119" t="s">
        <v>321</v>
      </c>
      <c r="C119" t="s">
        <v>330</v>
      </c>
      <c r="D119" t="s">
        <v>281</v>
      </c>
      <c r="E119" s="71">
        <v>5.1813471502590663E-2</v>
      </c>
      <c r="F119" s="74">
        <f t="shared" si="1"/>
        <v>3.8967285433188642E-3</v>
      </c>
    </row>
    <row r="120" spans="1:6" x14ac:dyDescent="0.2">
      <c r="A120" t="s">
        <v>328</v>
      </c>
      <c r="B120" t="s">
        <v>321</v>
      </c>
      <c r="C120" t="s">
        <v>330</v>
      </c>
      <c r="D120" t="s">
        <v>282</v>
      </c>
      <c r="E120" s="71">
        <v>3.8860103626942998E-2</v>
      </c>
      <c r="F120" s="74">
        <f t="shared" si="1"/>
        <v>3.8967285433188642E-3</v>
      </c>
    </row>
    <row r="121" spans="1:6" x14ac:dyDescent="0.2">
      <c r="A121" t="s">
        <v>328</v>
      </c>
      <c r="B121" t="s">
        <v>321</v>
      </c>
      <c r="C121" t="s">
        <v>330</v>
      </c>
      <c r="D121" t="s">
        <v>283</v>
      </c>
      <c r="E121" s="71">
        <v>3.8860103626942998E-2</v>
      </c>
      <c r="F121" s="74">
        <f t="shared" si="1"/>
        <v>3.8967285433188642E-3</v>
      </c>
    </row>
    <row r="122" spans="1:6" x14ac:dyDescent="0.2">
      <c r="A122" t="s">
        <v>328</v>
      </c>
      <c r="B122" t="s">
        <v>321</v>
      </c>
      <c r="C122" t="s">
        <v>330</v>
      </c>
      <c r="D122" s="67" t="s">
        <v>284</v>
      </c>
      <c r="E122" s="71">
        <v>3.8860103626942998E-2</v>
      </c>
      <c r="F122" s="74">
        <f t="shared" si="1"/>
        <v>2.3575818459578087E-3</v>
      </c>
    </row>
    <row r="123" spans="1:6" x14ac:dyDescent="0.2">
      <c r="A123" t="s">
        <v>328</v>
      </c>
      <c r="B123" t="s">
        <v>318</v>
      </c>
      <c r="C123" t="s">
        <v>331</v>
      </c>
      <c r="D123" t="s">
        <v>286</v>
      </c>
      <c r="E123" s="71">
        <v>2.3510971786833857E-2</v>
      </c>
      <c r="F123" s="74">
        <f t="shared" si="1"/>
        <v>3.1434424612770775E-3</v>
      </c>
    </row>
    <row r="124" spans="1:6" x14ac:dyDescent="0.2">
      <c r="A124" t="s">
        <v>328</v>
      </c>
      <c r="B124" t="s">
        <v>318</v>
      </c>
      <c r="C124" t="s">
        <v>331</v>
      </c>
      <c r="D124" t="s">
        <v>287</v>
      </c>
      <c r="E124" s="71">
        <v>3.1347962382445138E-2</v>
      </c>
      <c r="F124" s="74">
        <f t="shared" si="1"/>
        <v>1.5717212306385387E-3</v>
      </c>
    </row>
    <row r="125" spans="1:6" x14ac:dyDescent="0.2">
      <c r="A125" t="s">
        <v>328</v>
      </c>
      <c r="B125" t="s">
        <v>318</v>
      </c>
      <c r="C125" t="s">
        <v>331</v>
      </c>
      <c r="D125" s="67" t="s">
        <v>288</v>
      </c>
      <c r="E125" s="71">
        <v>1.5673981191222569E-2</v>
      </c>
      <c r="F125" s="74">
        <f t="shared" si="1"/>
        <v>1.8860654767662469E-2</v>
      </c>
    </row>
    <row r="126" spans="1:6" x14ac:dyDescent="0.2">
      <c r="A126" t="s">
        <v>328</v>
      </c>
      <c r="B126" t="s">
        <v>320</v>
      </c>
      <c r="C126" t="s">
        <v>331</v>
      </c>
      <c r="D126" t="s">
        <v>289</v>
      </c>
      <c r="E126" s="71">
        <v>0.18808777429467086</v>
      </c>
      <c r="F126" s="74">
        <f t="shared" si="1"/>
        <v>9.4303273838312347E-3</v>
      </c>
    </row>
    <row r="127" spans="1:6" x14ac:dyDescent="0.2">
      <c r="A127" t="s">
        <v>328</v>
      </c>
      <c r="B127" t="s">
        <v>320</v>
      </c>
      <c r="C127" t="s">
        <v>331</v>
      </c>
      <c r="D127" t="s">
        <v>290</v>
      </c>
      <c r="E127" s="71">
        <v>9.4043887147335428E-2</v>
      </c>
      <c r="F127" s="74">
        <f t="shared" si="1"/>
        <v>1.2573769845108313E-3</v>
      </c>
    </row>
    <row r="128" spans="1:6" x14ac:dyDescent="0.2">
      <c r="A128" t="s">
        <v>328</v>
      </c>
      <c r="B128" t="s">
        <v>320</v>
      </c>
      <c r="C128" t="s">
        <v>331</v>
      </c>
      <c r="D128" s="67" t="s">
        <v>291</v>
      </c>
      <c r="E128" s="71">
        <v>1.2539184952978058E-2</v>
      </c>
      <c r="F128" s="74">
        <f t="shared" si="1"/>
        <v>5.3045591534050694E-3</v>
      </c>
    </row>
    <row r="129" spans="1:6" x14ac:dyDescent="0.2">
      <c r="A129" t="s">
        <v>328</v>
      </c>
      <c r="B129" t="s">
        <v>321</v>
      </c>
      <c r="C129" t="s">
        <v>331</v>
      </c>
      <c r="D129" t="s">
        <v>292</v>
      </c>
      <c r="E129" s="71">
        <v>5.2899686520376181E-2</v>
      </c>
      <c r="F129" s="74">
        <f t="shared" si="1"/>
        <v>4.2436473227240555E-2</v>
      </c>
    </row>
    <row r="130" spans="1:6" x14ac:dyDescent="0.2">
      <c r="A130" t="s">
        <v>328</v>
      </c>
      <c r="B130" t="s">
        <v>321</v>
      </c>
      <c r="C130" t="s">
        <v>331</v>
      </c>
      <c r="D130" t="s">
        <v>293</v>
      </c>
      <c r="E130" s="71">
        <v>0.42319749216300945</v>
      </c>
      <c r="F130" s="74">
        <f t="shared" si="1"/>
        <v>1.5913677460215207E-2</v>
      </c>
    </row>
    <row r="131" spans="1:6" x14ac:dyDescent="0.2">
      <c r="A131" t="s">
        <v>328</v>
      </c>
      <c r="B131" t="s">
        <v>321</v>
      </c>
      <c r="C131" t="s">
        <v>331</v>
      </c>
      <c r="D131" s="67" t="s">
        <v>294</v>
      </c>
      <c r="E131" s="71">
        <v>0.15869905956112854</v>
      </c>
      <c r="F131" s="74">
        <f t="shared" ref="F131:F138" si="2">E132/SUM(E$3:E$139)</f>
        <v>3.8039297392313973E-2</v>
      </c>
    </row>
    <row r="132" spans="1:6" x14ac:dyDescent="0.2">
      <c r="A132" t="s">
        <v>328</v>
      </c>
      <c r="B132" t="s">
        <v>318</v>
      </c>
      <c r="C132" t="s">
        <v>332</v>
      </c>
      <c r="D132" t="s">
        <v>295</v>
      </c>
      <c r="E132" s="71">
        <v>0.3793466807165437</v>
      </c>
      <c r="F132" s="74">
        <f t="shared" si="2"/>
        <v>6.3398828987189966E-3</v>
      </c>
    </row>
    <row r="133" spans="1:6" x14ac:dyDescent="0.2">
      <c r="A133" t="s">
        <v>328</v>
      </c>
      <c r="B133" t="s">
        <v>318</v>
      </c>
      <c r="C133" t="s">
        <v>332</v>
      </c>
      <c r="D133" t="s">
        <v>296</v>
      </c>
      <c r="E133" s="71">
        <v>6.3224446786090627E-2</v>
      </c>
      <c r="F133" s="74">
        <f t="shared" si="2"/>
        <v>9.5098243480784932E-3</v>
      </c>
    </row>
    <row r="134" spans="1:6" x14ac:dyDescent="0.2">
      <c r="A134" t="s">
        <v>328</v>
      </c>
      <c r="B134" t="s">
        <v>318</v>
      </c>
      <c r="C134" t="s">
        <v>332</v>
      </c>
      <c r="D134" s="67" t="s">
        <v>297</v>
      </c>
      <c r="E134" s="71">
        <v>9.4836670179135926E-2</v>
      </c>
      <c r="F134" s="74">
        <f t="shared" si="2"/>
        <v>4.2265885991459974E-3</v>
      </c>
    </row>
    <row r="135" spans="1:6" x14ac:dyDescent="0.2">
      <c r="A135" t="s">
        <v>328</v>
      </c>
      <c r="B135" t="s">
        <v>320</v>
      </c>
      <c r="C135" t="s">
        <v>332</v>
      </c>
      <c r="D135" t="s">
        <v>298</v>
      </c>
      <c r="E135" s="71">
        <v>4.214963119072708E-2</v>
      </c>
      <c r="F135" s="74">
        <f t="shared" si="2"/>
        <v>1.4264736522117741E-2</v>
      </c>
    </row>
    <row r="136" spans="1:6" x14ac:dyDescent="0.2">
      <c r="A136" t="s">
        <v>328</v>
      </c>
      <c r="B136" t="s">
        <v>320</v>
      </c>
      <c r="C136" t="s">
        <v>332</v>
      </c>
      <c r="D136" t="s">
        <v>299</v>
      </c>
      <c r="E136" s="71">
        <v>0.14225500526870391</v>
      </c>
      <c r="F136" s="74">
        <f t="shared" si="2"/>
        <v>1.9019648696156986E-2</v>
      </c>
    </row>
    <row r="137" spans="1:6" x14ac:dyDescent="0.2">
      <c r="A137" t="s">
        <v>328</v>
      </c>
      <c r="B137" t="s">
        <v>320</v>
      </c>
      <c r="C137" t="s">
        <v>332</v>
      </c>
      <c r="D137" s="67" t="s">
        <v>300</v>
      </c>
      <c r="E137" s="71">
        <v>0.18967334035827185</v>
      </c>
      <c r="F137" s="74">
        <f t="shared" si="2"/>
        <v>6.3398828987189966E-3</v>
      </c>
    </row>
    <row r="138" spans="1:6" x14ac:dyDescent="0.2">
      <c r="A138" t="s">
        <v>328</v>
      </c>
      <c r="B138" t="s">
        <v>321</v>
      </c>
      <c r="C138" t="s">
        <v>332</v>
      </c>
      <c r="D138" t="s">
        <v>301</v>
      </c>
      <c r="E138" s="71">
        <v>6.3224446786090627E-2</v>
      </c>
      <c r="F138" s="74">
        <f t="shared" si="2"/>
        <v>2.5359531594876038E-3</v>
      </c>
    </row>
    <row r="139" spans="1:6" x14ac:dyDescent="0.2">
      <c r="A139" t="s">
        <v>328</v>
      </c>
      <c r="B139" t="s">
        <v>321</v>
      </c>
      <c r="C139" t="s">
        <v>332</v>
      </c>
      <c r="D139" t="s">
        <v>302</v>
      </c>
      <c r="E139" s="71">
        <v>2.5289778714436301E-2</v>
      </c>
      <c r="F139" s="74">
        <f>E139/SUM(E$3:E$139)</f>
        <v>2.5359531594876038E-3</v>
      </c>
    </row>
    <row r="140" spans="1:6" x14ac:dyDescent="0.2">
      <c r="E140" s="72"/>
      <c r="F140" s="73">
        <f>SUM(F2:F139)</f>
        <v>1.0025359531594873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7"/>
  <sheetViews>
    <sheetView workbookViewId="0">
      <selection activeCell="D7" sqref="D7"/>
    </sheetView>
  </sheetViews>
  <sheetFormatPr baseColWidth="10" defaultColWidth="11" defaultRowHeight="16" x14ac:dyDescent="0.2"/>
  <sheetData>
    <row r="2" spans="1:2" x14ac:dyDescent="0.2">
      <c r="A2" s="151" t="s">
        <v>21</v>
      </c>
      <c r="B2" s="151"/>
    </row>
    <row r="3" spans="1:2" x14ac:dyDescent="0.2">
      <c r="A3" s="3">
        <v>1</v>
      </c>
    </row>
    <row r="4" spans="1:2" x14ac:dyDescent="0.2">
      <c r="A4" s="3">
        <v>2</v>
      </c>
    </row>
    <row r="5" spans="1:2" x14ac:dyDescent="0.2">
      <c r="A5" s="3">
        <v>3</v>
      </c>
    </row>
    <row r="6" spans="1:2" x14ac:dyDescent="0.2">
      <c r="A6" s="3">
        <v>4</v>
      </c>
    </row>
    <row r="7" spans="1:2" x14ac:dyDescent="0.2">
      <c r="A7" s="3">
        <v>5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Criterios de Ponderación</vt:lpstr>
      <vt:lpstr>Var-Compras</vt:lpstr>
      <vt:lpstr>Hoja1</vt:lpstr>
      <vt:lpstr>Var-Transpote</vt:lpstr>
      <vt:lpstr>Var- Almacén</vt:lpstr>
      <vt:lpstr>Resultados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d.rubiano2013@gmail.com</dc:creator>
  <cp:keywords/>
  <dc:description/>
  <cp:lastModifiedBy>Microsoft Office User</cp:lastModifiedBy>
  <cp:revision/>
  <cp:lastPrinted>2023-04-06T22:25:18Z</cp:lastPrinted>
  <dcterms:created xsi:type="dcterms:W3CDTF">2019-01-17T20:14:35Z</dcterms:created>
  <dcterms:modified xsi:type="dcterms:W3CDTF">2025-04-02T01:41:24Z</dcterms:modified>
  <cp:category/>
  <cp:contentStatus/>
</cp:coreProperties>
</file>