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https://d.docs.live.net/abe088846ded4e89/Posgrado/2026-1/Seminario Investigación/Herramientas Recoleccion datos/"/>
    </mc:Choice>
  </mc:AlternateContent>
  <xr:revisionPtr revIDLastSave="5" documentId="11_CB67FCCD44C52913F92F96E436FE04F7671CFD9B" xr6:coauthVersionLast="47" xr6:coauthVersionMax="47" xr10:uidLastSave="{1B6E8875-B4A8-D547-8F70-AC05B2343804}"/>
  <bookViews>
    <workbookView xWindow="0" yWindow="0" windowWidth="38400" windowHeight="21600" tabRatio="500" xr2:uid="{00000000-000D-0000-FFFF-FFFF00000000}"/>
  </bookViews>
  <sheets>
    <sheet name="KPIs_AMBIENTALES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  <c r="C20" i="1"/>
  <c r="B20" i="1"/>
  <c r="E16" i="1"/>
  <c r="I15" i="1"/>
  <c r="I24" i="1" s="1"/>
  <c r="H15" i="1"/>
  <c r="H24" i="1" s="1"/>
  <c r="G15" i="1"/>
  <c r="G24" i="1" s="1"/>
  <c r="F15" i="1"/>
  <c r="F17" i="1" s="1"/>
  <c r="E15" i="1"/>
  <c r="E24" i="1" s="1"/>
  <c r="D15" i="1"/>
  <c r="D24" i="1" s="1"/>
  <c r="C15" i="1"/>
  <c r="C24" i="1" s="1"/>
  <c r="B15" i="1"/>
  <c r="B24" i="1" s="1"/>
  <c r="I11" i="1"/>
  <c r="H11" i="1"/>
  <c r="G11" i="1"/>
  <c r="F11" i="1"/>
  <c r="E11" i="1"/>
  <c r="D11" i="1"/>
  <c r="C11" i="1"/>
  <c r="B11" i="1"/>
  <c r="B16" i="1" l="1"/>
  <c r="B17" i="1"/>
  <c r="B21" i="1"/>
  <c r="B23" i="1"/>
  <c r="H16" i="1"/>
  <c r="C16" i="1"/>
  <c r="C17" i="1"/>
  <c r="C21" i="1"/>
  <c r="C23" i="1"/>
  <c r="E17" i="1"/>
  <c r="H17" i="1"/>
  <c r="D16" i="1"/>
  <c r="D17" i="1"/>
  <c r="D21" i="1"/>
  <c r="D23" i="1"/>
  <c r="E21" i="1"/>
  <c r="E23" i="1"/>
  <c r="F21" i="1"/>
  <c r="F23" i="1"/>
  <c r="F24" i="1"/>
  <c r="F16" i="1"/>
  <c r="G16" i="1"/>
  <c r="G17" i="1"/>
  <c r="G21" i="1"/>
  <c r="G23" i="1"/>
  <c r="H21" i="1"/>
  <c r="H23" i="1"/>
  <c r="I16" i="1"/>
  <c r="I17" i="1"/>
  <c r="I21" i="1"/>
  <c r="I23" i="1"/>
</calcChain>
</file>

<file path=xl/sharedStrings.xml><?xml version="1.0" encoding="utf-8"?>
<sst xmlns="http://schemas.openxmlformats.org/spreadsheetml/2006/main" count="89" uniqueCount="69">
  <si>
    <t>INSTRUCCIONES v3.1: Esta hoja es AUTÓNOMA. Los valores de entrada (KPI-01 a KPI-03, KPI-05, KPI-06, KPI-10) están embebidos directamente desde la Matriz de Sistematización v5. NO requiere tener H3_ACV_Acotado_v3.xlsx abierto. Completar SOLO las celdas amarillas del Semáforo (Sección 5).</t>
  </si>
  <si>
    <t>★ COHERENCIA v3.1: Instrumento 'Protocolo de KPIs Ambientales de RCD' (Tabla 4, Diseño Metodológico). KPI-07 → Tabla 6 (estadísticos) y Tabla 7 (comparación inter-grupos). KPI-03 y KPI-01 → correlaciones Spearman Tabla 8. KPIs gerenciales → Tabla 9. Ver Investigacion_RCD_CO2_Final_v2.docx §9 del Análisis de Datos. Fondo azul claro = valor embebido Matriz v5 | Fondo azul oscuro (KPI-07) = fórmula interna.</t>
  </si>
  <si>
    <t>LEYENDA: ⬛ Negro = valor embebido Matriz v5 o fórmula interna (autónomo) | 🔵 Azul = entrada manual (semáforo) | 🟡 Amarillo = completar semáforo</t>
  </si>
  <si>
    <t>KPI / Indicador de Desempeño</t>
  </si>
  <si>
    <t>ESC-A01
Grupo A — Convencional</t>
  </si>
  <si>
    <t>ESC-A02
Grupo A — Convencional</t>
  </si>
  <si>
    <t>ESC-A03
Grupo A — Convencional</t>
  </si>
  <si>
    <t>ESC-A04
Grupo A — Convencional</t>
  </si>
  <si>
    <t>ESC-B01
Grupo B — Sostenible</t>
  </si>
  <si>
    <t>ESC-B02
Grupo B — Sostenible</t>
  </si>
  <si>
    <t>ESC-B03
Grupo B — Sostenible</t>
  </si>
  <si>
    <t>ESC-B04
Grupo B — Sostenible</t>
  </si>
  <si>
    <t>Meta / Valor de referencia y supuesto</t>
  </si>
  <si>
    <t>GRUPO 1 — KPIs DE GENERACIÓN Y GESTIÓN DE RCD</t>
  </si>
  <si>
    <t>KPI-01  Índice de generación de RCD (kg RCD/m² construido)</t>
  </si>
  <si>
    <t>Ref. Colombia: 80–120 kg/m² | &lt;80 eficiente | &gt;150 crítico</t>
  </si>
  <si>
    <t>KPI-02  % RCD enviado a escombrera / disposición final</t>
  </si>
  <si>
    <t>Ref.: Conv. ~88.7–99% | Sost. ~60–82.8% (Pardo-Álvarez et al., 2022; PGIRS Cali)</t>
  </si>
  <si>
    <t>KPI-03  % RCD aprovechado / reciclado</t>
  </si>
  <si>
    <t>Meta Res.0472/2017: ≥11.3% (2022) → ≥13.3% (2024) → ≥30% (2030)</t>
  </si>
  <si>
    <t>KPI-04  Cumplimiento meta Res.0472 de 2017</t>
  </si>
  <si>
    <t>✓ Cumple 2024 si ≥13.3% | ✓ Cumple 2022 si ≥11.3% | ✗ Incumple si &lt;11.3%</t>
  </si>
  <si>
    <t>GRUPO 2 — KPIs DE EMISIONES DE CO₂  (vinculados a H3_ACV_Acotado_v3)</t>
  </si>
  <si>
    <t>KPI-05  Emisiones por transporte RCD (kg CO₂/m²)</t>
  </si>
  <si>
    <t>Rango SDA total logístico: 13–17 kg CO₂/m². Et solo RCD (esta hoja): 0.04–0.15 kg CO₂/m² — ver nota H2 v3 Tabla D</t>
  </si>
  <si>
    <t>KPI-06  Emisiones por reposición de materiales vírgenes (kg CO₂/m²)</t>
  </si>
  <si>
    <t>Ref. CONV: ~438.0 kg/m² (total − Et) | Ref. SOST: ~338.0 kg/m² | Supuesto documentado en H2 v3 Tabla E</t>
  </si>
  <si>
    <t>KPI-07  EMISIONES TOTALES fase constructiva (kg CO₂/m²)</t>
  </si>
  <si>
    <t>Ref. Conv.: 438.1 | Ref. Sost.: 338.1 kg CO₂/m² (Pardo-Álvarez et al., 2022)</t>
  </si>
  <si>
    <t>KPI-08  Diferencia vs. referencia convencional 438.1 (kg CO₂/m²)</t>
  </si>
  <si>
    <t>Negativo = reducción | Meta Grupo B: −100 kg CO₂/m² (−22.8%) | Positivo = por encima del ref.</t>
  </si>
  <si>
    <t>KPI-09  % Reducción vs. referencia convencional  (~22.8% = meta)</t>
  </si>
  <si>
    <t>Meta Grupo B: ≥−22.8% | Grupo A esperado: ~0% (±1%)</t>
  </si>
  <si>
    <t>GRUPO 3 — KPIs DE EFICIENCIA OPERATIVA</t>
  </si>
  <si>
    <t>KPI-10  Viajes de transporte evitados (ton aprovechadas / 15 t por viaje)</t>
  </si>
  <si>
    <t>Estimado: RCD aprovechado (ton) / 15 t capacidad media volqueta</t>
  </si>
  <si>
    <t>KPI-11  % Mejora aprovechamiento vs. línea base mínima Res.0472 (11.3%)</t>
  </si>
  <si>
    <t>Fórmula: (% aprovechado − 11.3%) / 11.3%. Grupo A: valores negativos (−91% a −82%) — ESPERADO, confirma práctica convencional. Grupo B: valores positivos (77% a 254%) — confirma práctica sostenible.</t>
  </si>
  <si>
    <t>KPI-12  Clasificación de desempeño ambiental del escenario</t>
  </si>
  <si>
    <t>★ Sostenible avanzado ≤338.1 kg CO₂/m² | ◑ Sostenible básico 339–390 | ▷ Conv. mejorado 391–438.1 | ✗ Convencional &gt;438.1 kg CO₂/m²</t>
  </si>
  <si>
    <t>GRUPO 4 — KPIs DE ALINEACIÓN CON METAS NETO CERO  (CCCS 2023; NDC Colombia 2030)</t>
  </si>
  <si>
    <t>KPI-13  ¿El escenario contribuye a metas de edificaciones neto cero CCCS 2023?</t>
  </si>
  <si>
    <t>✓ Sí contribuye si total &lt; 438.1 kg CO₂/m². Nota: ESC-A01, A02, A04 no contribuyen (totales ≥ 438.1).</t>
  </si>
  <si>
    <t>KPI-14  % Cumplimiento frente a meta de reducción de 100 kg CO₂/m² (~22.8%)</t>
  </si>
  <si>
    <t>Fórmula: |Total − 438.1| / 100. 100% = logra exactamente 100 kg CO₂/m² de reducción.</t>
  </si>
  <si>
    <t>SECCIÓN 5 — SEMÁFORO DE DESEMPEÑO  (Completar manualmente — celdas amarillas)</t>
  </si>
  <si>
    <t>Gestión de RCD (KPI-01 a KPI-04)</t>
  </si>
  <si>
    <t>🔴 Crítico</t>
  </si>
  <si>
    <t>🟢 Eficiente</t>
  </si>
  <si>
    <t>🟢 Eficiente / 🟡 Aceptable / 🔴 Crítico  |  Grupo A: 🔴 Crítico (1–2% aprovechado, muy por debajo meta Res.0472)  |  Grupo B: 🟢 Eficiente (20–40% aprovechado, supera metas 2024)</t>
  </si>
  <si>
    <t>Emisiones de CO₂ (KPI-05 a KPI-09)</t>
  </si>
  <si>
    <t>🔴 Sin reducción</t>
  </si>
  <si>
    <t>🟢 Reducción &gt;20%</t>
  </si>
  <si>
    <t>🟢 Reducción &gt;20% / 🟡 Reducción 5–20% / 🔴 Sin reducción  |  Grupo A: 🔴 Sin reducción (totales ~438 kg CO₂/m²)  |  Grupo B: 🟢 Reducción &gt;20% (~22.8% confirmado)</t>
  </si>
  <si>
    <t>Eficiencia operativa (KPI-10 a KPI-12)</t>
  </si>
  <si>
    <t>🔴 Convencional</t>
  </si>
  <si>
    <t>🟡 Conv. mejorado</t>
  </si>
  <si>
    <t>🟢 Sost. avanzado</t>
  </si>
  <si>
    <t>🟡 Sost. básico</t>
  </si>
  <si>
    <t>🟢 Sost. avanzado / 🟡 Básico / 🔴 Convencional  |  Grupo A: 🔴 Convencional  |  Grupo B: 🟢 ESC-B01 avanzado | 🟡 ESC-B02/B03/B04 básico</t>
  </si>
  <si>
    <t>Alineación neto cero (KPI-13 a KPI-14)</t>
  </si>
  <si>
    <t>🔴 No contribuye</t>
  </si>
  <si>
    <t>🟡 Marginal (0.05 kg CO₂/m²)</t>
  </si>
  <si>
    <t>🟢 Contribuye (100%)</t>
  </si>
  <si>
    <t>🟢 Contribuye (99.9%)</t>
  </si>
  <si>
    <t>🟢 Contribuye / 🟡 Parcialmente / 🔴 No contribuye  |  Grupo A: 🔴 No contribuye (A03 marginal)  |  Grupo B: 🟢 Contribuye (99–100% de meta)</t>
  </si>
  <si>
    <t>NOTA METODOLÓGICA v3: Esta versión es AUTÓNOMA — no requiere H3_ACV_Acotado_v3 abierto. Los valores de entrada (KPI-01 a 03, KPI-05, KPI-06, KPI-10) provienen directamente de la Matriz de Sistematización v5 y están embebidos en el archivo. Las fórmulas internas (KPI-04, 07–09, 11–14) se calculan dentro de esta misma hoja. KPI-11 negativo en Grupo A es correcto: práctica convencional está por debajo de la meta mínima 11.3%. KPI-05 (Et 0.04–0.15 kg CO₂/m²) es SOLO transporte de RCD, no comparable con rango SDA 13–17 (que incluye toda la logística de materiales). Fuentes: CCCS (s.f.-a) | Agudelo &amp; Ramírez (2023) DOI 10.24050/reia.v19i38.1554 | Pardo-Álvarez et al. (2022) DOI 10.22335/rlct.v14i1.1510</t>
  </si>
  <si>
    <t>HERRAMIENTA 4 — PROTOCOLO DE KPIs AMBIENTALES DE RCD</t>
  </si>
  <si>
    <t>Indicadores Clave de Desempeño | Universidad EAN — Grupo 2 |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</si>
</sst>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\1"/>
    <numFmt numFmtId="165" formatCode="0.0%"/>
    <numFmt numFmtId="166" formatCode="#,##0.\3"/>
    <numFmt numFmtId="167" formatCode="#,##0.\1;\(#,##0.\1\);\-"/>
    <numFmt numFmtId="168" formatCode="0.0%;\(0.0%\);\-"/>
    <numFmt numFmtId="169" formatCode="0%;\(0%\);\-"/>
  </numFmts>
  <fonts count="11" x14ac:knownFonts="1">
    <font>
      <sz val="11"/>
      <color theme="1"/>
      <name val="Calibri"/>
      <family val="2"/>
      <charset val="1"/>
    </font>
    <font>
      <b/>
      <sz val="13"/>
      <color rgb="FFFFFFFF"/>
      <name val="Arial"/>
      <family val="2"/>
    </font>
    <font>
      <i/>
      <sz val="9"/>
      <color rgb="FFFFFFFF"/>
      <name val="Arial"/>
      <family val="2"/>
    </font>
    <font>
      <b/>
      <sz val="8"/>
      <color rgb="FF1F3864"/>
      <name val="Arial"/>
      <family val="2"/>
    </font>
    <font>
      <i/>
      <sz val="8"/>
      <color rgb="FF595959"/>
      <name val="Arial"/>
      <family val="2"/>
    </font>
    <font>
      <b/>
      <sz val="9"/>
      <color rgb="FF1F3864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b/>
      <sz val="11"/>
      <color rgb="FFFFFFFF"/>
      <name val="Arial"/>
      <family val="2"/>
    </font>
    <font>
      <b/>
      <sz val="9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1F3864"/>
        <bgColor rgb="FF4B2B7A"/>
      </patternFill>
    </fill>
    <fill>
      <patternFill patternType="solid">
        <fgColor rgb="FF2E5F8A"/>
        <bgColor rgb="FF595959"/>
      </patternFill>
    </fill>
    <fill>
      <patternFill patternType="solid">
        <fgColor rgb="FFD9E1F2"/>
        <bgColor rgb="FFE8EEF7"/>
      </patternFill>
    </fill>
    <fill>
      <patternFill patternType="solid">
        <fgColor rgb="FFFFF3CD"/>
        <bgColor rgb="FFFFF0CC"/>
      </patternFill>
    </fill>
    <fill>
      <patternFill patternType="solid">
        <fgColor rgb="FFFCE4D6"/>
        <bgColor rgb="FFFFF0CC"/>
      </patternFill>
    </fill>
    <fill>
      <patternFill patternType="solid">
        <fgColor rgb="FFE2EFDA"/>
        <bgColor rgb="FFE8EEF7"/>
      </patternFill>
    </fill>
    <fill>
      <patternFill patternType="solid">
        <fgColor rgb="FF7B3F00"/>
        <bgColor rgb="FF993366"/>
      </patternFill>
    </fill>
    <fill>
      <patternFill patternType="solid">
        <fgColor rgb="FFE8EEF7"/>
        <bgColor rgb="FFE2EFDA"/>
      </patternFill>
    </fill>
    <fill>
      <patternFill patternType="solid">
        <fgColor rgb="FFFFF0CC"/>
        <bgColor rgb="FFFFF3CD"/>
      </patternFill>
    </fill>
    <fill>
      <patternFill patternType="solid">
        <fgColor rgb="FF375623"/>
        <bgColor rgb="FF595959"/>
      </patternFill>
    </fill>
    <fill>
      <patternFill patternType="solid">
        <fgColor rgb="FF4B2B7A"/>
        <bgColor rgb="FF1F3864"/>
      </patternFill>
    </fill>
    <fill>
      <patternFill patternType="solid">
        <fgColor rgb="FF595959"/>
        <bgColor rgb="FF375623"/>
      </patternFill>
    </fill>
    <fill>
      <patternFill patternType="solid">
        <fgColor rgb="FFFFCCCC"/>
        <bgColor rgb="FFFCE4D6"/>
      </patternFill>
    </fill>
    <fill>
      <patternFill patternType="solid">
        <fgColor rgb="FFCCFFCC"/>
        <bgColor rgb="FFE2EFDA"/>
      </patternFill>
    </fill>
    <fill>
      <patternFill patternType="solid">
        <fgColor rgb="FFFFFF99"/>
        <bgColor rgb="FFFFF3CD"/>
      </patternFill>
    </fill>
  </fills>
  <borders count="3">
    <border>
      <left/>
      <right/>
      <top/>
      <bottom/>
      <diagonal/>
    </border>
    <border>
      <left style="thin">
        <color rgb="FF8EA9C1"/>
      </left>
      <right/>
      <top style="thin">
        <color rgb="FF8EA9C1"/>
      </top>
      <bottom style="thin">
        <color rgb="FF8EA9C1"/>
      </bottom>
      <diagonal/>
    </border>
    <border>
      <left style="thin">
        <color rgb="FF8EA9C1"/>
      </left>
      <right style="thin">
        <color rgb="FF8EA9C1"/>
      </right>
      <top style="thin">
        <color rgb="FF8EA9C1"/>
      </top>
      <bottom style="thin">
        <color rgb="FF8EA9C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6" fillId="13" borderId="1" xfId="0" applyFont="1" applyFill="1" applyBorder="1" applyAlignment="1">
      <alignment horizontal="left" vertical="center" wrapText="1"/>
    </xf>
    <xf numFmtId="0" fontId="6" fillId="12" borderId="1" xfId="0" applyFont="1" applyFill="1" applyBorder="1" applyAlignment="1">
      <alignment horizontal="left" vertical="center" wrapText="1"/>
    </xf>
    <xf numFmtId="0" fontId="6" fillId="11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5" fillId="9" borderId="2" xfId="0" applyFont="1" applyFill="1" applyBorder="1" applyAlignment="1">
      <alignment horizontal="left" vertical="center" wrapText="1"/>
    </xf>
    <xf numFmtId="164" fontId="7" fillId="9" borderId="2" xfId="0" applyNumberFormat="1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left" vertical="center" wrapText="1"/>
    </xf>
    <xf numFmtId="165" fontId="7" fillId="9" borderId="2" xfId="0" applyNumberFormat="1" applyFont="1" applyFill="1" applyBorder="1" applyAlignment="1">
      <alignment horizontal="center" vertical="center" wrapText="1"/>
    </xf>
    <xf numFmtId="49" fontId="7" fillId="9" borderId="2" xfId="0" applyNumberFormat="1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66" fontId="7" fillId="9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164" fontId="9" fillId="2" borderId="2" xfId="0" applyNumberFormat="1" applyFont="1" applyFill="1" applyBorder="1" applyAlignment="1">
      <alignment horizontal="center" vertical="center" wrapText="1"/>
    </xf>
    <xf numFmtId="167" fontId="7" fillId="9" borderId="2" xfId="0" applyNumberFormat="1" applyFont="1" applyFill="1" applyBorder="1" applyAlignment="1">
      <alignment horizontal="center" vertical="center" wrapText="1"/>
    </xf>
    <xf numFmtId="168" fontId="7" fillId="9" borderId="2" xfId="0" applyNumberFormat="1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left" vertical="center" wrapText="1"/>
    </xf>
    <xf numFmtId="3" fontId="7" fillId="9" borderId="2" xfId="0" applyNumberFormat="1" applyFont="1" applyFill="1" applyBorder="1" applyAlignment="1">
      <alignment horizontal="center" vertical="center" wrapText="1"/>
    </xf>
    <xf numFmtId="169" fontId="7" fillId="9" borderId="2" xfId="0" applyNumberFormat="1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left" vertical="center" wrapText="1"/>
    </xf>
    <xf numFmtId="0" fontId="6" fillId="13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10" fillId="14" borderId="2" xfId="0" applyFont="1" applyFill="1" applyBorder="1" applyAlignment="1">
      <alignment horizontal="center" vertical="center" wrapText="1"/>
    </xf>
    <xf numFmtId="0" fontId="10" fillId="15" borderId="2" xfId="0" applyFont="1" applyFill="1" applyBorder="1" applyAlignment="1">
      <alignment horizontal="center" vertical="center" wrapText="1"/>
    </xf>
    <xf numFmtId="0" fontId="10" fillId="16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CE4D6"/>
      <rgbColor rgb="FF808080"/>
      <rgbColor rgb="FF9999FF"/>
      <rgbColor rgb="FF993366"/>
      <rgbColor rgb="FFFFF3CD"/>
      <rgbColor rgb="FFE8EEF7"/>
      <rgbColor rgb="FF660066"/>
      <rgbColor rgb="FFFF8080"/>
      <rgbColor rgb="FF2E5F8A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CFFCC"/>
      <rgbColor rgb="FFFFFF99"/>
      <rgbColor rgb="FFFFF0CC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595959"/>
      <rgbColor rgb="FF8EA9C1"/>
      <rgbColor rgb="FF1F3864"/>
      <rgbColor rgb="FF339966"/>
      <rgbColor rgb="FF003300"/>
      <rgbColor rgb="FF333300"/>
      <rgbColor rgb="FF7B3F00"/>
      <rgbColor rgb="FF993366"/>
      <rgbColor rgb="FF4B2B7A"/>
      <rgbColor rgb="FF37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75623"/>
  </sheetPr>
  <dimension ref="A1:J30"/>
  <sheetViews>
    <sheetView showGridLines="0" tabSelected="1" zoomScaleNormal="100" workbookViewId="0">
      <pane xSplit="1" ySplit="6" topLeftCell="B20" activePane="bottomRight" state="frozen"/>
      <selection pane="topRight" activeCell="B1" sqref="B1"/>
      <selection pane="bottomLeft" activeCell="A7" sqref="A7"/>
      <selection pane="bottomRight" activeCell="C28" sqref="C28"/>
    </sheetView>
  </sheetViews>
  <sheetFormatPr baseColWidth="10" defaultColWidth="8.6640625" defaultRowHeight="15" x14ac:dyDescent="0.2"/>
  <cols>
    <col min="1" max="1" width="42" customWidth="1"/>
    <col min="2" max="9" width="16" customWidth="1"/>
    <col min="10" max="10" width="46" customWidth="1"/>
  </cols>
  <sheetData>
    <row r="1" spans="1:10" ht="36" customHeight="1" x14ac:dyDescent="0.2">
      <c r="A1" s="10" t="s">
        <v>67</v>
      </c>
      <c r="B1" s="10"/>
      <c r="C1" s="10"/>
      <c r="D1" s="10"/>
      <c r="E1" s="10"/>
      <c r="F1" s="10"/>
    </row>
    <row r="2" spans="1:10" x14ac:dyDescent="0.2">
      <c r="A2" s="9" t="s">
        <v>68</v>
      </c>
      <c r="B2" s="9"/>
      <c r="C2" s="9"/>
      <c r="D2" s="9"/>
      <c r="E2" s="9"/>
      <c r="F2" s="9"/>
    </row>
    <row r="3" spans="1:10" ht="43.5" customHeight="1" x14ac:dyDescent="0.2">
      <c r="A3" s="8" t="s">
        <v>0</v>
      </c>
      <c r="B3" s="8"/>
      <c r="C3" s="8"/>
      <c r="D3" s="8"/>
      <c r="E3" s="8"/>
      <c r="F3" s="8"/>
    </row>
    <row r="4" spans="1:10" ht="51.75" customHeight="1" x14ac:dyDescent="0.2">
      <c r="A4" s="7" t="s">
        <v>1</v>
      </c>
      <c r="B4" s="7"/>
      <c r="C4" s="7"/>
      <c r="D4" s="7"/>
      <c r="E4" s="7"/>
      <c r="F4" s="7"/>
    </row>
    <row r="5" spans="1:10" ht="18" customHeight="1" x14ac:dyDescent="0.2">
      <c r="A5" s="6" t="s">
        <v>2</v>
      </c>
      <c r="B5" s="6"/>
      <c r="C5" s="6"/>
      <c r="D5" s="6"/>
      <c r="E5" s="6"/>
      <c r="F5" s="6"/>
    </row>
    <row r="6" spans="1:10" ht="39.75" customHeight="1" x14ac:dyDescent="0.2">
      <c r="A6" s="12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4" t="s">
        <v>8</v>
      </c>
      <c r="G6" s="14" t="s">
        <v>9</v>
      </c>
      <c r="H6" s="14" t="s">
        <v>10</v>
      </c>
      <c r="I6" s="14" t="s">
        <v>11</v>
      </c>
      <c r="J6" s="12" t="s">
        <v>12</v>
      </c>
    </row>
    <row r="7" spans="1:10" ht="19.5" customHeight="1" x14ac:dyDescent="0.2">
      <c r="A7" s="5" t="s">
        <v>13</v>
      </c>
      <c r="B7" s="5"/>
      <c r="C7" s="5"/>
      <c r="D7" s="5"/>
      <c r="E7" s="5"/>
      <c r="F7" s="5"/>
      <c r="G7" s="15"/>
      <c r="H7" s="15"/>
      <c r="I7" s="15"/>
      <c r="J7" s="15"/>
    </row>
    <row r="8" spans="1:10" ht="27.75" customHeight="1" x14ac:dyDescent="0.2">
      <c r="A8" s="16" t="s">
        <v>14</v>
      </c>
      <c r="B8" s="17">
        <v>82.1</v>
      </c>
      <c r="C8" s="17">
        <v>82.3</v>
      </c>
      <c r="D8" s="17">
        <v>83</v>
      </c>
      <c r="E8" s="17">
        <v>85</v>
      </c>
      <c r="F8" s="17">
        <v>60</v>
      </c>
      <c r="G8" s="17">
        <v>74.599999999999994</v>
      </c>
      <c r="H8" s="17">
        <v>50</v>
      </c>
      <c r="I8" s="17">
        <v>40</v>
      </c>
      <c r="J8" s="18" t="s">
        <v>15</v>
      </c>
    </row>
    <row r="9" spans="1:10" ht="27.75" customHeight="1" x14ac:dyDescent="0.2">
      <c r="A9" s="16" t="s">
        <v>16</v>
      </c>
      <c r="B9" s="19">
        <v>0.99</v>
      </c>
      <c r="C9" s="19">
        <v>0.99</v>
      </c>
      <c r="D9" s="19">
        <v>0.98</v>
      </c>
      <c r="E9" s="19">
        <v>0.99</v>
      </c>
      <c r="F9" s="19">
        <v>0.6</v>
      </c>
      <c r="G9" s="19">
        <v>0.75</v>
      </c>
      <c r="H9" s="19">
        <v>0.75</v>
      </c>
      <c r="I9" s="19">
        <v>0.8</v>
      </c>
      <c r="J9" s="18" t="s">
        <v>17</v>
      </c>
    </row>
    <row r="10" spans="1:10" ht="27.75" customHeight="1" x14ac:dyDescent="0.2">
      <c r="A10" s="16" t="s">
        <v>18</v>
      </c>
      <c r="B10" s="19">
        <v>0.01</v>
      </c>
      <c r="C10" s="19">
        <v>0.01</v>
      </c>
      <c r="D10" s="19">
        <v>0.02</v>
      </c>
      <c r="E10" s="19">
        <v>0.01</v>
      </c>
      <c r="F10" s="19">
        <v>0.4</v>
      </c>
      <c r="G10" s="19">
        <v>0.25</v>
      </c>
      <c r="H10" s="19">
        <v>0.25</v>
      </c>
      <c r="I10" s="19">
        <v>0.2</v>
      </c>
      <c r="J10" s="18" t="s">
        <v>19</v>
      </c>
    </row>
    <row r="11" spans="1:10" ht="31.5" customHeight="1" x14ac:dyDescent="0.2">
      <c r="A11" s="16" t="s">
        <v>20</v>
      </c>
      <c r="B11" s="20" t="str">
        <f t="shared" ref="B11:I11" si="0">IFERROR(IF(B10&gt;=0.133,"✓ Cumple 2024",IF(B10&gt;=0.113,"✓ Cumple 2022","✗ Incumple")),"")</f>
        <v>✗ Incumple</v>
      </c>
      <c r="C11" s="20" t="str">
        <f t="shared" si="0"/>
        <v>✗ Incumple</v>
      </c>
      <c r="D11" s="20" t="str">
        <f t="shared" si="0"/>
        <v>✗ Incumple</v>
      </c>
      <c r="E11" s="20" t="str">
        <f t="shared" si="0"/>
        <v>✗ Incumple</v>
      </c>
      <c r="F11" s="21" t="str">
        <f t="shared" si="0"/>
        <v>✓ Cumple 2024</v>
      </c>
      <c r="G11" s="21" t="str">
        <f t="shared" si="0"/>
        <v>✓ Cumple 2024</v>
      </c>
      <c r="H11" s="21" t="str">
        <f t="shared" si="0"/>
        <v>✓ Cumple 2024</v>
      </c>
      <c r="I11" s="21" t="str">
        <f t="shared" si="0"/>
        <v>✓ Cumple 2024</v>
      </c>
      <c r="J11" s="18" t="s">
        <v>21</v>
      </c>
    </row>
    <row r="12" spans="1:10" ht="19.5" customHeight="1" x14ac:dyDescent="0.2">
      <c r="A12" s="4" t="s">
        <v>22</v>
      </c>
      <c r="B12" s="4"/>
      <c r="C12" s="4"/>
      <c r="D12" s="4"/>
      <c r="E12" s="4"/>
      <c r="F12" s="4"/>
      <c r="G12" s="22"/>
      <c r="H12" s="22"/>
      <c r="I12" s="22"/>
      <c r="J12" s="22"/>
    </row>
    <row r="13" spans="1:10" ht="36" customHeight="1" x14ac:dyDescent="0.2">
      <c r="A13" s="16" t="s">
        <v>23</v>
      </c>
      <c r="B13" s="23">
        <v>0.1255</v>
      </c>
      <c r="C13" s="23">
        <v>0.1011</v>
      </c>
      <c r="D13" s="23">
        <v>0.1507</v>
      </c>
      <c r="E13" s="23">
        <v>0.1234</v>
      </c>
      <c r="F13" s="23">
        <v>6.1100000000000002E-2</v>
      </c>
      <c r="G13" s="23">
        <v>5.1999999999999998E-2</v>
      </c>
      <c r="H13" s="23">
        <v>4.3400000000000001E-2</v>
      </c>
      <c r="I13" s="23">
        <v>4.4499999999999998E-2</v>
      </c>
      <c r="J13" s="18" t="s">
        <v>24</v>
      </c>
    </row>
    <row r="14" spans="1:10" ht="36" customHeight="1" x14ac:dyDescent="0.2">
      <c r="A14" s="16" t="s">
        <v>25</v>
      </c>
      <c r="B14" s="17">
        <v>438</v>
      </c>
      <c r="C14" s="17">
        <v>441.9</v>
      </c>
      <c r="D14" s="17">
        <v>437.9</v>
      </c>
      <c r="E14" s="17">
        <v>438</v>
      </c>
      <c r="F14" s="17">
        <v>338</v>
      </c>
      <c r="G14" s="17">
        <v>338.1</v>
      </c>
      <c r="H14" s="17">
        <v>338.1</v>
      </c>
      <c r="I14" s="17">
        <v>338.1</v>
      </c>
      <c r="J14" s="18" t="s">
        <v>26</v>
      </c>
    </row>
    <row r="15" spans="1:10" ht="27.75" customHeight="1" x14ac:dyDescent="0.2">
      <c r="A15" s="24" t="s">
        <v>27</v>
      </c>
      <c r="B15" s="25">
        <f t="shared" ref="B15:I15" si="1">IFERROR(B13+B14,"")</f>
        <v>438.12549999999999</v>
      </c>
      <c r="C15" s="25">
        <f t="shared" si="1"/>
        <v>442.00109999999995</v>
      </c>
      <c r="D15" s="25">
        <f t="shared" si="1"/>
        <v>438.05069999999995</v>
      </c>
      <c r="E15" s="25">
        <f t="shared" si="1"/>
        <v>438.1234</v>
      </c>
      <c r="F15" s="25">
        <f t="shared" si="1"/>
        <v>338.06110000000001</v>
      </c>
      <c r="G15" s="25">
        <f t="shared" si="1"/>
        <v>338.15200000000004</v>
      </c>
      <c r="H15" s="25">
        <f t="shared" si="1"/>
        <v>338.14340000000004</v>
      </c>
      <c r="I15" s="25">
        <f t="shared" si="1"/>
        <v>338.14450000000005</v>
      </c>
      <c r="J15" s="18" t="s">
        <v>28</v>
      </c>
    </row>
    <row r="16" spans="1:10" ht="31.5" customHeight="1" x14ac:dyDescent="0.2">
      <c r="A16" s="16" t="s">
        <v>29</v>
      </c>
      <c r="B16" s="26">
        <f t="shared" ref="B16:I16" si="2">IFERROR(B15-438.1,"")</f>
        <v>2.5499999999965439E-2</v>
      </c>
      <c r="C16" s="26">
        <f t="shared" si="2"/>
        <v>3.9010999999999285</v>
      </c>
      <c r="D16" s="26">
        <f t="shared" si="2"/>
        <v>-4.9300000000073396E-2</v>
      </c>
      <c r="E16" s="26">
        <f t="shared" si="2"/>
        <v>2.3399999999980992E-2</v>
      </c>
      <c r="F16" s="26">
        <f t="shared" si="2"/>
        <v>-100.03890000000001</v>
      </c>
      <c r="G16" s="26">
        <f t="shared" si="2"/>
        <v>-99.947999999999979</v>
      </c>
      <c r="H16" s="26">
        <f t="shared" si="2"/>
        <v>-99.95659999999998</v>
      </c>
      <c r="I16" s="26">
        <f t="shared" si="2"/>
        <v>-99.955499999999972</v>
      </c>
      <c r="J16" s="18" t="s">
        <v>30</v>
      </c>
    </row>
    <row r="17" spans="1:10" ht="27.75" customHeight="1" x14ac:dyDescent="0.2">
      <c r="A17" s="16" t="s">
        <v>31</v>
      </c>
      <c r="B17" s="27">
        <f t="shared" ref="B17:I17" si="3">IFERROR((B15-438.1)/438.1,"")</f>
        <v>5.8205889066344297E-5</v>
      </c>
      <c r="C17" s="27">
        <f t="shared" si="3"/>
        <v>8.9045879936086019E-3</v>
      </c>
      <c r="D17" s="27">
        <f t="shared" si="3"/>
        <v>-1.125313855285857E-4</v>
      </c>
      <c r="E17" s="27">
        <f t="shared" si="3"/>
        <v>5.3412462907968477E-5</v>
      </c>
      <c r="F17" s="27">
        <f t="shared" si="3"/>
        <v>-0.22834718100890208</v>
      </c>
      <c r="G17" s="27">
        <f t="shared" si="3"/>
        <v>-0.22813969413375937</v>
      </c>
      <c r="H17" s="27">
        <f t="shared" si="3"/>
        <v>-0.22815932435517</v>
      </c>
      <c r="I17" s="27">
        <f t="shared" si="3"/>
        <v>-0.22815681351289652</v>
      </c>
      <c r="J17" s="18" t="s">
        <v>32</v>
      </c>
    </row>
    <row r="18" spans="1:10" ht="19.5" customHeight="1" x14ac:dyDescent="0.2">
      <c r="A18" s="3" t="s">
        <v>33</v>
      </c>
      <c r="B18" s="3"/>
      <c r="C18" s="3"/>
      <c r="D18" s="3"/>
      <c r="E18" s="3"/>
      <c r="F18" s="3"/>
      <c r="G18" s="28"/>
      <c r="H18" s="28"/>
      <c r="I18" s="28"/>
      <c r="J18" s="28"/>
    </row>
    <row r="19" spans="1:10" ht="27.75" customHeight="1" x14ac:dyDescent="0.2">
      <c r="A19" s="16" t="s">
        <v>34</v>
      </c>
      <c r="B19" s="29">
        <v>1</v>
      </c>
      <c r="C19" s="29">
        <v>1</v>
      </c>
      <c r="D19" s="29">
        <v>2</v>
      </c>
      <c r="E19" s="29">
        <v>1</v>
      </c>
      <c r="F19" s="29">
        <v>23</v>
      </c>
      <c r="G19" s="29">
        <v>15</v>
      </c>
      <c r="H19" s="29">
        <v>8</v>
      </c>
      <c r="I19" s="29">
        <v>10</v>
      </c>
      <c r="J19" s="18" t="s">
        <v>35</v>
      </c>
    </row>
    <row r="20" spans="1:10" ht="43.5" customHeight="1" x14ac:dyDescent="0.2">
      <c r="A20" s="16" t="s">
        <v>36</v>
      </c>
      <c r="B20" s="30">
        <f t="shared" ref="B20:I20" si="4">IFERROR((B10-0.113)/0.113,"")</f>
        <v>-0.91150442477876115</v>
      </c>
      <c r="C20" s="30">
        <f t="shared" si="4"/>
        <v>-0.91150442477876115</v>
      </c>
      <c r="D20" s="30">
        <f t="shared" si="4"/>
        <v>-0.82300884955752207</v>
      </c>
      <c r="E20" s="30">
        <f t="shared" si="4"/>
        <v>-0.91150442477876115</v>
      </c>
      <c r="F20" s="30">
        <f t="shared" si="4"/>
        <v>2.5398230088495577</v>
      </c>
      <c r="G20" s="30">
        <f t="shared" si="4"/>
        <v>1.2123893805309736</v>
      </c>
      <c r="H20" s="30">
        <f t="shared" si="4"/>
        <v>1.2123893805309736</v>
      </c>
      <c r="I20" s="30">
        <f t="shared" si="4"/>
        <v>0.76991150442477885</v>
      </c>
      <c r="J20" s="18" t="s">
        <v>37</v>
      </c>
    </row>
    <row r="21" spans="1:10" ht="36" customHeight="1" x14ac:dyDescent="0.2">
      <c r="A21" s="16" t="s">
        <v>38</v>
      </c>
      <c r="B21" s="20" t="str">
        <f t="shared" ref="B21:I21" si="5">IFERROR(IF(B15&lt;=338.1,"★ Sostenible avanzado",IF(B15&lt;=390,"◑ Sostenible básico",IF(B15&lt;=438.1,"▷ Convencional mejorado","✗ Convencional"))),"")</f>
        <v>✗ Convencional</v>
      </c>
      <c r="C21" s="20" t="str">
        <f t="shared" si="5"/>
        <v>✗ Convencional</v>
      </c>
      <c r="D21" s="20" t="str">
        <f t="shared" si="5"/>
        <v>▷ Convencional mejorado</v>
      </c>
      <c r="E21" s="20" t="str">
        <f t="shared" si="5"/>
        <v>✗ Convencional</v>
      </c>
      <c r="F21" s="21" t="str">
        <f t="shared" si="5"/>
        <v>★ Sostenible avanzado</v>
      </c>
      <c r="G21" s="21" t="str">
        <f t="shared" si="5"/>
        <v>◑ Sostenible básico</v>
      </c>
      <c r="H21" s="21" t="str">
        <f t="shared" si="5"/>
        <v>◑ Sostenible básico</v>
      </c>
      <c r="I21" s="21" t="str">
        <f t="shared" si="5"/>
        <v>◑ Sostenible básico</v>
      </c>
      <c r="J21" s="18" t="s">
        <v>39</v>
      </c>
    </row>
    <row r="22" spans="1:10" ht="19.5" customHeight="1" x14ac:dyDescent="0.2">
      <c r="A22" s="2" t="s">
        <v>40</v>
      </c>
      <c r="B22" s="2"/>
      <c r="C22" s="2"/>
      <c r="D22" s="2"/>
      <c r="E22" s="2"/>
      <c r="F22" s="2"/>
      <c r="G22" s="31"/>
      <c r="H22" s="31"/>
      <c r="I22" s="31"/>
      <c r="J22" s="31"/>
    </row>
    <row r="23" spans="1:10" ht="36" customHeight="1" x14ac:dyDescent="0.2">
      <c r="A23" s="16" t="s">
        <v>41</v>
      </c>
      <c r="B23" s="20" t="str">
        <f t="shared" ref="B23:I23" si="6">IFERROR(IF(B15&lt;438.1,"✓ Sí contribuye","✗ Sin reducción vs. referencia"),"")</f>
        <v>✗ Sin reducción vs. referencia</v>
      </c>
      <c r="C23" s="20" t="str">
        <f t="shared" si="6"/>
        <v>✗ Sin reducción vs. referencia</v>
      </c>
      <c r="D23" s="20" t="str">
        <f t="shared" si="6"/>
        <v>✓ Sí contribuye</v>
      </c>
      <c r="E23" s="20" t="str">
        <f t="shared" si="6"/>
        <v>✗ Sin reducción vs. referencia</v>
      </c>
      <c r="F23" s="21" t="str">
        <f t="shared" si="6"/>
        <v>✓ Sí contribuye</v>
      </c>
      <c r="G23" s="21" t="str">
        <f t="shared" si="6"/>
        <v>✓ Sí contribuye</v>
      </c>
      <c r="H23" s="21" t="str">
        <f t="shared" si="6"/>
        <v>✓ Sí contribuye</v>
      </c>
      <c r="I23" s="21" t="str">
        <f t="shared" si="6"/>
        <v>✓ Sí contribuye</v>
      </c>
      <c r="J23" s="18" t="s">
        <v>42</v>
      </c>
    </row>
    <row r="24" spans="1:10" ht="27.75" customHeight="1" x14ac:dyDescent="0.2">
      <c r="A24" s="16" t="s">
        <v>43</v>
      </c>
      <c r="B24" s="19">
        <f t="shared" ref="B24:I24" si="7">IFERROR(ABS(B15-438.1)/100,"")</f>
        <v>2.5499999999965437E-4</v>
      </c>
      <c r="C24" s="19">
        <f t="shared" si="7"/>
        <v>3.9010999999999282E-2</v>
      </c>
      <c r="D24" s="19">
        <f t="shared" si="7"/>
        <v>4.9300000000073395E-4</v>
      </c>
      <c r="E24" s="19">
        <f t="shared" si="7"/>
        <v>2.3399999999980991E-4</v>
      </c>
      <c r="F24" s="19">
        <f t="shared" si="7"/>
        <v>1.0003890000000002</v>
      </c>
      <c r="G24" s="19">
        <f t="shared" si="7"/>
        <v>0.99947999999999981</v>
      </c>
      <c r="H24" s="19">
        <f t="shared" si="7"/>
        <v>0.99956599999999984</v>
      </c>
      <c r="I24" s="19">
        <f t="shared" si="7"/>
        <v>0.99955499999999975</v>
      </c>
      <c r="J24" s="18" t="s">
        <v>44</v>
      </c>
    </row>
    <row r="25" spans="1:10" ht="19.5" customHeight="1" x14ac:dyDescent="0.2">
      <c r="A25" s="1" t="s">
        <v>45</v>
      </c>
      <c r="B25" s="1"/>
      <c r="C25" s="1"/>
      <c r="D25" s="1"/>
      <c r="E25" s="1"/>
      <c r="F25" s="1"/>
      <c r="G25" s="32"/>
      <c r="H25" s="32"/>
      <c r="I25" s="32"/>
      <c r="J25" s="32"/>
    </row>
    <row r="26" spans="1:10" ht="37.5" customHeight="1" x14ac:dyDescent="0.2">
      <c r="A26" s="33" t="s">
        <v>46</v>
      </c>
      <c r="B26" s="34" t="s">
        <v>47</v>
      </c>
      <c r="C26" s="34" t="s">
        <v>47</v>
      </c>
      <c r="D26" s="34" t="s">
        <v>47</v>
      </c>
      <c r="E26" s="34" t="s">
        <v>47</v>
      </c>
      <c r="F26" s="35" t="s">
        <v>48</v>
      </c>
      <c r="G26" s="35" t="s">
        <v>48</v>
      </c>
      <c r="H26" s="35" t="s">
        <v>48</v>
      </c>
      <c r="I26" s="35" t="s">
        <v>48</v>
      </c>
      <c r="J26" s="18" t="s">
        <v>49</v>
      </c>
    </row>
    <row r="27" spans="1:10" ht="37.5" customHeight="1" x14ac:dyDescent="0.2">
      <c r="A27" s="33" t="s">
        <v>50</v>
      </c>
      <c r="B27" s="34" t="s">
        <v>51</v>
      </c>
      <c r="C27" s="34" t="s">
        <v>51</v>
      </c>
      <c r="D27" s="34" t="s">
        <v>51</v>
      </c>
      <c r="E27" s="34" t="s">
        <v>51</v>
      </c>
      <c r="F27" s="35" t="s">
        <v>52</v>
      </c>
      <c r="G27" s="35" t="s">
        <v>52</v>
      </c>
      <c r="H27" s="35" t="s">
        <v>52</v>
      </c>
      <c r="I27" s="35" t="s">
        <v>52</v>
      </c>
      <c r="J27" s="18" t="s">
        <v>53</v>
      </c>
    </row>
    <row r="28" spans="1:10" ht="37.5" customHeight="1" x14ac:dyDescent="0.2">
      <c r="A28" s="33" t="s">
        <v>54</v>
      </c>
      <c r="B28" s="34" t="s">
        <v>55</v>
      </c>
      <c r="C28" s="34" t="s">
        <v>55</v>
      </c>
      <c r="D28" s="36" t="s">
        <v>56</v>
      </c>
      <c r="E28" s="34" t="s">
        <v>55</v>
      </c>
      <c r="F28" s="35" t="s">
        <v>57</v>
      </c>
      <c r="G28" s="36" t="s">
        <v>58</v>
      </c>
      <c r="H28" s="36" t="s">
        <v>58</v>
      </c>
      <c r="I28" s="36" t="s">
        <v>58</v>
      </c>
      <c r="J28" s="18" t="s">
        <v>59</v>
      </c>
    </row>
    <row r="29" spans="1:10" ht="37.5" customHeight="1" x14ac:dyDescent="0.2">
      <c r="A29" s="33" t="s">
        <v>60</v>
      </c>
      <c r="B29" s="34" t="s">
        <v>61</v>
      </c>
      <c r="C29" s="34" t="s">
        <v>61</v>
      </c>
      <c r="D29" s="36" t="s">
        <v>62</v>
      </c>
      <c r="E29" s="34" t="s">
        <v>61</v>
      </c>
      <c r="F29" s="35" t="s">
        <v>63</v>
      </c>
      <c r="G29" s="35" t="s">
        <v>64</v>
      </c>
      <c r="H29" s="35" t="s">
        <v>63</v>
      </c>
      <c r="I29" s="35" t="s">
        <v>63</v>
      </c>
      <c r="J29" s="18" t="s">
        <v>65</v>
      </c>
    </row>
    <row r="30" spans="1:10" ht="43.5" customHeight="1" x14ac:dyDescent="0.2">
      <c r="A30" s="6" t="s">
        <v>66</v>
      </c>
      <c r="B30" s="6"/>
      <c r="C30" s="6"/>
      <c r="D30" s="6"/>
      <c r="E30" s="6"/>
      <c r="F30" s="6"/>
      <c r="G30" s="11"/>
      <c r="H30" s="11"/>
      <c r="I30" s="11"/>
      <c r="J30" s="11"/>
    </row>
  </sheetData>
  <mergeCells count="11">
    <mergeCell ref="A30:F30"/>
    <mergeCell ref="A7:F7"/>
    <mergeCell ref="A12:F12"/>
    <mergeCell ref="A18:F18"/>
    <mergeCell ref="A22:F22"/>
    <mergeCell ref="A25:F25"/>
    <mergeCell ref="A1:F1"/>
    <mergeCell ref="A2:F2"/>
    <mergeCell ref="A3:F3"/>
    <mergeCell ref="A4:F4"/>
    <mergeCell ref="A5:F5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KPIs_AMBIENTALES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Irina Dominguez</cp:lastModifiedBy>
  <cp:revision>0</cp:revision>
  <dcterms:created xsi:type="dcterms:W3CDTF">2026-04-28T23:55:04Z</dcterms:created>
  <dcterms:modified xsi:type="dcterms:W3CDTF">2026-05-29T01:11:11Z</dcterms:modified>
  <dc:language>en-US</dc:language>
</cp:coreProperties>
</file>