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corpbiz-my.sharepoint.com/personal/coggonzalez_belcorp_biz/Documents/Usuario/Escritorio/"/>
    </mc:Choice>
  </mc:AlternateContent>
  <xr:revisionPtr revIDLastSave="56" documentId="8_{0CC7BD44-0F1C-41A5-AEA6-B7B5F6876B9E}" xr6:coauthVersionLast="47" xr6:coauthVersionMax="47" xr10:uidLastSave="{6A08E396-CA81-44C7-BADB-FE260D5A9B12}"/>
  <bookViews>
    <workbookView xWindow="-120" yWindow="-120" windowWidth="20730" windowHeight="11160" xr2:uid="{0BC1649C-BD58-4FC6-A026-E22666C41203}"/>
  </bookViews>
  <sheets>
    <sheet name="Capacid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3" i="1" l="1"/>
  <c r="K53" i="1"/>
  <c r="J52" i="1"/>
  <c r="K52" i="1" s="1"/>
  <c r="L52" i="1" s="1"/>
  <c r="J51" i="1"/>
  <c r="K51" i="1" s="1"/>
  <c r="L51" i="1" s="1"/>
  <c r="K50" i="1"/>
  <c r="L50" i="1" s="1"/>
  <c r="L43" i="1"/>
  <c r="L44" i="1"/>
  <c r="K43" i="1"/>
  <c r="K44" i="1"/>
  <c r="L42" i="1"/>
  <c r="K42" i="1"/>
  <c r="J44" i="1"/>
  <c r="J43" i="1"/>
  <c r="L8" i="1" l="1"/>
  <c r="K8" i="1"/>
  <c r="L7" i="1"/>
  <c r="K7" i="1"/>
  <c r="J8" i="1"/>
  <c r="F20" i="1"/>
  <c r="F16" i="1"/>
  <c r="F51" i="1"/>
  <c r="F53" i="1" s="1"/>
  <c r="F45" i="1"/>
  <c r="F43" i="1"/>
  <c r="F42" i="1" l="1"/>
  <c r="F18" i="1"/>
  <c r="F14" i="1"/>
  <c r="F50" i="1"/>
</calcChain>
</file>

<file path=xl/sharedStrings.xml><?xml version="1.0" encoding="utf-8"?>
<sst xmlns="http://schemas.openxmlformats.org/spreadsheetml/2006/main" count="158" uniqueCount="65">
  <si>
    <t>Servicios</t>
  </si>
  <si>
    <t>1. Formación y capacitación</t>
  </si>
  <si>
    <t>2. Asesoría</t>
  </si>
  <si>
    <t>3. Consultoría</t>
  </si>
  <si>
    <t>Personal</t>
  </si>
  <si>
    <t>Anual</t>
  </si>
  <si>
    <t>Mensual</t>
  </si>
  <si>
    <t>Diario</t>
  </si>
  <si>
    <t>Project Specialist</t>
  </si>
  <si>
    <t>1. Formación y capacitación (3 Días)</t>
  </si>
  <si>
    <t>Costumer Support</t>
  </si>
  <si>
    <t>Día 1</t>
  </si>
  <si>
    <t>Actividades</t>
  </si>
  <si>
    <t>Tiempo</t>
  </si>
  <si>
    <t>Recepción</t>
  </si>
  <si>
    <t>15 min</t>
  </si>
  <si>
    <t>Horas de un servicio seminario</t>
  </si>
  <si>
    <t>Primer bloque de capacitación</t>
  </si>
  <si>
    <t>2 horas</t>
  </si>
  <si>
    <t>Capacidad al mes de seminarios</t>
  </si>
  <si>
    <t>Break</t>
  </si>
  <si>
    <t>Capacidad al año de seminarios</t>
  </si>
  <si>
    <t>Segundo bloque</t>
  </si>
  <si>
    <t>Preguntas y respuestas</t>
  </si>
  <si>
    <t>30 min</t>
  </si>
  <si>
    <t>Estimación conservadora de seminarios (30%)</t>
  </si>
  <si>
    <t>Cierre y Despedida</t>
  </si>
  <si>
    <t xml:space="preserve">Promedio de cupos por seminario </t>
  </si>
  <si>
    <t>cupos</t>
  </si>
  <si>
    <t>5 horas 15 min</t>
  </si>
  <si>
    <t>Promedio de cupos por seminario al año</t>
  </si>
  <si>
    <t>Precio de venta de seminario</t>
  </si>
  <si>
    <t>Día 2</t>
  </si>
  <si>
    <t>Ingreso al año</t>
  </si>
  <si>
    <t>Día 3</t>
  </si>
  <si>
    <t>Asesoría (3 - 5 días) - 40 Horas</t>
  </si>
  <si>
    <t>Capacidad al mes</t>
  </si>
  <si>
    <t>1*semana</t>
  </si>
  <si>
    <t>Capacidad al año</t>
  </si>
  <si>
    <t>Product Manager</t>
  </si>
  <si>
    <t>Evaluación Inicial</t>
  </si>
  <si>
    <t>8 horas</t>
  </si>
  <si>
    <t>Estimación conservadora de Asesorías (50%)</t>
  </si>
  <si>
    <t>Ingeniero Ambiental</t>
  </si>
  <si>
    <t>Diseño de Estrategias</t>
  </si>
  <si>
    <t>10 horas</t>
  </si>
  <si>
    <t>Precio de venta</t>
  </si>
  <si>
    <t>Commercial Agent</t>
  </si>
  <si>
    <t>Implementación</t>
  </si>
  <si>
    <t xml:space="preserve">Ingeniero Ambiental </t>
  </si>
  <si>
    <t>16 horas</t>
  </si>
  <si>
    <t>Seguimiento y Evaluación</t>
  </si>
  <si>
    <t>6 horas</t>
  </si>
  <si>
    <t>Consultoría (6 a 10 días) - 80 Horas</t>
  </si>
  <si>
    <t>1*c/2semanas</t>
  </si>
  <si>
    <t>Apertura de la Consultoría</t>
  </si>
  <si>
    <t>Estimación conservadora de Asesorías (63%)</t>
  </si>
  <si>
    <t>Diagnóstico y Análisis</t>
  </si>
  <si>
    <t>Planificación y Diseño de Soluciones</t>
  </si>
  <si>
    <t>12 horas</t>
  </si>
  <si>
    <t>Commercial Manager</t>
  </si>
  <si>
    <t>24 horas</t>
  </si>
  <si>
    <t>Seguimiento y Control</t>
  </si>
  <si>
    <t>Cierre del Proyecto</t>
  </si>
  <si>
    <t>Seguimiento Posterior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</si>
</sst>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/>
    <xf numFmtId="0" fontId="0" fillId="2" borderId="0" xfId="0" applyFill="1"/>
    <xf numFmtId="16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center"/>
    </xf>
    <xf numFmtId="0" fontId="1" fillId="2" borderId="0" xfId="0" applyFont="1" applyFill="1"/>
    <xf numFmtId="16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398B7-9A40-413F-81FD-EE1D62BD6CB7}">
  <dimension ref="A3:L57"/>
  <sheetViews>
    <sheetView tabSelected="1" workbookViewId="0">
      <selection activeCell="L55" sqref="L55"/>
    </sheetView>
  </sheetViews>
  <sheetFormatPr defaultColWidth="11.42578125" defaultRowHeight="15"/>
  <cols>
    <col min="1" max="1" width="32.85546875" customWidth="1"/>
    <col min="2" max="2" width="26.5703125" customWidth="1"/>
    <col min="3" max="3" width="18.7109375" customWidth="1"/>
    <col min="5" max="5" width="34.140625" customWidth="1"/>
    <col min="6" max="6" width="20.5703125" style="1" customWidth="1"/>
    <col min="7" max="7" width="18.140625" customWidth="1"/>
    <col min="10" max="10" width="15.85546875" customWidth="1"/>
    <col min="11" max="12" width="14.140625" bestFit="1" customWidth="1"/>
  </cols>
  <sheetData>
    <row r="3" spans="1:12">
      <c r="A3" s="2" t="s">
        <v>0</v>
      </c>
      <c r="B3" s="2"/>
    </row>
    <row r="4" spans="1:12" ht="15.75" customHeight="1">
      <c r="A4" t="s">
        <v>1</v>
      </c>
    </row>
    <row r="5" spans="1:12">
      <c r="A5" t="s">
        <v>2</v>
      </c>
    </row>
    <row r="6" spans="1:12">
      <c r="A6" t="s">
        <v>3</v>
      </c>
      <c r="H6" s="17" t="s">
        <v>4</v>
      </c>
      <c r="I6" s="17"/>
      <c r="J6" s="15" t="s">
        <v>5</v>
      </c>
      <c r="K6" s="15" t="s">
        <v>6</v>
      </c>
      <c r="L6" s="15" t="s">
        <v>7</v>
      </c>
    </row>
    <row r="7" spans="1:12">
      <c r="H7" s="18" t="s">
        <v>8</v>
      </c>
      <c r="I7" s="18"/>
      <c r="J7" s="14">
        <v>45778306</v>
      </c>
      <c r="K7" s="14">
        <f>J7/12</f>
        <v>3814858.8333333335</v>
      </c>
      <c r="L7" s="14">
        <f>K7/20</f>
        <v>190742.94166666668</v>
      </c>
    </row>
    <row r="8" spans="1:12">
      <c r="A8" s="13" t="s">
        <v>9</v>
      </c>
      <c r="B8" s="4"/>
      <c r="C8" s="4"/>
      <c r="H8" s="18" t="s">
        <v>10</v>
      </c>
      <c r="I8" s="18"/>
      <c r="J8" s="14">
        <f>37313198/2</f>
        <v>18656599</v>
      </c>
      <c r="K8" s="14">
        <f>J8/12</f>
        <v>1554716.5833333333</v>
      </c>
      <c r="L8" s="14">
        <f>K8/20</f>
        <v>77735.829166666663</v>
      </c>
    </row>
    <row r="9" spans="1:12">
      <c r="L9" s="3"/>
    </row>
    <row r="10" spans="1:12">
      <c r="A10" s="16" t="s">
        <v>11</v>
      </c>
      <c r="B10" s="16"/>
      <c r="C10" s="16"/>
      <c r="L10" s="3"/>
    </row>
    <row r="11" spans="1:12">
      <c r="A11" s="9" t="s">
        <v>12</v>
      </c>
      <c r="B11" s="9" t="s">
        <v>4</v>
      </c>
      <c r="C11" s="9" t="s">
        <v>13</v>
      </c>
    </row>
    <row r="12" spans="1:12">
      <c r="A12" s="6" t="s">
        <v>14</v>
      </c>
      <c r="B12" s="6" t="s">
        <v>10</v>
      </c>
      <c r="C12" s="6" t="s">
        <v>15</v>
      </c>
      <c r="E12" s="6" t="s">
        <v>16</v>
      </c>
      <c r="F12" s="8">
        <v>15.75</v>
      </c>
    </row>
    <row r="13" spans="1:12">
      <c r="A13" s="6" t="s">
        <v>17</v>
      </c>
      <c r="B13" s="6" t="s">
        <v>8</v>
      </c>
      <c r="C13" s="6" t="s">
        <v>18</v>
      </c>
      <c r="E13" s="6" t="s">
        <v>19</v>
      </c>
      <c r="F13" s="8">
        <v>6</v>
      </c>
      <c r="G13" s="5"/>
    </row>
    <row r="14" spans="1:12">
      <c r="A14" s="6" t="s">
        <v>20</v>
      </c>
      <c r="B14" s="6" t="s">
        <v>10</v>
      </c>
      <c r="C14" s="6" t="s">
        <v>15</v>
      </c>
      <c r="E14" s="6" t="s">
        <v>21</v>
      </c>
      <c r="F14" s="8">
        <f>F13*12</f>
        <v>72</v>
      </c>
    </row>
    <row r="15" spans="1:12">
      <c r="A15" s="6" t="s">
        <v>22</v>
      </c>
      <c r="B15" s="6" t="s">
        <v>8</v>
      </c>
      <c r="C15" s="6" t="s">
        <v>18</v>
      </c>
    </row>
    <row r="16" spans="1:12" ht="30">
      <c r="A16" s="6" t="s">
        <v>23</v>
      </c>
      <c r="B16" s="6" t="s">
        <v>8</v>
      </c>
      <c r="C16" s="6" t="s">
        <v>24</v>
      </c>
      <c r="E16" s="7" t="s">
        <v>25</v>
      </c>
      <c r="F16" s="8">
        <f>F14*0.3</f>
        <v>21.599999999999998</v>
      </c>
    </row>
    <row r="17" spans="1:7">
      <c r="A17" s="6" t="s">
        <v>26</v>
      </c>
      <c r="B17" s="6" t="s">
        <v>10</v>
      </c>
      <c r="C17" s="6" t="s">
        <v>15</v>
      </c>
      <c r="E17" s="6" t="s">
        <v>27</v>
      </c>
      <c r="F17" s="8">
        <v>20</v>
      </c>
      <c r="G17" t="s">
        <v>28</v>
      </c>
    </row>
    <row r="18" spans="1:7" ht="30">
      <c r="C18" t="s">
        <v>29</v>
      </c>
      <c r="E18" s="7" t="s">
        <v>30</v>
      </c>
      <c r="F18" s="8">
        <f>F17*F16</f>
        <v>431.99999999999994</v>
      </c>
      <c r="G18" t="s">
        <v>28</v>
      </c>
    </row>
    <row r="19" spans="1:7">
      <c r="E19" s="11" t="s">
        <v>31</v>
      </c>
      <c r="F19" s="12">
        <v>2000000</v>
      </c>
    </row>
    <row r="20" spans="1:7">
      <c r="A20" s="17" t="s">
        <v>32</v>
      </c>
      <c r="B20" s="17"/>
      <c r="C20" s="17"/>
      <c r="E20" s="6" t="s">
        <v>33</v>
      </c>
      <c r="F20" s="12">
        <f>F19*F18</f>
        <v>863999999.99999988</v>
      </c>
    </row>
    <row r="21" spans="1:7">
      <c r="A21" s="6" t="s">
        <v>14</v>
      </c>
      <c r="B21" s="6" t="s">
        <v>8</v>
      </c>
      <c r="C21" s="6" t="s">
        <v>15</v>
      </c>
    </row>
    <row r="22" spans="1:7">
      <c r="A22" s="6" t="s">
        <v>14</v>
      </c>
      <c r="B22" s="6" t="s">
        <v>10</v>
      </c>
      <c r="C22" s="6" t="s">
        <v>15</v>
      </c>
    </row>
    <row r="23" spans="1:7">
      <c r="A23" s="6" t="s">
        <v>17</v>
      </c>
      <c r="B23" s="6" t="s">
        <v>8</v>
      </c>
      <c r="C23" s="6" t="s">
        <v>18</v>
      </c>
    </row>
    <row r="24" spans="1:7">
      <c r="A24" s="6" t="s">
        <v>20</v>
      </c>
      <c r="B24" s="6" t="s">
        <v>10</v>
      </c>
      <c r="C24" s="6" t="s">
        <v>15</v>
      </c>
    </row>
    <row r="25" spans="1:7">
      <c r="A25" s="6" t="s">
        <v>22</v>
      </c>
      <c r="B25" s="6" t="s">
        <v>8</v>
      </c>
      <c r="C25" s="6" t="s">
        <v>18</v>
      </c>
    </row>
    <row r="26" spans="1:7">
      <c r="A26" s="6" t="s">
        <v>23</v>
      </c>
      <c r="B26" s="6" t="s">
        <v>8</v>
      </c>
      <c r="C26" s="6" t="s">
        <v>24</v>
      </c>
    </row>
    <row r="27" spans="1:7">
      <c r="A27" s="6" t="s">
        <v>26</v>
      </c>
      <c r="B27" s="6" t="s">
        <v>10</v>
      </c>
      <c r="C27" s="6" t="s">
        <v>15</v>
      </c>
    </row>
    <row r="28" spans="1:7">
      <c r="C28" t="s">
        <v>29</v>
      </c>
    </row>
    <row r="29" spans="1:7">
      <c r="A29" s="16" t="s">
        <v>34</v>
      </c>
      <c r="B29" s="16"/>
      <c r="C29" s="16"/>
    </row>
    <row r="30" spans="1:7">
      <c r="A30" s="10" t="s">
        <v>14</v>
      </c>
      <c r="B30" s="10" t="s">
        <v>8</v>
      </c>
      <c r="C30" s="10" t="s">
        <v>15</v>
      </c>
    </row>
    <row r="31" spans="1:7">
      <c r="A31" s="10" t="s">
        <v>14</v>
      </c>
      <c r="B31" s="10" t="s">
        <v>10</v>
      </c>
      <c r="C31" s="10" t="s">
        <v>15</v>
      </c>
    </row>
    <row r="32" spans="1:7">
      <c r="A32" s="10" t="s">
        <v>17</v>
      </c>
      <c r="B32" s="10" t="s">
        <v>8</v>
      </c>
      <c r="C32" s="10" t="s">
        <v>18</v>
      </c>
    </row>
    <row r="33" spans="1:12">
      <c r="A33" s="10" t="s">
        <v>20</v>
      </c>
      <c r="B33" s="10" t="s">
        <v>10</v>
      </c>
      <c r="C33" s="10" t="s">
        <v>15</v>
      </c>
    </row>
    <row r="34" spans="1:12">
      <c r="A34" s="10" t="s">
        <v>22</v>
      </c>
      <c r="B34" s="10" t="s">
        <v>8</v>
      </c>
      <c r="C34" s="10" t="s">
        <v>18</v>
      </c>
    </row>
    <row r="35" spans="1:12">
      <c r="A35" s="10" t="s">
        <v>23</v>
      </c>
      <c r="B35" s="10" t="s">
        <v>8</v>
      </c>
      <c r="C35" s="10" t="s">
        <v>24</v>
      </c>
    </row>
    <row r="36" spans="1:12">
      <c r="A36" s="10" t="s">
        <v>26</v>
      </c>
      <c r="B36" s="10" t="s">
        <v>10</v>
      </c>
      <c r="C36" s="10" t="s">
        <v>15</v>
      </c>
    </row>
    <row r="37" spans="1:12">
      <c r="A37" s="10"/>
      <c r="B37" s="10"/>
      <c r="C37" s="10" t="s">
        <v>29</v>
      </c>
    </row>
    <row r="40" spans="1:12">
      <c r="A40" s="4" t="s">
        <v>35</v>
      </c>
      <c r="B40" s="4"/>
      <c r="C40" s="4"/>
      <c r="J40" s="1"/>
      <c r="K40" s="1"/>
    </row>
    <row r="41" spans="1:12">
      <c r="E41" s="6" t="s">
        <v>36</v>
      </c>
      <c r="F41" s="8">
        <v>4</v>
      </c>
      <c r="G41" t="s">
        <v>37</v>
      </c>
      <c r="H41" s="17" t="s">
        <v>4</v>
      </c>
      <c r="I41" s="17"/>
      <c r="J41" s="15" t="s">
        <v>5</v>
      </c>
      <c r="K41" s="15" t="s">
        <v>6</v>
      </c>
      <c r="L41" s="15" t="s">
        <v>7</v>
      </c>
    </row>
    <row r="42" spans="1:12">
      <c r="A42" s="9" t="s">
        <v>12</v>
      </c>
      <c r="B42" s="9" t="s">
        <v>4</v>
      </c>
      <c r="C42" s="9" t="s">
        <v>13</v>
      </c>
      <c r="E42" s="11" t="s">
        <v>38</v>
      </c>
      <c r="F42" s="8">
        <f>12*F41</f>
        <v>48</v>
      </c>
      <c r="H42" s="18" t="s">
        <v>39</v>
      </c>
      <c r="I42" s="18"/>
      <c r="J42" s="14">
        <v>92981365</v>
      </c>
      <c r="K42" s="14">
        <f>J42/12</f>
        <v>7748447.083333333</v>
      </c>
      <c r="L42" s="14">
        <f>K42/20</f>
        <v>387422.35416666663</v>
      </c>
    </row>
    <row r="43" spans="1:12" ht="30">
      <c r="A43" s="6" t="s">
        <v>40</v>
      </c>
      <c r="B43" s="6" t="s">
        <v>39</v>
      </c>
      <c r="C43" s="6" t="s">
        <v>41</v>
      </c>
      <c r="E43" s="7" t="s">
        <v>42</v>
      </c>
      <c r="F43" s="8">
        <f>F42*0.5</f>
        <v>24</v>
      </c>
      <c r="H43" s="18" t="s">
        <v>43</v>
      </c>
      <c r="I43" s="18"/>
      <c r="J43" s="14">
        <f>37313198/2</f>
        <v>18656599</v>
      </c>
      <c r="K43" s="14">
        <f t="shared" ref="K43:K44" si="0">J43/12</f>
        <v>1554716.5833333333</v>
      </c>
      <c r="L43" s="14">
        <f t="shared" ref="L43:L44" si="1">K43/20</f>
        <v>77735.829166666663</v>
      </c>
    </row>
    <row r="44" spans="1:12">
      <c r="A44" s="6" t="s">
        <v>44</v>
      </c>
      <c r="B44" s="6" t="s">
        <v>43</v>
      </c>
      <c r="C44" s="6" t="s">
        <v>45</v>
      </c>
      <c r="E44" s="6" t="s">
        <v>46</v>
      </c>
      <c r="F44" s="12">
        <v>20000000</v>
      </c>
      <c r="H44" s="18" t="s">
        <v>47</v>
      </c>
      <c r="I44" s="18"/>
      <c r="J44" s="14">
        <f>38731426/2</f>
        <v>19365713</v>
      </c>
      <c r="K44" s="14">
        <f t="shared" si="0"/>
        <v>1613809.4166666667</v>
      </c>
      <c r="L44" s="14">
        <f t="shared" si="1"/>
        <v>80690.47083333334</v>
      </c>
    </row>
    <row r="45" spans="1:12">
      <c r="A45" s="6" t="s">
        <v>48</v>
      </c>
      <c r="B45" s="6" t="s">
        <v>49</v>
      </c>
      <c r="C45" s="6" t="s">
        <v>50</v>
      </c>
      <c r="E45" s="6" t="s">
        <v>33</v>
      </c>
      <c r="F45" s="12">
        <f>F44*F43</f>
        <v>480000000</v>
      </c>
    </row>
    <row r="46" spans="1:12">
      <c r="A46" s="6" t="s">
        <v>51</v>
      </c>
      <c r="B46" s="6" t="s">
        <v>47</v>
      </c>
      <c r="C46" s="6" t="s">
        <v>52</v>
      </c>
    </row>
    <row r="48" spans="1:12">
      <c r="A48" s="4" t="s">
        <v>53</v>
      </c>
      <c r="B48" s="4"/>
      <c r="C48" s="4"/>
      <c r="J48" s="1"/>
      <c r="K48" s="1"/>
    </row>
    <row r="49" spans="1:12">
      <c r="E49" s="6" t="s">
        <v>36</v>
      </c>
      <c r="F49" s="8">
        <v>2</v>
      </c>
      <c r="G49" t="s">
        <v>54</v>
      </c>
      <c r="H49" s="17" t="s">
        <v>4</v>
      </c>
      <c r="I49" s="17"/>
      <c r="J49" s="15" t="s">
        <v>5</v>
      </c>
      <c r="K49" s="15" t="s">
        <v>6</v>
      </c>
      <c r="L49" s="15" t="s">
        <v>7</v>
      </c>
    </row>
    <row r="50" spans="1:12">
      <c r="A50" s="9" t="s">
        <v>12</v>
      </c>
      <c r="B50" s="9" t="s">
        <v>4</v>
      </c>
      <c r="C50" s="9" t="s">
        <v>13</v>
      </c>
      <c r="E50" s="11" t="s">
        <v>38</v>
      </c>
      <c r="F50" s="8">
        <f>12*F49</f>
        <v>24</v>
      </c>
      <c r="H50" s="18" t="s">
        <v>39</v>
      </c>
      <c r="I50" s="18"/>
      <c r="J50" s="14">
        <v>92981365</v>
      </c>
      <c r="K50" s="14">
        <f>J50/12</f>
        <v>7748447.083333333</v>
      </c>
      <c r="L50" s="14">
        <f>K50/20</f>
        <v>387422.35416666663</v>
      </c>
    </row>
    <row r="51" spans="1:12" ht="30">
      <c r="A51" s="6" t="s">
        <v>55</v>
      </c>
      <c r="B51" s="6" t="s">
        <v>39</v>
      </c>
      <c r="C51" s="6" t="s">
        <v>52</v>
      </c>
      <c r="E51" s="7" t="s">
        <v>56</v>
      </c>
      <c r="F51" s="8">
        <f>F50*0.625</f>
        <v>15</v>
      </c>
      <c r="H51" s="18" t="s">
        <v>43</v>
      </c>
      <c r="I51" s="18"/>
      <c r="J51" s="14">
        <f>37313198/2</f>
        <v>18656599</v>
      </c>
      <c r="K51" s="14">
        <f t="shared" ref="K51:K53" si="2">J51/12</f>
        <v>1554716.5833333333</v>
      </c>
      <c r="L51" s="14">
        <f t="shared" ref="L51:L53" si="3">K51/20</f>
        <v>77735.829166666663</v>
      </c>
    </row>
    <row r="52" spans="1:12">
      <c r="A52" s="6" t="s">
        <v>57</v>
      </c>
      <c r="B52" s="6" t="s">
        <v>39</v>
      </c>
      <c r="C52" s="6" t="s">
        <v>45</v>
      </c>
      <c r="E52" s="6" t="s">
        <v>46</v>
      </c>
      <c r="F52" s="12">
        <v>30000000</v>
      </c>
      <c r="H52" s="18" t="s">
        <v>47</v>
      </c>
      <c r="I52" s="18"/>
      <c r="J52" s="14">
        <f>38731426/2</f>
        <v>19365713</v>
      </c>
      <c r="K52" s="14">
        <f t="shared" si="2"/>
        <v>1613809.4166666667</v>
      </c>
      <c r="L52" s="14">
        <f t="shared" si="3"/>
        <v>80690.47083333334</v>
      </c>
    </row>
    <row r="53" spans="1:12">
      <c r="A53" s="6" t="s">
        <v>58</v>
      </c>
      <c r="B53" s="6" t="s">
        <v>43</v>
      </c>
      <c r="C53" s="6" t="s">
        <v>59</v>
      </c>
      <c r="E53" s="6" t="s">
        <v>33</v>
      </c>
      <c r="F53" s="12">
        <f>F52*F51</f>
        <v>450000000</v>
      </c>
      <c r="H53" s="18" t="s">
        <v>60</v>
      </c>
      <c r="I53" s="18"/>
      <c r="J53" s="14">
        <v>55397635</v>
      </c>
      <c r="K53" s="14">
        <f t="shared" si="2"/>
        <v>4616469.583333333</v>
      </c>
      <c r="L53" s="14">
        <f t="shared" si="3"/>
        <v>230823.47916666666</v>
      </c>
    </row>
    <row r="54" spans="1:12">
      <c r="A54" s="6" t="s">
        <v>48</v>
      </c>
      <c r="B54" s="6" t="s">
        <v>43</v>
      </c>
      <c r="C54" s="6" t="s">
        <v>61</v>
      </c>
    </row>
    <row r="55" spans="1:12">
      <c r="A55" s="6" t="s">
        <v>62</v>
      </c>
      <c r="B55" s="6" t="s">
        <v>39</v>
      </c>
      <c r="C55" s="6" t="s">
        <v>45</v>
      </c>
    </row>
    <row r="56" spans="1:12">
      <c r="A56" s="6" t="s">
        <v>63</v>
      </c>
      <c r="B56" s="6" t="s">
        <v>60</v>
      </c>
      <c r="C56" s="6" t="s">
        <v>52</v>
      </c>
    </row>
    <row r="57" spans="1:12">
      <c r="A57" s="6" t="s">
        <v>64</v>
      </c>
      <c r="B57" s="6" t="s">
        <v>47</v>
      </c>
      <c r="C57" s="6" t="s">
        <v>59</v>
      </c>
    </row>
  </sheetData>
  <mergeCells count="15">
    <mergeCell ref="H53:I53"/>
    <mergeCell ref="H7:I7"/>
    <mergeCell ref="H8:I8"/>
    <mergeCell ref="H49:I49"/>
    <mergeCell ref="H50:I50"/>
    <mergeCell ref="H44:I44"/>
    <mergeCell ref="H41:I41"/>
    <mergeCell ref="H42:I42"/>
    <mergeCell ref="H51:I51"/>
    <mergeCell ref="H52:I52"/>
    <mergeCell ref="A10:C10"/>
    <mergeCell ref="A20:C20"/>
    <mergeCell ref="A29:C29"/>
    <mergeCell ref="H6:I6"/>
    <mergeCell ref="H43:I43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64FBCB3529F34CB19A952D1F5C18DB" ma:contentTypeVersion="6" ma:contentTypeDescription="Crear nuevo documento." ma:contentTypeScope="" ma:versionID="f3881fd0f0211f717f85adfaa5cead9c">
  <xsd:schema xmlns:xsd="http://www.w3.org/2001/XMLSchema" xmlns:xs="http://www.w3.org/2001/XMLSchema" xmlns:p="http://schemas.microsoft.com/office/2006/metadata/properties" xmlns:ns2="7bfdaa35-5926-49b4-871f-d59073e3ecc5" xmlns:ns3="4fc199bf-9715-44c8-826a-f44da0ea3b1b" targetNamespace="http://schemas.microsoft.com/office/2006/metadata/properties" ma:root="true" ma:fieldsID="2a7ae45ef06bee942cf54c0e96d22b5d" ns2:_="" ns3:_="">
    <xsd:import namespace="7bfdaa35-5926-49b4-871f-d59073e3ecc5"/>
    <xsd:import namespace="4fc199bf-9715-44c8-826a-f44da0ea3b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daa35-5926-49b4-871f-d59073e3ec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199bf-9715-44c8-826a-f44da0ea3b1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67BA1-910B-477E-B2F1-7D0D69D99034}"/>
</file>

<file path=customXml/itemProps2.xml><?xml version="1.0" encoding="utf-8"?>
<ds:datastoreItem xmlns:ds="http://schemas.openxmlformats.org/officeDocument/2006/customXml" ds:itemID="{B7A4493D-3092-45A7-A3D3-9725939293D8}"/>
</file>

<file path=customXml/itemProps3.xml><?xml version="1.0" encoding="utf-8"?>
<ds:datastoreItem xmlns:ds="http://schemas.openxmlformats.org/officeDocument/2006/customXml" ds:itemID="{FF6D61D2-BB1A-4F91-958D-A1335547CA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Vanessa Gonzalez Robles</dc:creator>
  <cp:keywords/>
  <dc:description/>
  <cp:lastModifiedBy>DAVID ALBERTO ARISTIZABAL AGUDELO</cp:lastModifiedBy>
  <cp:revision/>
  <dcterms:created xsi:type="dcterms:W3CDTF">2024-01-12T02:33:37Z</dcterms:created>
  <dcterms:modified xsi:type="dcterms:W3CDTF">2024-02-18T03:47:35Z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0x0101004364FBCB3529F34CB19A952D1F5C18DB</vt:lpwstr>
  </property>
</Properties>
</file>