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5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7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8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9.xml" ContentType="application/vnd.openxmlformats-officedocument.drawingml.chartshapes+xml"/>
  <Override PartName="/xl/charts/chartEx1.xml" ContentType="application/vnd.ms-office.chartex+xml"/>
  <Override PartName="/xl/charts/style54.xml" ContentType="application/vnd.ms-office.chartstyle+xml"/>
  <Override PartName="/xl/charts/colors54.xml" ContentType="application/vnd.ms-office.chartcolorstyle+xml"/>
  <Override PartName="/xl/charts/chartEx2.xml" ContentType="application/vnd.ms-office.chartex+xml"/>
  <Override PartName="/xl/charts/style55.xml" ContentType="application/vnd.ms-office.chartstyle+xml"/>
  <Override PartName="/xl/charts/colors55.xml" ContentType="application/vnd.ms-office.chartcolorstyle+xml"/>
  <Override PartName="/xl/charts/chartEx3.xml" ContentType="application/vnd.ms-office.chartex+xml"/>
  <Override PartName="/xl/charts/style56.xml" ContentType="application/vnd.ms-office.chartstyle+xml"/>
  <Override PartName="/xl/charts/colors56.xml" ContentType="application/vnd.ms-office.chartcolorstyle+xml"/>
  <Override PartName="/xl/charts/chartEx4.xml" ContentType="application/vnd.ms-office.chartex+xml"/>
  <Override PartName="/xl/charts/style57.xml" ContentType="application/vnd.ms-office.chartstyle+xml"/>
  <Override PartName="/xl/charts/colors57.xml" ContentType="application/vnd.ms-office.chartcolorstyle+xml"/>
  <Override PartName="/xl/charts/chartEx5.xml" ContentType="application/vnd.ms-office.chartex+xml"/>
  <Override PartName="/xl/charts/style58.xml" ContentType="application/vnd.ms-office.chartstyle+xml"/>
  <Override PartName="/xl/charts/colors58.xml" ContentType="application/vnd.ms-office.chartcolorstyle+xml"/>
  <Override PartName="/xl/charts/chartEx6.xml" ContentType="application/vnd.ms-office.chartex+xml"/>
  <Override PartName="/xl/charts/style59.xml" ContentType="application/vnd.ms-office.chartstyle+xml"/>
  <Override PartName="/xl/charts/colors59.xml" ContentType="application/vnd.ms-office.chartcolorstyle+xml"/>
  <Override PartName="/xl/charts/chartEx7.xml" ContentType="application/vnd.ms-office.chartex+xml"/>
  <Override PartName="/xl/charts/style60.xml" ContentType="application/vnd.ms-office.chartstyle+xml"/>
  <Override PartName="/xl/charts/colors60.xml" ContentType="application/vnd.ms-office.chartcolorstyle+xml"/>
  <Override PartName="/xl/charts/chartEx8.xml" ContentType="application/vnd.ms-office.chartex+xml"/>
  <Override PartName="/xl/charts/style61.xml" ContentType="application/vnd.ms-office.chartstyle+xml"/>
  <Override PartName="/xl/charts/colors61.xml" ContentType="application/vnd.ms-office.chartcolorstyle+xml"/>
  <Override PartName="/xl/drawings/drawing10.xml" ContentType="application/vnd.openxmlformats-officedocument.drawing+xml"/>
  <Override PartName="/xl/charts/chart54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55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1.xml" ContentType="application/vnd.openxmlformats-officedocument.themeOverride+xml"/>
  <Override PartName="/xl/charts/chart56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2.xml" ContentType="application/vnd.openxmlformats-officedocument.themeOverride+xml"/>
  <Override PartName="/xl/charts/chart57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3.xml" ContentType="application/vnd.openxmlformats-officedocument.themeOverride+xml"/>
  <Override PartName="/xl/charts/chart58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.xml" ContentType="application/vnd.openxmlformats-officedocument.themeOverride+xml"/>
  <Override PartName="/xl/charts/chart59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5.xml" ContentType="application/vnd.openxmlformats-officedocument.themeOverride+xml"/>
  <Override PartName="/xl/charts/chart60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theme/themeOverride6.xml" ContentType="application/vnd.openxmlformats-officedocument.themeOverride+xml"/>
  <Override PartName="/xl/charts/chart61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7.xml" ContentType="application/vnd.openxmlformats-officedocument.themeOverrid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https://tigercos-my.sharepoint.com/personal/arozo_summumcorp_com/Documents/Documentos/DOCUMENTOS JULIAN/UNIVERSIDAD EAN/I SEMESTRE 2025/TRABAJO DE GRADO/"/>
    </mc:Choice>
  </mc:AlternateContent>
  <xr:revisionPtr revIDLastSave="44" documentId="8_{9FACB878-09FB-4CCA-A4E2-77D4A8FC3D6C}" xr6:coauthVersionLast="47" xr6:coauthVersionMax="47" xr10:uidLastSave="{255754CE-51BE-478A-B721-2F5F5EDBEA52}"/>
  <bookViews>
    <workbookView xWindow="20370" yWindow="-120" windowWidth="29040" windowHeight="15720" firstSheet="2" activeTab="2" xr2:uid="{00000000-000D-0000-FFFF-FFFF00000000}"/>
  </bookViews>
  <sheets>
    <sheet name="Datos brutos" sheetId="1" r:id="rId1"/>
    <sheet name="Datos limpios" sheetId="2" r:id="rId2"/>
    <sheet name="Gráficas de frecuencias por sec" sheetId="4" r:id="rId3"/>
  </sheets>
  <definedNames>
    <definedName name="_xlchart.v1.0" hidden="1">'Datos limpios'!$AQ$23</definedName>
    <definedName name="_xlchart.v1.1" hidden="1">'Datos limpios'!$AQ$24:$AQ$43</definedName>
    <definedName name="_xlchart.v1.10" hidden="1">'Datos limpios'!$AW$23</definedName>
    <definedName name="_xlchart.v1.11" hidden="1">'Datos limpios'!$AW$24:$AW$43</definedName>
    <definedName name="_xlchart.v1.12" hidden="1">'Datos limpios'!$AX$23</definedName>
    <definedName name="_xlchart.v1.13" hidden="1">'Datos limpios'!$AX$24:$AX$43</definedName>
    <definedName name="_xlchart.v1.14" hidden="1">'Datos limpios'!$AY$23</definedName>
    <definedName name="_xlchart.v1.15" hidden="1">'Datos limpios'!$AY$24:$AY$43</definedName>
    <definedName name="_xlchart.v1.16" hidden="1">'Datos limpios'!$AZ$23</definedName>
    <definedName name="_xlchart.v1.17" hidden="1">'Datos limpios'!$AZ$24:$AZ$43</definedName>
    <definedName name="_xlchart.v1.18" hidden="1">'Datos limpios'!$BA$23</definedName>
    <definedName name="_xlchart.v1.19" hidden="1">'Datos limpios'!$BA$24:$BA$43</definedName>
    <definedName name="_xlchart.v1.2" hidden="1">'Datos limpios'!$AR$23</definedName>
    <definedName name="_xlchart.v1.20" hidden="1">'Datos limpios'!$AK$23</definedName>
    <definedName name="_xlchart.v1.21" hidden="1">'Datos limpios'!$AK$24:$AK$43</definedName>
    <definedName name="_xlchart.v1.22" hidden="1">'Datos limpios'!$AL$23</definedName>
    <definedName name="_xlchart.v1.23" hidden="1">'Datos limpios'!$AL$24:$AL$43</definedName>
    <definedName name="_xlchart.v1.24" hidden="1">'Datos limpios'!$AM$23</definedName>
    <definedName name="_xlchart.v1.25" hidden="1">'Datos limpios'!$AM$24:$AM$43</definedName>
    <definedName name="_xlchart.v1.26" hidden="1">'Datos limpios'!$AN$23</definedName>
    <definedName name="_xlchart.v1.27" hidden="1">'Datos limpios'!$AN$24:$AN$43</definedName>
    <definedName name="_xlchart.v1.28" hidden="1">'Datos limpios'!$AO$23</definedName>
    <definedName name="_xlchart.v1.29" hidden="1">'Datos limpios'!$AO$24:$AO$43</definedName>
    <definedName name="_xlchart.v1.3" hidden="1">'Datos limpios'!$AR$24:$AR$43</definedName>
    <definedName name="_xlchart.v1.30" hidden="1">'Datos limpios'!$AE$23</definedName>
    <definedName name="_xlchart.v1.31" hidden="1">'Datos limpios'!$AE$24:$AE$43</definedName>
    <definedName name="_xlchart.v1.32" hidden="1">'Datos limpios'!$AF$23</definedName>
    <definedName name="_xlchart.v1.33" hidden="1">'Datos limpios'!$AF$24:$AF$43</definedName>
    <definedName name="_xlchart.v1.34" hidden="1">'Datos limpios'!$AG$23</definedName>
    <definedName name="_xlchart.v1.35" hidden="1">'Datos limpios'!$AG$24:$AG$43</definedName>
    <definedName name="_xlchart.v1.36" hidden="1">'Datos limpios'!$AH$23</definedName>
    <definedName name="_xlchart.v1.37" hidden="1">'Datos limpios'!$AH$24:$AH$43</definedName>
    <definedName name="_xlchart.v1.38" hidden="1">'Datos limpios'!$AI$23</definedName>
    <definedName name="_xlchart.v1.39" hidden="1">'Datos limpios'!$AI$24:$AI$43</definedName>
    <definedName name="_xlchart.v1.4" hidden="1">'Datos limpios'!$AS$23</definedName>
    <definedName name="_xlchart.v1.40" hidden="1">'Datos limpios'!$AA$23</definedName>
    <definedName name="_xlchart.v1.41" hidden="1">'Datos limpios'!$AA$24:$AA$43</definedName>
    <definedName name="_xlchart.v1.42" hidden="1">'Datos limpios'!$AB$23</definedName>
    <definedName name="_xlchart.v1.43" hidden="1">'Datos limpios'!$AB$24:$AB$43</definedName>
    <definedName name="_xlchart.v1.44" hidden="1">'Datos limpios'!$AC$23</definedName>
    <definedName name="_xlchart.v1.45" hidden="1">'Datos limpios'!$AC$24:$AC$43</definedName>
    <definedName name="_xlchart.v1.46" hidden="1">'Datos limpios'!$Y$23</definedName>
    <definedName name="_xlchart.v1.47" hidden="1">'Datos limpios'!$Y$24:$Y$43</definedName>
    <definedName name="_xlchart.v1.48" hidden="1">'Datos limpios'!$Z$23</definedName>
    <definedName name="_xlchart.v1.49" hidden="1">'Datos limpios'!$Z$24:$Z$43</definedName>
    <definedName name="_xlchart.v1.5" hidden="1">'Datos limpios'!$AS$24:$AS$43</definedName>
    <definedName name="_xlchart.v1.50" hidden="1">'Datos limpios'!$S$23</definedName>
    <definedName name="_xlchart.v1.51" hidden="1">'Datos limpios'!$S$24:$S$43</definedName>
    <definedName name="_xlchart.v1.52" hidden="1">'Datos limpios'!$T$23</definedName>
    <definedName name="_xlchart.v1.53" hidden="1">'Datos limpios'!$T$24:$T$43</definedName>
    <definedName name="_xlchart.v1.54" hidden="1">'Datos limpios'!$U$23</definedName>
    <definedName name="_xlchart.v1.55" hidden="1">'Datos limpios'!$U$24:$U$43</definedName>
    <definedName name="_xlchart.v1.56" hidden="1">'Datos limpios'!$V$23</definedName>
    <definedName name="_xlchart.v1.57" hidden="1">'Datos limpios'!$V$24:$V$43</definedName>
    <definedName name="_xlchart.v1.58" hidden="1">'Datos limpios'!$W$23</definedName>
    <definedName name="_xlchart.v1.59" hidden="1">'Datos limpios'!$W$24:$W$43</definedName>
    <definedName name="_xlchart.v1.6" hidden="1">'Datos limpios'!$AT$23</definedName>
    <definedName name="_xlchart.v1.60" hidden="1">'Datos limpios'!$M$23</definedName>
    <definedName name="_xlchart.v1.61" hidden="1">'Datos limpios'!$M$24:$M$43</definedName>
    <definedName name="_xlchart.v1.62" hidden="1">'Datos limpios'!$N$23</definedName>
    <definedName name="_xlchart.v1.63" hidden="1">'Datos limpios'!$N$24:$N$43</definedName>
    <definedName name="_xlchart.v1.64" hidden="1">'Datos limpios'!$O$23</definedName>
    <definedName name="_xlchart.v1.65" hidden="1">'Datos limpios'!$O$24:$O$43</definedName>
    <definedName name="_xlchart.v1.66" hidden="1">'Datos limpios'!$P$23</definedName>
    <definedName name="_xlchart.v1.67" hidden="1">'Datos limpios'!$P$24:$P$43</definedName>
    <definedName name="_xlchart.v1.68" hidden="1">'Datos limpios'!$G$23</definedName>
    <definedName name="_xlchart.v1.69" hidden="1">'Datos limpios'!$G$24:$G$43</definedName>
    <definedName name="_xlchart.v1.7" hidden="1">'Datos limpios'!$AT$24:$AT$43</definedName>
    <definedName name="_xlchart.v1.70" hidden="1">'Datos limpios'!$H$23</definedName>
    <definedName name="_xlchart.v1.71" hidden="1">'Datos limpios'!$H$24:$H$43</definedName>
    <definedName name="_xlchart.v1.72" hidden="1">'Datos limpios'!$I$23</definedName>
    <definedName name="_xlchart.v1.73" hidden="1">'Datos limpios'!$I$24:$I$43</definedName>
    <definedName name="_xlchart.v1.74" hidden="1">'Datos limpios'!$J$23</definedName>
    <definedName name="_xlchart.v1.75" hidden="1">'Datos limpios'!$J$24:$J$43</definedName>
    <definedName name="_xlchart.v1.76" hidden="1">'Datos limpios'!$K$23</definedName>
    <definedName name="_xlchart.v1.77" hidden="1">'Datos limpios'!$K$24:$K$43</definedName>
    <definedName name="_xlchart.v1.8" hidden="1">'Datos limpios'!$AU$23</definedName>
    <definedName name="_xlchart.v1.9" hidden="1">'Datos limpios'!$AU$24:$AU$43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6" i="4" l="1"/>
  <c r="P266" i="4"/>
  <c r="O266" i="4"/>
  <c r="N266" i="4"/>
  <c r="M266" i="4"/>
  <c r="L266" i="4"/>
  <c r="K266" i="4"/>
  <c r="J266" i="4"/>
  <c r="AW110" i="2"/>
  <c r="AQ110" i="2"/>
  <c r="AK110" i="2"/>
  <c r="AE110" i="2"/>
  <c r="Y110" i="2"/>
  <c r="S110" i="2"/>
  <c r="M110" i="2"/>
  <c r="G109" i="2"/>
  <c r="I68" i="2"/>
  <c r="F26" i="2"/>
  <c r="F25" i="2"/>
  <c r="F24" i="2"/>
  <c r="F27" i="2" s="1"/>
  <c r="E26" i="2"/>
  <c r="E25" i="2"/>
  <c r="E24" i="2"/>
  <c r="E27" i="2" s="1"/>
  <c r="D26" i="2"/>
  <c r="D25" i="2"/>
  <c r="D24" i="2"/>
  <c r="D27" i="2" s="1"/>
  <c r="C27" i="2"/>
  <c r="C26" i="2"/>
  <c r="C25" i="2"/>
  <c r="C24" i="2"/>
  <c r="B26" i="2"/>
  <c r="B25" i="2"/>
  <c r="B24" i="2"/>
  <c r="F31" i="2"/>
  <c r="F30" i="2"/>
  <c r="F29" i="2"/>
  <c r="F32" i="2" s="1"/>
  <c r="E31" i="2"/>
  <c r="E30" i="2"/>
  <c r="E29" i="2"/>
  <c r="E32" i="2" s="1"/>
  <c r="D31" i="2"/>
  <c r="D30" i="2"/>
  <c r="D29" i="2"/>
  <c r="D32" i="2" s="1"/>
  <c r="C31" i="2"/>
  <c r="C30" i="2"/>
  <c r="C29" i="2"/>
  <c r="C32" i="2" s="1"/>
  <c r="B32" i="2"/>
  <c r="B31" i="2"/>
  <c r="B30" i="2"/>
  <c r="B29" i="2"/>
  <c r="F157" i="4" l="1"/>
  <c r="G157" i="4"/>
  <c r="H157" i="4"/>
  <c r="I157" i="4"/>
  <c r="F188" i="4"/>
  <c r="G188" i="4"/>
  <c r="H188" i="4"/>
  <c r="I188" i="4"/>
  <c r="F219" i="4"/>
  <c r="G219" i="4"/>
  <c r="H219" i="4"/>
  <c r="I219" i="4"/>
  <c r="A243" i="4" s="1"/>
  <c r="E221" i="4"/>
  <c r="F221" i="4"/>
  <c r="G221" i="4"/>
  <c r="H221" i="4"/>
  <c r="I221" i="4"/>
  <c r="E222" i="4"/>
  <c r="F222" i="4"/>
  <c r="G222" i="4"/>
  <c r="B233" i="4" s="1"/>
  <c r="H222" i="4"/>
  <c r="I222" i="4"/>
  <c r="E223" i="4"/>
  <c r="F223" i="4"/>
  <c r="G223" i="4"/>
  <c r="H223" i="4"/>
  <c r="I223" i="4"/>
  <c r="E224" i="4"/>
  <c r="B223" i="4" s="1"/>
  <c r="F224" i="4"/>
  <c r="G224" i="4"/>
  <c r="H224" i="4"/>
  <c r="I224" i="4"/>
  <c r="E226" i="4"/>
  <c r="F226" i="4"/>
  <c r="G226" i="4"/>
  <c r="H226" i="4"/>
  <c r="I226" i="4"/>
  <c r="E227" i="4"/>
  <c r="F227" i="4"/>
  <c r="C227" i="4" s="1"/>
  <c r="G227" i="4"/>
  <c r="C233" i="4" s="1"/>
  <c r="H227" i="4"/>
  <c r="I227" i="4"/>
  <c r="E228" i="4"/>
  <c r="F228" i="4"/>
  <c r="G228" i="4"/>
  <c r="H228" i="4"/>
  <c r="I228" i="4"/>
  <c r="E229" i="4"/>
  <c r="F229" i="4"/>
  <c r="G229" i="4"/>
  <c r="H229" i="4"/>
  <c r="I229" i="4"/>
  <c r="F225" i="4"/>
  <c r="G225" i="4"/>
  <c r="C231" i="4" s="1"/>
  <c r="H225" i="4"/>
  <c r="C237" i="4" s="1"/>
  <c r="I225" i="4"/>
  <c r="F220" i="4"/>
  <c r="G220" i="4"/>
  <c r="H220" i="4"/>
  <c r="I220" i="4"/>
  <c r="E225" i="4"/>
  <c r="E220" i="4"/>
  <c r="E195" i="4"/>
  <c r="F195" i="4"/>
  <c r="G195" i="4"/>
  <c r="H195" i="4"/>
  <c r="I195" i="4"/>
  <c r="E196" i="4"/>
  <c r="F196" i="4"/>
  <c r="C196" i="4" s="1"/>
  <c r="G196" i="4"/>
  <c r="H196" i="4"/>
  <c r="I196" i="4"/>
  <c r="E197" i="4"/>
  <c r="F197" i="4"/>
  <c r="G197" i="4"/>
  <c r="H197" i="4"/>
  <c r="I197" i="4"/>
  <c r="C215" i="4" s="1"/>
  <c r="E198" i="4"/>
  <c r="C192" i="4" s="1"/>
  <c r="F198" i="4"/>
  <c r="G198" i="4"/>
  <c r="H198" i="4"/>
  <c r="I198" i="4"/>
  <c r="F194" i="4"/>
  <c r="G194" i="4"/>
  <c r="H194" i="4"/>
  <c r="I194" i="4"/>
  <c r="E194" i="4"/>
  <c r="F189" i="4"/>
  <c r="G189" i="4"/>
  <c r="H189" i="4"/>
  <c r="I189" i="4"/>
  <c r="F190" i="4"/>
  <c r="G190" i="4"/>
  <c r="H190" i="4"/>
  <c r="B207" i="4" s="1"/>
  <c r="I190" i="4"/>
  <c r="B213" i="4" s="1"/>
  <c r="F191" i="4"/>
  <c r="G191" i="4"/>
  <c r="H191" i="4"/>
  <c r="I191" i="4"/>
  <c r="F192" i="4"/>
  <c r="G192" i="4"/>
  <c r="H192" i="4"/>
  <c r="B209" i="4" s="1"/>
  <c r="I192" i="4"/>
  <c r="F193" i="4"/>
  <c r="G193" i="4"/>
  <c r="H193" i="4"/>
  <c r="I193" i="4"/>
  <c r="E190" i="4"/>
  <c r="E191" i="4"/>
  <c r="E192" i="4"/>
  <c r="E193" i="4"/>
  <c r="E189" i="4"/>
  <c r="E219" i="4"/>
  <c r="E188" i="4"/>
  <c r="A188" i="4" s="1"/>
  <c r="F163" i="4"/>
  <c r="G163" i="4"/>
  <c r="H163" i="4"/>
  <c r="I163" i="4"/>
  <c r="F164" i="4"/>
  <c r="G164" i="4"/>
  <c r="H164" i="4"/>
  <c r="I164" i="4"/>
  <c r="C182" i="4" s="1"/>
  <c r="F165" i="4"/>
  <c r="G165" i="4"/>
  <c r="H165" i="4"/>
  <c r="I165" i="4"/>
  <c r="F166" i="4"/>
  <c r="G166" i="4"/>
  <c r="H166" i="4"/>
  <c r="I166" i="4"/>
  <c r="C184" i="4" s="1"/>
  <c r="F167" i="4"/>
  <c r="G167" i="4"/>
  <c r="H167" i="4"/>
  <c r="I167" i="4"/>
  <c r="E164" i="4"/>
  <c r="E165" i="4"/>
  <c r="E166" i="4"/>
  <c r="E167" i="4"/>
  <c r="F158" i="4"/>
  <c r="G158" i="4"/>
  <c r="B169" i="4" s="1"/>
  <c r="H158" i="4"/>
  <c r="B175" i="4" s="1"/>
  <c r="I158" i="4"/>
  <c r="F159" i="4"/>
  <c r="G159" i="4"/>
  <c r="H159" i="4"/>
  <c r="I159" i="4"/>
  <c r="B182" i="4" s="1"/>
  <c r="F160" i="4"/>
  <c r="G160" i="4"/>
  <c r="H160" i="4"/>
  <c r="B177" i="4" s="1"/>
  <c r="I160" i="4"/>
  <c r="F161" i="4"/>
  <c r="G161" i="4"/>
  <c r="B172" i="4" s="1"/>
  <c r="H161" i="4"/>
  <c r="I161" i="4"/>
  <c r="F162" i="4"/>
  <c r="G162" i="4"/>
  <c r="B173" i="4" s="1"/>
  <c r="H162" i="4"/>
  <c r="B179" i="4" s="1"/>
  <c r="I162" i="4"/>
  <c r="E159" i="4"/>
  <c r="E160" i="4"/>
  <c r="B159" i="4" s="1"/>
  <c r="E161" i="4"/>
  <c r="E162" i="4"/>
  <c r="E163" i="4"/>
  <c r="E158" i="4"/>
  <c r="E157" i="4"/>
  <c r="F126" i="4"/>
  <c r="G126" i="4"/>
  <c r="H126" i="4"/>
  <c r="I126" i="4"/>
  <c r="F132" i="4"/>
  <c r="G132" i="4"/>
  <c r="H132" i="4"/>
  <c r="I132" i="4"/>
  <c r="F133" i="4"/>
  <c r="G133" i="4"/>
  <c r="H133" i="4"/>
  <c r="I133" i="4"/>
  <c r="C151" i="4" s="1"/>
  <c r="F134" i="4"/>
  <c r="G134" i="4"/>
  <c r="H134" i="4"/>
  <c r="I134" i="4"/>
  <c r="F135" i="4"/>
  <c r="G135" i="4"/>
  <c r="H135" i="4"/>
  <c r="I135" i="4"/>
  <c r="C153" i="4" s="1"/>
  <c r="F136" i="4"/>
  <c r="G136" i="4"/>
  <c r="H136" i="4"/>
  <c r="I136" i="4"/>
  <c r="E133" i="4"/>
  <c r="C127" i="4" s="1"/>
  <c r="E134" i="4"/>
  <c r="E135" i="4"/>
  <c r="E136" i="4"/>
  <c r="F127" i="4"/>
  <c r="G127" i="4"/>
  <c r="H127" i="4"/>
  <c r="I127" i="4"/>
  <c r="F128" i="4"/>
  <c r="G128" i="4"/>
  <c r="H128" i="4"/>
  <c r="B145" i="4" s="1"/>
  <c r="I128" i="4"/>
  <c r="B151" i="4" s="1"/>
  <c r="F129" i="4"/>
  <c r="G129" i="4"/>
  <c r="H129" i="4"/>
  <c r="I129" i="4"/>
  <c r="F130" i="4"/>
  <c r="G130" i="4"/>
  <c r="H130" i="4"/>
  <c r="B147" i="4" s="1"/>
  <c r="I130" i="4"/>
  <c r="B153" i="4" s="1"/>
  <c r="F131" i="4"/>
  <c r="G131" i="4"/>
  <c r="H131" i="4"/>
  <c r="I131" i="4"/>
  <c r="E128" i="4"/>
  <c r="E129" i="4"/>
  <c r="B128" i="4" s="1"/>
  <c r="E130" i="4"/>
  <c r="E131" i="4"/>
  <c r="E132" i="4"/>
  <c r="E127" i="4"/>
  <c r="E126" i="4"/>
  <c r="A126" i="4" s="1"/>
  <c r="F101" i="4"/>
  <c r="G101" i="4"/>
  <c r="H101" i="4"/>
  <c r="I101" i="4"/>
  <c r="F102" i="4"/>
  <c r="G102" i="4"/>
  <c r="H102" i="4"/>
  <c r="I102" i="4"/>
  <c r="C120" i="4" s="1"/>
  <c r="F103" i="4"/>
  <c r="G103" i="4"/>
  <c r="H103" i="4"/>
  <c r="I103" i="4"/>
  <c r="F104" i="4"/>
  <c r="G104" i="4"/>
  <c r="H104" i="4"/>
  <c r="I104" i="4"/>
  <c r="C122" i="4" s="1"/>
  <c r="F105" i="4"/>
  <c r="G105" i="4"/>
  <c r="H105" i="4"/>
  <c r="I105" i="4"/>
  <c r="E102" i="4"/>
  <c r="E103" i="4"/>
  <c r="E104" i="4"/>
  <c r="E105" i="4"/>
  <c r="E101" i="4"/>
  <c r="C95" i="4" s="1"/>
  <c r="F96" i="4"/>
  <c r="G96" i="4"/>
  <c r="H96" i="4"/>
  <c r="I96" i="4"/>
  <c r="F97" i="4"/>
  <c r="G97" i="4"/>
  <c r="H97" i="4"/>
  <c r="I97" i="4"/>
  <c r="F98" i="4"/>
  <c r="G98" i="4"/>
  <c r="B109" i="4" s="1"/>
  <c r="H98" i="4"/>
  <c r="B115" i="4" s="1"/>
  <c r="I98" i="4"/>
  <c r="F99" i="4"/>
  <c r="G99" i="4"/>
  <c r="H99" i="4"/>
  <c r="I99" i="4"/>
  <c r="B122" i="4" s="1"/>
  <c r="F100" i="4"/>
  <c r="G100" i="4"/>
  <c r="H100" i="4"/>
  <c r="B117" i="4" s="1"/>
  <c r="I100" i="4"/>
  <c r="E97" i="4"/>
  <c r="E98" i="4"/>
  <c r="E99" i="4"/>
  <c r="E100" i="4"/>
  <c r="E96" i="4"/>
  <c r="B95" i="4" s="1"/>
  <c r="F95" i="4"/>
  <c r="G95" i="4"/>
  <c r="H95" i="4"/>
  <c r="I95" i="4"/>
  <c r="E95" i="4"/>
  <c r="C219" i="4"/>
  <c r="B221" i="4"/>
  <c r="B191" i="4"/>
  <c r="B190" i="4"/>
  <c r="B160" i="4"/>
  <c r="B129" i="4"/>
  <c r="B97" i="4"/>
  <c r="C247" i="4"/>
  <c r="B247" i="4"/>
  <c r="C246" i="4"/>
  <c r="B246" i="4"/>
  <c r="C245" i="4"/>
  <c r="B245" i="4"/>
  <c r="C244" i="4"/>
  <c r="B244" i="4"/>
  <c r="C243" i="4"/>
  <c r="B243" i="4"/>
  <c r="C241" i="4"/>
  <c r="B241" i="4"/>
  <c r="C240" i="4"/>
  <c r="B240" i="4"/>
  <c r="C239" i="4"/>
  <c r="B239" i="4"/>
  <c r="C238" i="4"/>
  <c r="B238" i="4"/>
  <c r="B237" i="4"/>
  <c r="A237" i="4"/>
  <c r="C235" i="4"/>
  <c r="B235" i="4"/>
  <c r="C234" i="4"/>
  <c r="B234" i="4"/>
  <c r="C232" i="4"/>
  <c r="B232" i="4"/>
  <c r="B231" i="4"/>
  <c r="A231" i="4"/>
  <c r="C229" i="4"/>
  <c r="B229" i="4"/>
  <c r="C228" i="4"/>
  <c r="B228" i="4"/>
  <c r="B227" i="4"/>
  <c r="C226" i="4"/>
  <c r="B226" i="4"/>
  <c r="C225" i="4"/>
  <c r="B225" i="4"/>
  <c r="A225" i="4"/>
  <c r="C223" i="4"/>
  <c r="C222" i="4"/>
  <c r="B222" i="4"/>
  <c r="C221" i="4"/>
  <c r="C220" i="4"/>
  <c r="B220" i="4"/>
  <c r="B219" i="4"/>
  <c r="A219" i="4"/>
  <c r="C216" i="4"/>
  <c r="B216" i="4"/>
  <c r="B215" i="4"/>
  <c r="C214" i="4"/>
  <c r="B214" i="4"/>
  <c r="C213" i="4"/>
  <c r="C212" i="4"/>
  <c r="B212" i="4"/>
  <c r="A212" i="4"/>
  <c r="C210" i="4"/>
  <c r="B210" i="4"/>
  <c r="C209" i="4"/>
  <c r="C208" i="4"/>
  <c r="B208" i="4"/>
  <c r="C207" i="4"/>
  <c r="C206" i="4"/>
  <c r="B206" i="4"/>
  <c r="A206" i="4"/>
  <c r="C204" i="4"/>
  <c r="B204" i="4"/>
  <c r="C203" i="4"/>
  <c r="B203" i="4"/>
  <c r="C202" i="4"/>
  <c r="B202" i="4"/>
  <c r="C201" i="4"/>
  <c r="B201" i="4"/>
  <c r="C200" i="4"/>
  <c r="B200" i="4"/>
  <c r="A200" i="4"/>
  <c r="C198" i="4"/>
  <c r="B198" i="4"/>
  <c r="C197" i="4"/>
  <c r="B197" i="4"/>
  <c r="B196" i="4"/>
  <c r="C195" i="4"/>
  <c r="B195" i="4"/>
  <c r="C194" i="4"/>
  <c r="B194" i="4"/>
  <c r="A194" i="4"/>
  <c r="B192" i="4"/>
  <c r="C191" i="4"/>
  <c r="C190" i="4"/>
  <c r="C189" i="4"/>
  <c r="B189" i="4"/>
  <c r="C188" i="4"/>
  <c r="B188" i="4"/>
  <c r="C185" i="4"/>
  <c r="B185" i="4"/>
  <c r="B184" i="4"/>
  <c r="C183" i="4"/>
  <c r="B183" i="4"/>
  <c r="C181" i="4"/>
  <c r="B181" i="4"/>
  <c r="A181" i="4"/>
  <c r="C179" i="4"/>
  <c r="C178" i="4"/>
  <c r="B178" i="4"/>
  <c r="C177" i="4"/>
  <c r="C176" i="4"/>
  <c r="B176" i="4"/>
  <c r="C175" i="4"/>
  <c r="A175" i="4"/>
  <c r="C173" i="4"/>
  <c r="C172" i="4"/>
  <c r="C171" i="4"/>
  <c r="B171" i="4"/>
  <c r="C170" i="4"/>
  <c r="B170" i="4"/>
  <c r="C169" i="4"/>
  <c r="A169" i="4"/>
  <c r="C167" i="4"/>
  <c r="B167" i="4"/>
  <c r="C166" i="4"/>
  <c r="B166" i="4"/>
  <c r="C165" i="4"/>
  <c r="B165" i="4"/>
  <c r="C164" i="4"/>
  <c r="B164" i="4"/>
  <c r="C163" i="4"/>
  <c r="B163" i="4"/>
  <c r="A163" i="4"/>
  <c r="C161" i="4"/>
  <c r="B161" i="4"/>
  <c r="C160" i="4"/>
  <c r="C159" i="4"/>
  <c r="C158" i="4"/>
  <c r="B158" i="4"/>
  <c r="C157" i="4"/>
  <c r="B157" i="4"/>
  <c r="A157" i="4"/>
  <c r="C154" i="4"/>
  <c r="B154" i="4"/>
  <c r="C152" i="4"/>
  <c r="B152" i="4"/>
  <c r="C150" i="4"/>
  <c r="B150" i="4"/>
  <c r="A150" i="4"/>
  <c r="C148" i="4"/>
  <c r="B148" i="4"/>
  <c r="C147" i="4"/>
  <c r="C146" i="4"/>
  <c r="B146" i="4"/>
  <c r="C145" i="4"/>
  <c r="C144" i="4"/>
  <c r="B144" i="4"/>
  <c r="A144" i="4"/>
  <c r="C142" i="4"/>
  <c r="B142" i="4"/>
  <c r="C141" i="4"/>
  <c r="B141" i="4"/>
  <c r="C140" i="4"/>
  <c r="B140" i="4"/>
  <c r="C139" i="4"/>
  <c r="B139" i="4"/>
  <c r="C138" i="4"/>
  <c r="B138" i="4"/>
  <c r="A138" i="4"/>
  <c r="C136" i="4"/>
  <c r="B136" i="4"/>
  <c r="C135" i="4"/>
  <c r="B135" i="4"/>
  <c r="C134" i="4"/>
  <c r="B134" i="4"/>
  <c r="C133" i="4"/>
  <c r="B133" i="4"/>
  <c r="C132" i="4"/>
  <c r="B132" i="4"/>
  <c r="A132" i="4"/>
  <c r="C130" i="4"/>
  <c r="B130" i="4"/>
  <c r="C129" i="4"/>
  <c r="C128" i="4"/>
  <c r="B127" i="4"/>
  <c r="C126" i="4"/>
  <c r="B126" i="4"/>
  <c r="C123" i="4"/>
  <c r="B123" i="4"/>
  <c r="C121" i="4"/>
  <c r="B121" i="4"/>
  <c r="B120" i="4"/>
  <c r="C119" i="4"/>
  <c r="B119" i="4"/>
  <c r="A119" i="4"/>
  <c r="C117" i="4"/>
  <c r="C116" i="4"/>
  <c r="B116" i="4"/>
  <c r="C115" i="4"/>
  <c r="C114" i="4"/>
  <c r="B114" i="4"/>
  <c r="C113" i="4"/>
  <c r="B113" i="4"/>
  <c r="A113" i="4"/>
  <c r="C111" i="4"/>
  <c r="B111" i="4"/>
  <c r="C110" i="4"/>
  <c r="B110" i="4"/>
  <c r="C109" i="4"/>
  <c r="C108" i="4"/>
  <c r="B108" i="4"/>
  <c r="C107" i="4"/>
  <c r="B107" i="4"/>
  <c r="A107" i="4"/>
  <c r="C105" i="4"/>
  <c r="B105" i="4"/>
  <c r="C104" i="4"/>
  <c r="B104" i="4"/>
  <c r="C103" i="4"/>
  <c r="B103" i="4"/>
  <c r="C102" i="4"/>
  <c r="B102" i="4"/>
  <c r="C101" i="4"/>
  <c r="B101" i="4"/>
  <c r="A101" i="4"/>
  <c r="C99" i="4"/>
  <c r="B99" i="4"/>
  <c r="C98" i="4"/>
  <c r="B98" i="4"/>
  <c r="C97" i="4"/>
  <c r="C96" i="4"/>
  <c r="B96" i="4"/>
  <c r="A95" i="4"/>
  <c r="E66" i="4"/>
  <c r="F66" i="4"/>
  <c r="G66" i="4"/>
  <c r="H66" i="4"/>
  <c r="I66" i="4"/>
  <c r="E67" i="4"/>
  <c r="F67" i="4"/>
  <c r="B72" i="4" s="1"/>
  <c r="G67" i="4"/>
  <c r="B78" i="4" s="1"/>
  <c r="H67" i="4"/>
  <c r="I67" i="4"/>
  <c r="E68" i="4"/>
  <c r="F68" i="4"/>
  <c r="G68" i="4"/>
  <c r="H68" i="4"/>
  <c r="I68" i="4"/>
  <c r="B91" i="4" s="1"/>
  <c r="E69" i="4"/>
  <c r="B68" i="4" s="1"/>
  <c r="F69" i="4"/>
  <c r="G69" i="4"/>
  <c r="H69" i="4"/>
  <c r="I69" i="4"/>
  <c r="F65" i="4"/>
  <c r="G65" i="4"/>
  <c r="H65" i="4"/>
  <c r="I65" i="4"/>
  <c r="E65" i="4"/>
  <c r="B64" i="4" s="1"/>
  <c r="F64" i="4"/>
  <c r="A70" i="4" s="1"/>
  <c r="G64" i="4"/>
  <c r="H64" i="4"/>
  <c r="I64" i="4"/>
  <c r="E64" i="4"/>
  <c r="A64" i="4" s="1"/>
  <c r="F70" i="4"/>
  <c r="G70" i="4"/>
  <c r="H70" i="4"/>
  <c r="I70" i="4"/>
  <c r="F71" i="4"/>
  <c r="G71" i="4"/>
  <c r="H71" i="4"/>
  <c r="C83" i="4" s="1"/>
  <c r="I71" i="4"/>
  <c r="C89" i="4" s="1"/>
  <c r="F72" i="4"/>
  <c r="G72" i="4"/>
  <c r="H72" i="4"/>
  <c r="I72" i="4"/>
  <c r="F73" i="4"/>
  <c r="G73" i="4"/>
  <c r="C79" i="4" s="1"/>
  <c r="H73" i="4"/>
  <c r="C85" i="4" s="1"/>
  <c r="I73" i="4"/>
  <c r="C91" i="4" s="1"/>
  <c r="F74" i="4"/>
  <c r="G74" i="4"/>
  <c r="H74" i="4"/>
  <c r="I74" i="4"/>
  <c r="C92" i="4" s="1"/>
  <c r="E71" i="4"/>
  <c r="E72" i="4"/>
  <c r="E73" i="4"/>
  <c r="E74" i="4"/>
  <c r="E70" i="4"/>
  <c r="C64" i="4" s="1"/>
  <c r="C68" i="4"/>
  <c r="C78" i="4"/>
  <c r="C66" i="4"/>
  <c r="C77" i="4"/>
  <c r="C88" i="4"/>
  <c r="C70" i="4"/>
  <c r="B92" i="4"/>
  <c r="C90" i="4"/>
  <c r="B90" i="4"/>
  <c r="B89" i="4"/>
  <c r="B88" i="4"/>
  <c r="A88" i="4"/>
  <c r="C86" i="4"/>
  <c r="B86" i="4"/>
  <c r="B85" i="4"/>
  <c r="C84" i="4"/>
  <c r="B84" i="4"/>
  <c r="B83" i="4"/>
  <c r="C82" i="4"/>
  <c r="B82" i="4"/>
  <c r="A82" i="4"/>
  <c r="C80" i="4"/>
  <c r="B80" i="4"/>
  <c r="B79" i="4"/>
  <c r="B77" i="4"/>
  <c r="C76" i="4"/>
  <c r="B76" i="4"/>
  <c r="A76" i="4"/>
  <c r="C74" i="4"/>
  <c r="B74" i="4"/>
  <c r="C73" i="4"/>
  <c r="B73" i="4"/>
  <c r="C72" i="4"/>
  <c r="C71" i="4"/>
  <c r="B71" i="4"/>
  <c r="B70" i="4"/>
  <c r="C67" i="4"/>
  <c r="B67" i="4"/>
  <c r="B66" i="4"/>
  <c r="C65" i="4"/>
  <c r="B65" i="4"/>
  <c r="C58" i="4"/>
  <c r="C59" i="4"/>
  <c r="C60" i="4"/>
  <c r="C61" i="4"/>
  <c r="C57" i="4"/>
  <c r="C52" i="4"/>
  <c r="C53" i="4"/>
  <c r="C54" i="4"/>
  <c r="C55" i="4"/>
  <c r="C51" i="4"/>
  <c r="C46" i="4"/>
  <c r="C47" i="4"/>
  <c r="C48" i="4"/>
  <c r="C49" i="4"/>
  <c r="C45" i="4"/>
  <c r="C40" i="4"/>
  <c r="C41" i="4"/>
  <c r="C42" i="4"/>
  <c r="C43" i="4"/>
  <c r="C39" i="4"/>
  <c r="C34" i="4"/>
  <c r="C35" i="4"/>
  <c r="C36" i="4"/>
  <c r="C37" i="4"/>
  <c r="C33" i="4"/>
  <c r="B61" i="4"/>
  <c r="B60" i="4"/>
  <c r="B59" i="4"/>
  <c r="B58" i="4"/>
  <c r="B57" i="4"/>
  <c r="B55" i="4"/>
  <c r="B54" i="4"/>
  <c r="B53" i="4"/>
  <c r="B52" i="4"/>
  <c r="B51" i="4"/>
  <c r="B49" i="4"/>
  <c r="B48" i="4"/>
  <c r="B47" i="4"/>
  <c r="B46" i="4"/>
  <c r="B45" i="4"/>
  <c r="B43" i="4"/>
  <c r="B42" i="4"/>
  <c r="B41" i="4"/>
  <c r="B40" i="4"/>
  <c r="B39" i="4"/>
  <c r="B34" i="4"/>
  <c r="B35" i="4"/>
  <c r="B36" i="4"/>
  <c r="B37" i="4"/>
  <c r="B33" i="4"/>
  <c r="A57" i="4"/>
  <c r="A51" i="4"/>
  <c r="A45" i="4"/>
  <c r="A39" i="4"/>
  <c r="A33" i="4"/>
  <c r="K23" i="2"/>
  <c r="J23" i="2"/>
  <c r="I23" i="2"/>
  <c r="H23" i="2"/>
  <c r="G23" i="2"/>
  <c r="Q23" i="2"/>
  <c r="P23" i="2"/>
  <c r="O23" i="2"/>
  <c r="N23" i="2"/>
  <c r="M23" i="2"/>
  <c r="W23" i="2"/>
  <c r="V23" i="2"/>
  <c r="U23" i="2"/>
  <c r="T23" i="2"/>
  <c r="S23" i="2"/>
  <c r="AC23" i="2"/>
  <c r="AB23" i="2"/>
  <c r="AA23" i="2"/>
  <c r="Z23" i="2"/>
  <c r="Y23" i="2"/>
  <c r="AI23" i="2"/>
  <c r="AH23" i="2"/>
  <c r="AG23" i="2"/>
  <c r="AF23" i="2"/>
  <c r="AE23" i="2"/>
  <c r="AO23" i="2"/>
  <c r="AN23" i="2"/>
  <c r="AM23" i="2"/>
  <c r="AL23" i="2"/>
  <c r="AK23" i="2"/>
  <c r="BA23" i="2"/>
  <c r="AZ23" i="2"/>
  <c r="AY23" i="2"/>
  <c r="AX23" i="2"/>
  <c r="AW23" i="2"/>
  <c r="R56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24" i="2"/>
  <c r="AR23" i="2"/>
  <c r="AS23" i="2"/>
  <c r="AT23" i="2"/>
  <c r="AU23" i="2"/>
  <c r="AQ23" i="2"/>
  <c r="AR43" i="2"/>
  <c r="AS43" i="2"/>
  <c r="AU43" i="2"/>
  <c r="AU55" i="2" s="1"/>
  <c r="AQ41" i="2"/>
  <c r="AT41" i="2"/>
  <c r="AT55" i="2" s="1"/>
  <c r="AR55" i="2"/>
  <c r="AS55" i="2"/>
  <c r="AQ55" i="2"/>
  <c r="BB55" i="2"/>
  <c r="BB56" i="2" s="1"/>
  <c r="BA55" i="2"/>
  <c r="AZ55" i="2"/>
  <c r="AY55" i="2"/>
  <c r="AX55" i="2"/>
  <c r="AW55" i="2"/>
  <c r="AP55" i="2"/>
  <c r="AP56" i="2" s="1"/>
  <c r="AO55" i="2"/>
  <c r="AN55" i="2"/>
  <c r="AM55" i="2"/>
  <c r="AL55" i="2"/>
  <c r="AK55" i="2"/>
  <c r="AJ55" i="2"/>
  <c r="AJ56" i="2" s="1"/>
  <c r="AI55" i="2"/>
  <c r="AH55" i="2"/>
  <c r="AG55" i="2"/>
  <c r="AF55" i="2"/>
  <c r="AE55" i="2"/>
  <c r="AD55" i="2"/>
  <c r="AD56" i="2" s="1"/>
  <c r="AC55" i="2"/>
  <c r="AB55" i="2"/>
  <c r="AA55" i="2"/>
  <c r="Z55" i="2"/>
  <c r="Y55" i="2"/>
  <c r="X55" i="2"/>
  <c r="X56" i="2" s="1"/>
  <c r="W55" i="2"/>
  <c r="V55" i="2"/>
  <c r="U55" i="2"/>
  <c r="T55" i="2"/>
  <c r="S55" i="2"/>
  <c r="P55" i="2"/>
  <c r="O55" i="2"/>
  <c r="N55" i="2"/>
  <c r="M55" i="2"/>
  <c r="BB43" i="2"/>
  <c r="BB42" i="2"/>
  <c r="BB41" i="2"/>
  <c r="BB40" i="2"/>
  <c r="BB39" i="2"/>
  <c r="BB38" i="2"/>
  <c r="BB37" i="2"/>
  <c r="BB36" i="2"/>
  <c r="BB35" i="2"/>
  <c r="BB34" i="2"/>
  <c r="BB33" i="2"/>
  <c r="BB32" i="2"/>
  <c r="BB31" i="2"/>
  <c r="BB30" i="2"/>
  <c r="BB29" i="2"/>
  <c r="BB28" i="2"/>
  <c r="BB27" i="2"/>
  <c r="BB26" i="2"/>
  <c r="BB25" i="2"/>
  <c r="BB24" i="2"/>
  <c r="AV42" i="2"/>
  <c r="AV40" i="2"/>
  <c r="AV39" i="2"/>
  <c r="AV38" i="2"/>
  <c r="AV37" i="2"/>
  <c r="AV36" i="2"/>
  <c r="AV35" i="2"/>
  <c r="AV34" i="2"/>
  <c r="AV33" i="2"/>
  <c r="AV32" i="2"/>
  <c r="AV31" i="2"/>
  <c r="AV30" i="2"/>
  <c r="AV29" i="2"/>
  <c r="AV28" i="2"/>
  <c r="AV27" i="2"/>
  <c r="AV26" i="2"/>
  <c r="AV25" i="2"/>
  <c r="AV24" i="2"/>
  <c r="AP43" i="2"/>
  <c r="AP42" i="2"/>
  <c r="AP41" i="2"/>
  <c r="AP40" i="2"/>
  <c r="AP39" i="2"/>
  <c r="AP38" i="2"/>
  <c r="AP37" i="2"/>
  <c r="AP36" i="2"/>
  <c r="AP35" i="2"/>
  <c r="AP34" i="2"/>
  <c r="AP33" i="2"/>
  <c r="AP32" i="2"/>
  <c r="AP31" i="2"/>
  <c r="AP30" i="2"/>
  <c r="AP29" i="2"/>
  <c r="AP28" i="2"/>
  <c r="AP27" i="2"/>
  <c r="AP26" i="2"/>
  <c r="AP25" i="2"/>
  <c r="AP24" i="2"/>
  <c r="AJ43" i="2"/>
  <c r="AJ42" i="2"/>
  <c r="AJ41" i="2"/>
  <c r="AJ40" i="2"/>
  <c r="AJ39" i="2"/>
  <c r="AJ38" i="2"/>
  <c r="AJ37" i="2"/>
  <c r="AJ36" i="2"/>
  <c r="AJ35" i="2"/>
  <c r="AJ34" i="2"/>
  <c r="AJ33" i="2"/>
  <c r="AJ32" i="2"/>
  <c r="AJ31" i="2"/>
  <c r="AJ30" i="2"/>
  <c r="AJ29" i="2"/>
  <c r="AJ28" i="2"/>
  <c r="AJ27" i="2"/>
  <c r="AJ26" i="2"/>
  <c r="AJ25" i="2"/>
  <c r="AJ24" i="2"/>
  <c r="AD43" i="2"/>
  <c r="AD42" i="2"/>
  <c r="AD41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T24" i="2"/>
  <c r="R55" i="2" l="1"/>
  <c r="AV43" i="2"/>
  <c r="AV41" i="2"/>
  <c r="AW26" i="2"/>
  <c r="AW4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24" i="2"/>
  <c r="AE24" i="2"/>
  <c r="AF24" i="2"/>
  <c r="AE25" i="2"/>
  <c r="AF25" i="2"/>
  <c r="AE26" i="2"/>
  <c r="AF26" i="2"/>
  <c r="AE27" i="2"/>
  <c r="AF27" i="2"/>
  <c r="AE28" i="2"/>
  <c r="AF28" i="2"/>
  <c r="AE29" i="2"/>
  <c r="AF29" i="2"/>
  <c r="AE30" i="2"/>
  <c r="AF30" i="2"/>
  <c r="AE31" i="2"/>
  <c r="AF31" i="2"/>
  <c r="AE32" i="2"/>
  <c r="AF32" i="2"/>
  <c r="AE33" i="2"/>
  <c r="AF33" i="2"/>
  <c r="AE34" i="2"/>
  <c r="AF34" i="2"/>
  <c r="AE35" i="2"/>
  <c r="AF35" i="2"/>
  <c r="AE36" i="2"/>
  <c r="AF36" i="2"/>
  <c r="AE37" i="2"/>
  <c r="AF37" i="2"/>
  <c r="AE38" i="2"/>
  <c r="AF38" i="2"/>
  <c r="AE39" i="2"/>
  <c r="AF39" i="2"/>
  <c r="AE40" i="2"/>
  <c r="AF40" i="2"/>
  <c r="AE41" i="2"/>
  <c r="AF41" i="2"/>
  <c r="AE42" i="2"/>
  <c r="AF42" i="2"/>
  <c r="AE43" i="2"/>
  <c r="AF43" i="2"/>
  <c r="AA43" i="2"/>
  <c r="AB43" i="2"/>
  <c r="AC43" i="2"/>
  <c r="AG43" i="2"/>
  <c r="AH43" i="2"/>
  <c r="AI43" i="2"/>
  <c r="AK43" i="2"/>
  <c r="AL43" i="2"/>
  <c r="AM43" i="2"/>
  <c r="AN43" i="2"/>
  <c r="AO43" i="2"/>
  <c r="AQ43" i="2"/>
  <c r="AT43" i="2"/>
  <c r="AX43" i="2"/>
  <c r="AY43" i="2"/>
  <c r="AZ43" i="2"/>
  <c r="BA43" i="2"/>
  <c r="AA25" i="2"/>
  <c r="AB25" i="2"/>
  <c r="AC25" i="2"/>
  <c r="AG25" i="2"/>
  <c r="AH25" i="2"/>
  <c r="AI25" i="2"/>
  <c r="AK25" i="2"/>
  <c r="AL25" i="2"/>
  <c r="AM25" i="2"/>
  <c r="AN25" i="2"/>
  <c r="AO25" i="2"/>
  <c r="AQ25" i="2"/>
  <c r="AR25" i="2"/>
  <c r="AS25" i="2"/>
  <c r="AT25" i="2"/>
  <c r="AU25" i="2"/>
  <c r="AW25" i="2"/>
  <c r="AX25" i="2"/>
  <c r="AY25" i="2"/>
  <c r="AZ25" i="2"/>
  <c r="BA25" i="2"/>
  <c r="AA26" i="2"/>
  <c r="AB26" i="2"/>
  <c r="AC26" i="2"/>
  <c r="AG26" i="2"/>
  <c r="AH26" i="2"/>
  <c r="AI26" i="2"/>
  <c r="AK26" i="2"/>
  <c r="AL26" i="2"/>
  <c r="AM26" i="2"/>
  <c r="AN26" i="2"/>
  <c r="AO26" i="2"/>
  <c r="AQ26" i="2"/>
  <c r="AR26" i="2"/>
  <c r="AS26" i="2"/>
  <c r="AT26" i="2"/>
  <c r="AU26" i="2"/>
  <c r="AX26" i="2"/>
  <c r="AY26" i="2"/>
  <c r="AZ26" i="2"/>
  <c r="BA26" i="2"/>
  <c r="AA27" i="2"/>
  <c r="AB27" i="2"/>
  <c r="AC27" i="2"/>
  <c r="AG27" i="2"/>
  <c r="AH27" i="2"/>
  <c r="AI27" i="2"/>
  <c r="AK27" i="2"/>
  <c r="AL27" i="2"/>
  <c r="AM27" i="2"/>
  <c r="AN27" i="2"/>
  <c r="AO27" i="2"/>
  <c r="AQ27" i="2"/>
  <c r="AR27" i="2"/>
  <c r="AS27" i="2"/>
  <c r="AT27" i="2"/>
  <c r="AU27" i="2"/>
  <c r="AW27" i="2"/>
  <c r="AX27" i="2"/>
  <c r="AY27" i="2"/>
  <c r="AZ27" i="2"/>
  <c r="BA27" i="2"/>
  <c r="AA28" i="2"/>
  <c r="AB28" i="2"/>
  <c r="AC28" i="2"/>
  <c r="AG28" i="2"/>
  <c r="AH28" i="2"/>
  <c r="AI28" i="2"/>
  <c r="AK28" i="2"/>
  <c r="AL28" i="2"/>
  <c r="AM28" i="2"/>
  <c r="AN28" i="2"/>
  <c r="AO28" i="2"/>
  <c r="AQ28" i="2"/>
  <c r="AR28" i="2"/>
  <c r="AS28" i="2"/>
  <c r="AT28" i="2"/>
  <c r="AU28" i="2"/>
  <c r="AW28" i="2"/>
  <c r="AX28" i="2"/>
  <c r="AY28" i="2"/>
  <c r="AZ28" i="2"/>
  <c r="BA28" i="2"/>
  <c r="AA29" i="2"/>
  <c r="AB29" i="2"/>
  <c r="AC29" i="2"/>
  <c r="AG29" i="2"/>
  <c r="AH29" i="2"/>
  <c r="AI29" i="2"/>
  <c r="AK29" i="2"/>
  <c r="AL29" i="2"/>
  <c r="AM29" i="2"/>
  <c r="AN29" i="2"/>
  <c r="AO29" i="2"/>
  <c r="AQ29" i="2"/>
  <c r="AR29" i="2"/>
  <c r="AS29" i="2"/>
  <c r="AT29" i="2"/>
  <c r="AU29" i="2"/>
  <c r="AW29" i="2"/>
  <c r="AX29" i="2"/>
  <c r="AY29" i="2"/>
  <c r="AZ29" i="2"/>
  <c r="BA29" i="2"/>
  <c r="AA30" i="2"/>
  <c r="AB30" i="2"/>
  <c r="AC30" i="2"/>
  <c r="AG30" i="2"/>
  <c r="AH30" i="2"/>
  <c r="AI30" i="2"/>
  <c r="AK30" i="2"/>
  <c r="AL30" i="2"/>
  <c r="AM30" i="2"/>
  <c r="AN30" i="2"/>
  <c r="AO30" i="2"/>
  <c r="AQ30" i="2"/>
  <c r="AR30" i="2"/>
  <c r="AS30" i="2"/>
  <c r="AT30" i="2"/>
  <c r="AU30" i="2"/>
  <c r="AW30" i="2"/>
  <c r="AX30" i="2"/>
  <c r="AY30" i="2"/>
  <c r="AZ30" i="2"/>
  <c r="BA30" i="2"/>
  <c r="AA31" i="2"/>
  <c r="AB31" i="2"/>
  <c r="AC31" i="2"/>
  <c r="AG31" i="2"/>
  <c r="AH31" i="2"/>
  <c r="AI31" i="2"/>
  <c r="AK31" i="2"/>
  <c r="AL31" i="2"/>
  <c r="AM31" i="2"/>
  <c r="AN31" i="2"/>
  <c r="AO31" i="2"/>
  <c r="AQ31" i="2"/>
  <c r="AR31" i="2"/>
  <c r="AS31" i="2"/>
  <c r="AT31" i="2"/>
  <c r="AU31" i="2"/>
  <c r="AW31" i="2"/>
  <c r="AX31" i="2"/>
  <c r="AY31" i="2"/>
  <c r="AZ31" i="2"/>
  <c r="BA31" i="2"/>
  <c r="AA32" i="2"/>
  <c r="AB32" i="2"/>
  <c r="AC32" i="2"/>
  <c r="AG32" i="2"/>
  <c r="AH32" i="2"/>
  <c r="AI32" i="2"/>
  <c r="AK32" i="2"/>
  <c r="AL32" i="2"/>
  <c r="AM32" i="2"/>
  <c r="AN32" i="2"/>
  <c r="AO32" i="2"/>
  <c r="AQ32" i="2"/>
  <c r="AR32" i="2"/>
  <c r="AS32" i="2"/>
  <c r="AT32" i="2"/>
  <c r="AU32" i="2"/>
  <c r="AW32" i="2"/>
  <c r="AX32" i="2"/>
  <c r="AY32" i="2"/>
  <c r="AZ32" i="2"/>
  <c r="BA32" i="2"/>
  <c r="AA33" i="2"/>
  <c r="AB33" i="2"/>
  <c r="AC33" i="2"/>
  <c r="AG33" i="2"/>
  <c r="AH33" i="2"/>
  <c r="AI33" i="2"/>
  <c r="AK33" i="2"/>
  <c r="AL33" i="2"/>
  <c r="AM33" i="2"/>
  <c r="AN33" i="2"/>
  <c r="AO33" i="2"/>
  <c r="AQ33" i="2"/>
  <c r="AR33" i="2"/>
  <c r="AS33" i="2"/>
  <c r="AT33" i="2"/>
  <c r="AU33" i="2"/>
  <c r="AW33" i="2"/>
  <c r="AX33" i="2"/>
  <c r="AY33" i="2"/>
  <c r="AZ33" i="2"/>
  <c r="BA33" i="2"/>
  <c r="AA34" i="2"/>
  <c r="AB34" i="2"/>
  <c r="AC34" i="2"/>
  <c r="AG34" i="2"/>
  <c r="AH34" i="2"/>
  <c r="AI34" i="2"/>
  <c r="AK34" i="2"/>
  <c r="AL34" i="2"/>
  <c r="AM34" i="2"/>
  <c r="AN34" i="2"/>
  <c r="AO34" i="2"/>
  <c r="AQ34" i="2"/>
  <c r="AR34" i="2"/>
  <c r="AS34" i="2"/>
  <c r="AT34" i="2"/>
  <c r="AU34" i="2"/>
  <c r="AW34" i="2"/>
  <c r="AX34" i="2"/>
  <c r="AY34" i="2"/>
  <c r="AZ34" i="2"/>
  <c r="BA34" i="2"/>
  <c r="AA35" i="2"/>
  <c r="AB35" i="2"/>
  <c r="AC35" i="2"/>
  <c r="AG35" i="2"/>
  <c r="AH35" i="2"/>
  <c r="AI35" i="2"/>
  <c r="AK35" i="2"/>
  <c r="AL35" i="2"/>
  <c r="AM35" i="2"/>
  <c r="AN35" i="2"/>
  <c r="AO35" i="2"/>
  <c r="AQ35" i="2"/>
  <c r="AR35" i="2"/>
  <c r="AS35" i="2"/>
  <c r="AT35" i="2"/>
  <c r="AU35" i="2"/>
  <c r="AW35" i="2"/>
  <c r="AX35" i="2"/>
  <c r="AY35" i="2"/>
  <c r="AZ35" i="2"/>
  <c r="BA35" i="2"/>
  <c r="AA36" i="2"/>
  <c r="AB36" i="2"/>
  <c r="AC36" i="2"/>
  <c r="AG36" i="2"/>
  <c r="AH36" i="2"/>
  <c r="AI36" i="2"/>
  <c r="AK36" i="2"/>
  <c r="AL36" i="2"/>
  <c r="AM36" i="2"/>
  <c r="AN36" i="2"/>
  <c r="AO36" i="2"/>
  <c r="AQ36" i="2"/>
  <c r="AR36" i="2"/>
  <c r="AS36" i="2"/>
  <c r="AT36" i="2"/>
  <c r="AU36" i="2"/>
  <c r="AW36" i="2"/>
  <c r="AX36" i="2"/>
  <c r="AY36" i="2"/>
  <c r="AZ36" i="2"/>
  <c r="BA36" i="2"/>
  <c r="AA37" i="2"/>
  <c r="AB37" i="2"/>
  <c r="AC37" i="2"/>
  <c r="AG37" i="2"/>
  <c r="AH37" i="2"/>
  <c r="AI37" i="2"/>
  <c r="AK37" i="2"/>
  <c r="AL37" i="2"/>
  <c r="AM37" i="2"/>
  <c r="AN37" i="2"/>
  <c r="AO37" i="2"/>
  <c r="AQ37" i="2"/>
  <c r="AR37" i="2"/>
  <c r="AS37" i="2"/>
  <c r="AT37" i="2"/>
  <c r="AU37" i="2"/>
  <c r="AW37" i="2"/>
  <c r="AX37" i="2"/>
  <c r="AY37" i="2"/>
  <c r="AZ37" i="2"/>
  <c r="BA37" i="2"/>
  <c r="AA38" i="2"/>
  <c r="AB38" i="2"/>
  <c r="AC38" i="2"/>
  <c r="AG38" i="2"/>
  <c r="AH38" i="2"/>
  <c r="AI38" i="2"/>
  <c r="AK38" i="2"/>
  <c r="AL38" i="2"/>
  <c r="AM38" i="2"/>
  <c r="AN38" i="2"/>
  <c r="AO38" i="2"/>
  <c r="AQ38" i="2"/>
  <c r="AR38" i="2"/>
  <c r="AS38" i="2"/>
  <c r="AT38" i="2"/>
  <c r="AU38" i="2"/>
  <c r="AW38" i="2"/>
  <c r="AX38" i="2"/>
  <c r="AY38" i="2"/>
  <c r="AZ38" i="2"/>
  <c r="BA38" i="2"/>
  <c r="AA39" i="2"/>
  <c r="AB39" i="2"/>
  <c r="AC39" i="2"/>
  <c r="AG39" i="2"/>
  <c r="AH39" i="2"/>
  <c r="AI39" i="2"/>
  <c r="AK39" i="2"/>
  <c r="AL39" i="2"/>
  <c r="AM39" i="2"/>
  <c r="AN39" i="2"/>
  <c r="AO39" i="2"/>
  <c r="AQ39" i="2"/>
  <c r="AR39" i="2"/>
  <c r="AS39" i="2"/>
  <c r="AT39" i="2"/>
  <c r="AU39" i="2"/>
  <c r="AW39" i="2"/>
  <c r="AX39" i="2"/>
  <c r="AY39" i="2"/>
  <c r="AZ39" i="2"/>
  <c r="BA39" i="2"/>
  <c r="AA40" i="2"/>
  <c r="AB40" i="2"/>
  <c r="AC40" i="2"/>
  <c r="AG40" i="2"/>
  <c r="AH40" i="2"/>
  <c r="AI40" i="2"/>
  <c r="AK40" i="2"/>
  <c r="AL40" i="2"/>
  <c r="AM40" i="2"/>
  <c r="AN40" i="2"/>
  <c r="AO40" i="2"/>
  <c r="AQ40" i="2"/>
  <c r="AR40" i="2"/>
  <c r="AS40" i="2"/>
  <c r="AT40" i="2"/>
  <c r="AU40" i="2"/>
  <c r="AW40" i="2"/>
  <c r="AX40" i="2"/>
  <c r="AY40" i="2"/>
  <c r="AZ40" i="2"/>
  <c r="BA40" i="2"/>
  <c r="AA41" i="2"/>
  <c r="AB41" i="2"/>
  <c r="AC41" i="2"/>
  <c r="AG41" i="2"/>
  <c r="AH41" i="2"/>
  <c r="AI41" i="2"/>
  <c r="AK41" i="2"/>
  <c r="AL41" i="2"/>
  <c r="AM41" i="2"/>
  <c r="AN41" i="2"/>
  <c r="AO41" i="2"/>
  <c r="AR41" i="2"/>
  <c r="AS41" i="2"/>
  <c r="AU41" i="2"/>
  <c r="AW41" i="2"/>
  <c r="AX41" i="2"/>
  <c r="AY41" i="2"/>
  <c r="AZ41" i="2"/>
  <c r="BA41" i="2"/>
  <c r="AA42" i="2"/>
  <c r="AB42" i="2"/>
  <c r="AC42" i="2"/>
  <c r="AG42" i="2"/>
  <c r="AH42" i="2"/>
  <c r="AI42" i="2"/>
  <c r="AK42" i="2"/>
  <c r="AL42" i="2"/>
  <c r="AM42" i="2"/>
  <c r="AN42" i="2"/>
  <c r="AO42" i="2"/>
  <c r="AQ42" i="2"/>
  <c r="AR42" i="2"/>
  <c r="AS42" i="2"/>
  <c r="AT42" i="2"/>
  <c r="AU42" i="2"/>
  <c r="AW42" i="2"/>
  <c r="AX42" i="2"/>
  <c r="AY42" i="2"/>
  <c r="AZ42" i="2"/>
  <c r="BA42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BA24" i="2"/>
  <c r="AZ24" i="2"/>
  <c r="AY24" i="2"/>
  <c r="AX24" i="2"/>
  <c r="AW24" i="2"/>
  <c r="AU24" i="2"/>
  <c r="AT24" i="2"/>
  <c r="AS24" i="2"/>
  <c r="AR24" i="2"/>
  <c r="AQ24" i="2"/>
  <c r="AO24" i="2"/>
  <c r="AN24" i="2"/>
  <c r="AM24" i="2"/>
  <c r="AL24" i="2"/>
  <c r="AK24" i="2"/>
  <c r="AI24" i="2"/>
  <c r="AH24" i="2"/>
  <c r="AG24" i="2"/>
  <c r="AC24" i="2"/>
  <c r="AB24" i="2"/>
  <c r="AA24" i="2"/>
  <c r="Z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24" i="2"/>
  <c r="K43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24" i="2"/>
  <c r="H41" i="2"/>
  <c r="H42" i="2"/>
  <c r="H43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24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25" i="2"/>
  <c r="H24" i="2"/>
  <c r="G43" i="2"/>
  <c r="G42" i="2"/>
  <c r="G41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24" i="2"/>
  <c r="AV55" i="2" l="1"/>
  <c r="AV56" i="2" s="1"/>
  <c r="L35" i="2"/>
  <c r="L27" i="2"/>
  <c r="L24" i="2"/>
  <c r="G55" i="2"/>
  <c r="K55" i="2"/>
  <c r="J55" i="2"/>
  <c r="H55" i="2"/>
  <c r="I55" i="2"/>
  <c r="L34" i="2"/>
  <c r="L40" i="2"/>
  <c r="L32" i="2"/>
  <c r="L39" i="2"/>
  <c r="L31" i="2"/>
  <c r="L42" i="2"/>
  <c r="L30" i="2"/>
  <c r="L29" i="2"/>
  <c r="L26" i="2"/>
  <c r="L33" i="2"/>
  <c r="L25" i="2"/>
  <c r="L41" i="2"/>
  <c r="L38" i="2"/>
  <c r="L43" i="2"/>
  <c r="L37" i="2"/>
  <c r="L36" i="2"/>
  <c r="L28" i="2"/>
  <c r="S51" i="2"/>
  <c r="M57" i="2"/>
  <c r="M62" i="2" s="1"/>
  <c r="Q61" i="2"/>
  <c r="Q66" i="2" s="1"/>
  <c r="Q60" i="2"/>
  <c r="Q65" i="2" s="1"/>
  <c r="Q59" i="2"/>
  <c r="Q64" i="2" s="1"/>
  <c r="Q58" i="2"/>
  <c r="Q63" i="2" s="1"/>
  <c r="Q57" i="2"/>
  <c r="Q62" i="2" s="1"/>
  <c r="U59" i="2"/>
  <c r="U64" i="2" s="1"/>
  <c r="AC51" i="2"/>
  <c r="AO54" i="2"/>
  <c r="AY57" i="2"/>
  <c r="AY62" i="2" s="1"/>
  <c r="AA60" i="2"/>
  <c r="AA65" i="2" s="1"/>
  <c r="AI57" i="2"/>
  <c r="AI62" i="2" s="1"/>
  <c r="I54" i="2"/>
  <c r="G58" i="2"/>
  <c r="G63" i="2" s="1"/>
  <c r="AZ52" i="2"/>
  <c r="AF57" i="2"/>
  <c r="AF62" i="2" s="1"/>
  <c r="AS58" i="2"/>
  <c r="AS63" i="2" s="1"/>
  <c r="AW51" i="2"/>
  <c r="AK61" i="2"/>
  <c r="AK66" i="2" s="1"/>
  <c r="J57" i="2"/>
  <c r="J62" i="2" s="1"/>
  <c r="Y53" i="2"/>
  <c r="AO59" i="2"/>
  <c r="AO64" i="2" s="1"/>
  <c r="AL58" i="2"/>
  <c r="AL63" i="2" s="1"/>
  <c r="AN52" i="2"/>
  <c r="AK53" i="2"/>
  <c r="AG60" i="2"/>
  <c r="AG65" i="2" s="1"/>
  <c r="AM58" i="2"/>
  <c r="AM63" i="2" s="1"/>
  <c r="AI58" i="2"/>
  <c r="AI63" i="2" s="1"/>
  <c r="AE51" i="2"/>
  <c r="O51" i="2"/>
  <c r="P54" i="2"/>
  <c r="S52" i="2"/>
  <c r="T54" i="2"/>
  <c r="U60" i="2"/>
  <c r="U65" i="2" s="1"/>
  <c r="AF51" i="2"/>
  <c r="P60" i="2"/>
  <c r="P65" i="2" s="1"/>
  <c r="AQ54" i="2"/>
  <c r="BA61" i="2"/>
  <c r="BA66" i="2" s="1"/>
  <c r="AU53" i="2"/>
  <c r="AX54" i="2"/>
  <c r="AB54" i="2"/>
  <c r="AZ59" i="2"/>
  <c r="AZ64" i="2" s="1"/>
  <c r="AW59" i="2"/>
  <c r="AW64" i="2" s="1"/>
  <c r="AS60" i="2"/>
  <c r="AS65" i="2" s="1"/>
  <c r="AY59" i="2"/>
  <c r="AY64" i="2" s="1"/>
  <c r="H58" i="2"/>
  <c r="H63" i="2" s="1"/>
  <c r="AF54" i="2"/>
  <c r="AZ54" i="2"/>
  <c r="N58" i="2"/>
  <c r="N63" i="2" s="1"/>
  <c r="Z57" i="2"/>
  <c r="Z62" i="2" s="1"/>
  <c r="AY54" i="2"/>
  <c r="AC61" i="2"/>
  <c r="AC66" i="2" s="1"/>
  <c r="AT61" i="2"/>
  <c r="AT66" i="2" s="1"/>
  <c r="AQ52" i="2"/>
  <c r="AA61" i="2"/>
  <c r="AA66" i="2" s="1"/>
  <c r="I51" i="2"/>
  <c r="K60" i="2"/>
  <c r="K65" i="2" s="1"/>
  <c r="N57" i="2"/>
  <c r="N62" i="2" s="1"/>
  <c r="H59" i="2"/>
  <c r="H64" i="2" s="1"/>
  <c r="O61" i="2"/>
  <c r="O66" i="2" s="1"/>
  <c r="S54" i="2"/>
  <c r="AL53" i="2"/>
  <c r="AF59" i="2"/>
  <c r="AF64" i="2" s="1"/>
  <c r="B27" i="2"/>
  <c r="G57" i="2"/>
  <c r="G62" i="2" s="1"/>
  <c r="K54" i="2"/>
  <c r="AG54" i="2"/>
  <c r="U52" i="2"/>
  <c r="AH52" i="2"/>
  <c r="G54" i="2"/>
  <c r="N52" i="2"/>
  <c r="G60" i="2"/>
  <c r="G65" i="2" s="1"/>
  <c r="T59" i="2"/>
  <c r="T64" i="2" s="1"/>
  <c r="AB58" i="2"/>
  <c r="AB63" i="2" s="1"/>
  <c r="H61" i="2"/>
  <c r="H66" i="2" s="1"/>
  <c r="P58" i="2"/>
  <c r="P63" i="2" s="1"/>
  <c r="AB53" i="2"/>
  <c r="AR59" i="2"/>
  <c r="AR64" i="2" s="1"/>
  <c r="AR54" i="2"/>
  <c r="AR51" i="2"/>
  <c r="AR61" i="2"/>
  <c r="AR66" i="2" s="1"/>
  <c r="AR58" i="2"/>
  <c r="AR63" i="2" s="1"/>
  <c r="AR60" i="2"/>
  <c r="AR65" i="2" s="1"/>
  <c r="AE61" i="2"/>
  <c r="AE66" i="2" s="1"/>
  <c r="Z60" i="2"/>
  <c r="Z65" i="2" s="1"/>
  <c r="BA53" i="2"/>
  <c r="AA53" i="2"/>
  <c r="AT51" i="2"/>
  <c r="AI52" i="2"/>
  <c r="AT60" i="2"/>
  <c r="AT65" i="2" s="1"/>
  <c r="AQ59" i="2"/>
  <c r="AQ64" i="2" s="1"/>
  <c r="AR52" i="2"/>
  <c r="AN51" i="2"/>
  <c r="AK57" i="2"/>
  <c r="AK62" i="2" s="1"/>
  <c r="AX61" i="2"/>
  <c r="AX66" i="2" s="1"/>
  <c r="K59" i="2"/>
  <c r="K64" i="2" s="1"/>
  <c r="AT53" i="2"/>
  <c r="AM51" i="2"/>
  <c r="J51" i="2"/>
  <c r="J61" i="2"/>
  <c r="J66" i="2" s="1"/>
  <c r="J58" i="2"/>
  <c r="J63" i="2" s="1"/>
  <c r="J53" i="2"/>
  <c r="J60" i="2"/>
  <c r="J65" i="2" s="1"/>
  <c r="J52" i="2"/>
  <c r="M59" i="2"/>
  <c r="M64" i="2" s="1"/>
  <c r="M54" i="2"/>
  <c r="M51" i="2"/>
  <c r="M61" i="2"/>
  <c r="M66" i="2" s="1"/>
  <c r="M58" i="2"/>
  <c r="M63" i="2" s="1"/>
  <c r="M60" i="2"/>
  <c r="M65" i="2" s="1"/>
  <c r="W57" i="2"/>
  <c r="W62" i="2" s="1"/>
  <c r="Z52" i="2"/>
  <c r="Z59" i="2"/>
  <c r="Z64" i="2" s="1"/>
  <c r="Z54" i="2"/>
  <c r="Z51" i="2"/>
  <c r="Z61" i="2"/>
  <c r="Z66" i="2" s="1"/>
  <c r="Z53" i="2"/>
  <c r="AU60" i="2"/>
  <c r="AU65" i="2" s="1"/>
  <c r="AU57" i="2"/>
  <c r="AU62" i="2" s="1"/>
  <c r="AU52" i="2"/>
  <c r="AU59" i="2"/>
  <c r="AU64" i="2" s="1"/>
  <c r="AU51" i="2"/>
  <c r="AU61" i="2"/>
  <c r="AU66" i="2" s="1"/>
  <c r="AW61" i="2"/>
  <c r="AW66" i="2" s="1"/>
  <c r="AQ60" i="2"/>
  <c r="AQ65" i="2" s="1"/>
  <c r="O60" i="2"/>
  <c r="O65" i="2" s="1"/>
  <c r="AM59" i="2"/>
  <c r="AM64" i="2" s="1"/>
  <c r="J59" i="2"/>
  <c r="J64" i="2" s="1"/>
  <c r="AC58" i="2"/>
  <c r="AC63" i="2" s="1"/>
  <c r="Y57" i="2"/>
  <c r="Y62" i="2" s="1"/>
  <c r="AU54" i="2"/>
  <c r="P53" i="2"/>
  <c r="M52" i="2"/>
  <c r="AK51" i="2"/>
  <c r="H51" i="2"/>
  <c r="I58" i="2"/>
  <c r="I63" i="2" s="1"/>
  <c r="I53" i="2"/>
  <c r="I60" i="2"/>
  <c r="I65" i="2" s="1"/>
  <c r="I57" i="2"/>
  <c r="I62" i="2" s="1"/>
  <c r="I59" i="2"/>
  <c r="I64" i="2" s="1"/>
  <c r="AA57" i="2"/>
  <c r="AA62" i="2" s="1"/>
  <c r="AA52" i="2"/>
  <c r="AA59" i="2"/>
  <c r="AA64" i="2" s="1"/>
  <c r="AA54" i="2"/>
  <c r="AA58" i="2"/>
  <c r="AA63" i="2" s="1"/>
  <c r="AM53" i="2"/>
  <c r="AM60" i="2"/>
  <c r="AM65" i="2" s="1"/>
  <c r="AM57" i="2"/>
  <c r="AM62" i="2" s="1"/>
  <c r="AM52" i="2"/>
  <c r="AM54" i="2"/>
  <c r="AW53" i="2"/>
  <c r="AW60" i="2"/>
  <c r="AW65" i="2" s="1"/>
  <c r="AW57" i="2"/>
  <c r="AW62" i="2" s="1"/>
  <c r="AW52" i="2"/>
  <c r="AW54" i="2"/>
  <c r="AK60" i="2"/>
  <c r="AK65" i="2" s="1"/>
  <c r="N60" i="2"/>
  <c r="N65" i="2" s="1"/>
  <c r="AG59" i="2"/>
  <c r="AG64" i="2" s="1"/>
  <c r="AS57" i="2"/>
  <c r="AS62" i="2" s="1"/>
  <c r="T57" i="2"/>
  <c r="T62" i="2" s="1"/>
  <c r="O53" i="2"/>
  <c r="K52" i="2"/>
  <c r="T51" i="2"/>
  <c r="AH59" i="2"/>
  <c r="AH64" i="2" s="1"/>
  <c r="AH54" i="2"/>
  <c r="AH51" i="2"/>
  <c r="AH61" i="2"/>
  <c r="AH66" i="2" s="1"/>
  <c r="AH58" i="2"/>
  <c r="AH63" i="2" s="1"/>
  <c r="AH60" i="2"/>
  <c r="AH65" i="2" s="1"/>
  <c r="BA59" i="2"/>
  <c r="BA64" i="2" s="1"/>
  <c r="BA54" i="2"/>
  <c r="BA51" i="2"/>
  <c r="BA58" i="2"/>
  <c r="BA63" i="2" s="1"/>
  <c r="BA60" i="2"/>
  <c r="BA65" i="2" s="1"/>
  <c r="AE59" i="2"/>
  <c r="AE64" i="2" s="1"/>
  <c r="AZ60" i="2"/>
  <c r="AZ65" i="2" s="1"/>
  <c r="AH57" i="2"/>
  <c r="AH62" i="2" s="1"/>
  <c r="AE54" i="2"/>
  <c r="AX52" i="2"/>
  <c r="AS52" i="2"/>
  <c r="AT57" i="2"/>
  <c r="AT62" i="2" s="1"/>
  <c r="BA57" i="2"/>
  <c r="BA62" i="2" s="1"/>
  <c r="H53" i="2"/>
  <c r="H60" i="2"/>
  <c r="H65" i="2" s="1"/>
  <c r="H57" i="2"/>
  <c r="H62" i="2" s="1"/>
  <c r="H52" i="2"/>
  <c r="H54" i="2"/>
  <c r="S58" i="2"/>
  <c r="S63" i="2" s="1"/>
  <c r="S53" i="2"/>
  <c r="S60" i="2"/>
  <c r="S65" i="2" s="1"/>
  <c r="S57" i="2"/>
  <c r="S62" i="2" s="1"/>
  <c r="S59" i="2"/>
  <c r="S64" i="2" s="1"/>
  <c r="U54" i="2"/>
  <c r="U51" i="2"/>
  <c r="U61" i="2"/>
  <c r="U66" i="2" s="1"/>
  <c r="U58" i="2"/>
  <c r="U63" i="2" s="1"/>
  <c r="U53" i="2"/>
  <c r="U57" i="2"/>
  <c r="U62" i="2" s="1"/>
  <c r="AL60" i="2"/>
  <c r="AL65" i="2" s="1"/>
  <c r="AL57" i="2"/>
  <c r="AL62" i="2" s="1"/>
  <c r="AL52" i="2"/>
  <c r="AL59" i="2"/>
  <c r="AL64" i="2" s="1"/>
  <c r="AL51" i="2"/>
  <c r="AL61" i="2"/>
  <c r="AL66" i="2" s="1"/>
  <c r="S61" i="2"/>
  <c r="S66" i="2" s="1"/>
  <c r="AR53" i="2"/>
  <c r="AB60" i="2"/>
  <c r="AB65" i="2" s="1"/>
  <c r="AB57" i="2"/>
  <c r="AB62" i="2" s="1"/>
  <c r="AB52" i="2"/>
  <c r="AB59" i="2"/>
  <c r="AB64" i="2" s="1"/>
  <c r="AB51" i="2"/>
  <c r="AB61" i="2"/>
  <c r="AB66" i="2" s="1"/>
  <c r="AN58" i="2"/>
  <c r="AN63" i="2" s="1"/>
  <c r="AN53" i="2"/>
  <c r="AN60" i="2"/>
  <c r="AN65" i="2" s="1"/>
  <c r="AN57" i="2"/>
  <c r="AN62" i="2" s="1"/>
  <c r="AN59" i="2"/>
  <c r="AN64" i="2" s="1"/>
  <c r="AX58" i="2"/>
  <c r="AX63" i="2" s="1"/>
  <c r="AX53" i="2"/>
  <c r="AX60" i="2"/>
  <c r="AX65" i="2" s="1"/>
  <c r="AX57" i="2"/>
  <c r="AX62" i="2" s="1"/>
  <c r="AX59" i="2"/>
  <c r="AX64" i="2" s="1"/>
  <c r="AF52" i="2"/>
  <c r="G52" i="2"/>
  <c r="AN61" i="2"/>
  <c r="AN66" i="2" s="1"/>
  <c r="AI60" i="2"/>
  <c r="AI65" i="2" s="1"/>
  <c r="AW58" i="2"/>
  <c r="AW63" i="2" s="1"/>
  <c r="Z58" i="2"/>
  <c r="Z63" i="2" s="1"/>
  <c r="AR57" i="2"/>
  <c r="AR62" i="2" s="1"/>
  <c r="AN54" i="2"/>
  <c r="M53" i="2"/>
  <c r="AG52" i="2"/>
  <c r="I52" i="2"/>
  <c r="Y59" i="2"/>
  <c r="Y64" i="2" s="1"/>
  <c r="Y52" i="2"/>
  <c r="AE58" i="2"/>
  <c r="AE63" i="2" s="1"/>
  <c r="O57" i="2"/>
  <c r="O62" i="2" s="1"/>
  <c r="O52" i="2"/>
  <c r="O59" i="2"/>
  <c r="O64" i="2" s="1"/>
  <c r="O54" i="2"/>
  <c r="O58" i="2"/>
  <c r="O63" i="2" s="1"/>
  <c r="AC53" i="2"/>
  <c r="AC60" i="2"/>
  <c r="AC65" i="2" s="1"/>
  <c r="AC57" i="2"/>
  <c r="AC62" i="2" s="1"/>
  <c r="AC52" i="2"/>
  <c r="AC54" i="2"/>
  <c r="AO51" i="2"/>
  <c r="AO61" i="2"/>
  <c r="AO66" i="2" s="1"/>
  <c r="AO58" i="2"/>
  <c r="AO63" i="2" s="1"/>
  <c r="AO53" i="2"/>
  <c r="AO60" i="2"/>
  <c r="AO65" i="2" s="1"/>
  <c r="AO52" i="2"/>
  <c r="AY51" i="2"/>
  <c r="AY61" i="2"/>
  <c r="AY66" i="2" s="1"/>
  <c r="AY58" i="2"/>
  <c r="AY63" i="2" s="1"/>
  <c r="AY53" i="2"/>
  <c r="AY60" i="2"/>
  <c r="AY65" i="2" s="1"/>
  <c r="AY52" i="2"/>
  <c r="AM61" i="2"/>
  <c r="AM66" i="2" s="1"/>
  <c r="I61" i="2"/>
  <c r="I66" i="2" s="1"/>
  <c r="AC59" i="2"/>
  <c r="AC64" i="2" s="1"/>
  <c r="AU58" i="2"/>
  <c r="AU63" i="2" s="1"/>
  <c r="AO57" i="2"/>
  <c r="AO62" i="2" s="1"/>
  <c r="AL54" i="2"/>
  <c r="J54" i="2"/>
  <c r="AH53" i="2"/>
  <c r="BA52" i="2"/>
  <c r="AE52" i="2"/>
  <c r="AX51" i="2"/>
  <c r="AA51" i="2"/>
  <c r="G59" i="2"/>
  <c r="G64" i="2" s="1"/>
  <c r="P61" i="2"/>
  <c r="P66" i="2" s="1"/>
  <c r="Y60" i="2"/>
  <c r="Y65" i="2" s="1"/>
  <c r="AT58" i="2"/>
  <c r="AT63" i="2" s="1"/>
  <c r="AK58" i="2"/>
  <c r="AK63" i="2" s="1"/>
  <c r="AZ57" i="2"/>
  <c r="AZ62" i="2" s="1"/>
  <c r="AQ57" i="2"/>
  <c r="AQ62" i="2" s="1"/>
  <c r="AG57" i="2"/>
  <c r="AG62" i="2" s="1"/>
  <c r="K57" i="2"/>
  <c r="K62" i="2" s="1"/>
  <c r="AS53" i="2"/>
  <c r="AI53" i="2"/>
  <c r="N53" i="2"/>
  <c r="T52" i="2"/>
  <c r="P51" i="2"/>
  <c r="G51" i="2"/>
  <c r="G61" i="2"/>
  <c r="G66" i="2" s="1"/>
  <c r="AS61" i="2"/>
  <c r="AS66" i="2" s="1"/>
  <c r="AI61" i="2"/>
  <c r="AI66" i="2" s="1"/>
  <c r="N61" i="2"/>
  <c r="N66" i="2" s="1"/>
  <c r="AF60" i="2"/>
  <c r="AF65" i="2" s="1"/>
  <c r="T60" i="2"/>
  <c r="T65" i="2" s="1"/>
  <c r="P59" i="2"/>
  <c r="P64" i="2" s="1"/>
  <c r="Y58" i="2"/>
  <c r="Y63" i="2" s="1"/>
  <c r="AE57" i="2"/>
  <c r="AE62" i="2" s="1"/>
  <c r="AT54" i="2"/>
  <c r="AK54" i="2"/>
  <c r="AZ53" i="2"/>
  <c r="AQ53" i="2"/>
  <c r="AG53" i="2"/>
  <c r="K53" i="2"/>
  <c r="AS51" i="2"/>
  <c r="AI51" i="2"/>
  <c r="N51" i="2"/>
  <c r="Y61" i="2"/>
  <c r="Y66" i="2" s="1"/>
  <c r="AE60" i="2"/>
  <c r="AE65" i="2" s="1"/>
  <c r="AT59" i="2"/>
  <c r="AT64" i="2" s="1"/>
  <c r="AK59" i="2"/>
  <c r="AK64" i="2" s="1"/>
  <c r="AZ58" i="2"/>
  <c r="AZ63" i="2" s="1"/>
  <c r="AQ58" i="2"/>
  <c r="AQ63" i="2" s="1"/>
  <c r="AG58" i="2"/>
  <c r="AG63" i="2" s="1"/>
  <c r="K58" i="2"/>
  <c r="K63" i="2" s="1"/>
  <c r="AS54" i="2"/>
  <c r="AI54" i="2"/>
  <c r="N54" i="2"/>
  <c r="AF53" i="2"/>
  <c r="T53" i="2"/>
  <c r="P52" i="2"/>
  <c r="Y51" i="2"/>
  <c r="G53" i="2"/>
  <c r="AZ61" i="2"/>
  <c r="AZ66" i="2" s="1"/>
  <c r="AQ61" i="2"/>
  <c r="AQ66" i="2" s="1"/>
  <c r="AG61" i="2"/>
  <c r="AG66" i="2" s="1"/>
  <c r="K61" i="2"/>
  <c r="K66" i="2" s="1"/>
  <c r="AS59" i="2"/>
  <c r="AS64" i="2" s="1"/>
  <c r="AI59" i="2"/>
  <c r="AI64" i="2" s="1"/>
  <c r="N59" i="2"/>
  <c r="N64" i="2" s="1"/>
  <c r="AF58" i="2"/>
  <c r="AF63" i="2" s="1"/>
  <c r="T58" i="2"/>
  <c r="T63" i="2" s="1"/>
  <c r="P57" i="2"/>
  <c r="P62" i="2" s="1"/>
  <c r="Y54" i="2"/>
  <c r="AE53" i="2"/>
  <c r="AT52" i="2"/>
  <c r="AK52" i="2"/>
  <c r="AZ51" i="2"/>
  <c r="AQ51" i="2"/>
  <c r="AG51" i="2"/>
  <c r="K51" i="2"/>
  <c r="AF61" i="2"/>
  <c r="AF66" i="2" s="1"/>
  <c r="T61" i="2"/>
  <c r="T66" i="2" s="1"/>
  <c r="W51" i="2"/>
  <c r="W58" i="2"/>
  <c r="W63" i="2" s="1"/>
  <c r="W59" i="2"/>
  <c r="W64" i="2" s="1"/>
  <c r="W52" i="2"/>
  <c r="V57" i="2"/>
  <c r="V62" i="2" s="1"/>
  <c r="W53" i="2"/>
  <c r="W60" i="2"/>
  <c r="W65" i="2" s="1"/>
  <c r="W54" i="2"/>
  <c r="V53" i="2"/>
  <c r="V54" i="2"/>
  <c r="W61" i="2"/>
  <c r="W66" i="2" s="1"/>
  <c r="V60" i="2"/>
  <c r="V65" i="2" s="1"/>
  <c r="V51" i="2"/>
  <c r="V52" i="2"/>
  <c r="V58" i="2"/>
  <c r="V63" i="2" s="1"/>
  <c r="V59" i="2"/>
  <c r="V64" i="2" s="1"/>
  <c r="V61" i="2"/>
  <c r="V66" i="2" s="1"/>
  <c r="L55" i="2" l="1"/>
  <c r="L56" i="2" s="1"/>
</calcChain>
</file>

<file path=xl/sharedStrings.xml><?xml version="1.0" encoding="utf-8"?>
<sst xmlns="http://schemas.openxmlformats.org/spreadsheetml/2006/main" count="2351" uniqueCount="360">
  <si>
    <t>ID</t>
  </si>
  <si>
    <t>Hora de inicio</t>
  </si>
  <si>
    <t>Hora de finalización</t>
  </si>
  <si>
    <t>¿Conoce usted si GeoPark ha implementado medidas para reducir su huella de carbono en los procesos logísticos y operativos?</t>
  </si>
  <si>
    <t>¿Está informado(a) sobre prácticas de disposición final de materiales al término de su vida útil dentro de la cadena de suministro de GeoPark?</t>
  </si>
  <si>
    <t>Puntos: ¿Está informado(a) sobre prácticas de disposición final de materiales al término de su vida útil dentro de la cadena de suministro de GeoPark?</t>
  </si>
  <si>
    <t>Comentarios: ¿Está informado(a) sobre prácticas de disposición final de materiales al término de su vida útil dentro de la cadena de suministro de GeoPark?</t>
  </si>
  <si>
    <t>¿Tiene conocimiento de si se utilizan materiales reciclados, remanufacturados o reacondicionados en las operaciones de suministro de GeoPark?</t>
  </si>
  <si>
    <t>Puntos: ¿Tiene conocimiento de si se utilizan materiales reciclados, remanufacturados o reacondicionados en las operaciones de suministro de GeoPark?</t>
  </si>
  <si>
    <t>Comentarios: ¿Tiene conocimiento de si se utilizan materiales reciclados, remanufacturados o reacondicionados en las operaciones de suministro de GeoPark?</t>
  </si>
  <si>
    <t>¿Conoce usted si existen acuerdos de retroventa o devolución de materiales no utilizados con proveedores en GeoPark?</t>
  </si>
  <si>
    <t>Puntos: ¿Conoce usted si existen acuerdos de retroventa o devolución de materiales no utilizados con proveedores en GeoPark?</t>
  </si>
  <si>
    <t>Comentarios: ¿Conoce usted si existen acuerdos de retroventa o devolución de materiales no utilizados con proveedores en GeoPark?</t>
  </si>
  <si>
    <t>¿Está al tanto de si GeoPark realiza mediciones de la huella de agua o huella de carbono en su cadena de abastecimiento?</t>
  </si>
  <si>
    <t>Puntos: ¿Está al tanto de si GeoPark realiza mediciones de la huella de agua o huella de carbono en su cadena de abastecimiento?</t>
  </si>
  <si>
    <t>Comentarios: ¿Está al tanto de si GeoPark realiza mediciones de la huella de agua o huella de carbono en su cadena de abastecimiento?</t>
  </si>
  <si>
    <t>¿En qué medida han disminuido los costos operativos de su empresa tras implementar tecnologías de bajo carbono en la cadena de suministro?</t>
  </si>
  <si>
    <t>Puntos: ¿En qué medida han disminuido los costos operativos de su empresa tras implementar tecnologías de bajo carbono en la cadena de suministro?</t>
  </si>
  <si>
    <t>Comentarios: ¿En qué medida han disminuido los costos operativos de su empresa tras implementar tecnologías de bajo carbono en la cadena de suministro?</t>
  </si>
  <si>
    <t>¿Cuánto considera que ha mejorado la eficiencia en el uso de recursos (agua, energía, materiales) tras la adopción de prácticas sostenibles?</t>
  </si>
  <si>
    <t>Puntos: ¿Cuánto considera que ha mejorado la eficiencia en el uso de recursos (agua, energía, materiales) tras la adopción de prácticas sostenibles?</t>
  </si>
  <si>
    <t>Comentarios: ¿Cuánto considera que ha mejorado la eficiencia en el uso de recursos (agua, energía, materiales) tras la adopción de prácticas sostenibles?</t>
  </si>
  <si>
    <t>¿En qué medida considera usted que la implementación de prácticas de transporte eficiente ha mejorado la puntualidad y agilidad en la entrega de materiales, suministros e insumos dentro de la oper...</t>
  </si>
  <si>
    <t>Puntos: ¿En qué medida considera usted que la implementación de prácticas de transporte eficiente ha mejorado la puntualidad y agilidad en la entrega de materiales, suministros e insumos dentro de la oper...</t>
  </si>
  <si>
    <t>Comentarios: ¿En qué medida considera usted que la implementación de prácticas de transporte eficiente ha mejorado la puntualidad y agilidad en la entrega de materiales, suministros e insumos dentro de la oper...</t>
  </si>
  <si>
    <t>¿En qué medida considera usted que la adopción de tecnologías limpias ha contribuido a mejorar la productividad y la eficiencia operativa en GeoPark?</t>
  </si>
  <si>
    <t>Puntos: ¿En qué medida considera usted que la adopción de tecnologías limpias ha contribuido a mejorar la productividad y la eficiencia operativa en GeoPark?</t>
  </si>
  <si>
    <t>Comentarios: ¿En qué medida considera usted que la adopción de tecnologías limpias ha contribuido a mejorar la productividad y la eficiencia operativa en GeoPark?</t>
  </si>
  <si>
    <t>¿Qué tan grandes son los desafíos actuales para mejorar la eficiencia en la cadena de suministro después de implementar cambios tecnológicos?</t>
  </si>
  <si>
    <t>Puntos: ¿Qué tan grandes son los desafíos actuales para mejorar la eficiencia en la cadena de suministro después de implementar cambios tecnológicos?</t>
  </si>
  <si>
    <t>Comentarios: ¿Qué tan grandes son los desafíos actuales para mejorar la eficiencia en la cadena de suministro después de implementar cambios tecnológicos?</t>
  </si>
  <si>
    <t>¿Qué proporción de la energía en sus operaciones proviene de fuentes renovables?</t>
  </si>
  <si>
    <t>Puntos: ¿Qué proporción de la energía en sus operaciones proviene de fuentes renovables?</t>
  </si>
  <si>
    <t>Comentarios: ¿Qué proporción de la energía en sus operaciones proviene de fuentes renovables?</t>
  </si>
  <si>
    <t>¿Cómo calificaría la inversión de su empresa en tecnologías limpias en los últimos dos años?</t>
  </si>
  <si>
    <t>Puntos: ¿Cómo calificaría la inversión de su empresa en tecnologías limpias en los últimos dos años?</t>
  </si>
  <si>
    <t>Comentarios: ¿Cómo calificaría la inversión de su empresa en tecnologías limpias en los últimos dos años?</t>
  </si>
  <si>
    <t>¿En qué medida considera que su empresa cumple con las normativas ambientales exigidas por el gobierno?</t>
  </si>
  <si>
    <t>Puntos: ¿En qué medida considera que su empresa cumple con las normativas ambientales exigidas por el gobierno?</t>
  </si>
  <si>
    <t>Comentarios: ¿En qué medida considera que su empresa cumple con las normativas ambientales exigidas por el gobierno?</t>
  </si>
  <si>
    <t>¿En qué medida los líderes o empleados estratégicos perciben la transición energética como una oportunidad de crecimiento sostenible para la empresa?</t>
  </si>
  <si>
    <t>Comentarios: ¿En qué medida los líderes o empleados estratégicos perciben la transición energética como una oportunidad de crecimiento sostenible para la empresa?</t>
  </si>
  <si>
    <t>Puntos: ¿En qué medida los líderes o empleados estratégicos perciben la transición energética como una oportunidad de crecimiento sostenible para la empresa?</t>
  </si>
  <si>
    <t>¿Cuál es el principal obstáculo que enfrenta su empresa para una mayor adopción de energías limpias?</t>
  </si>
  <si>
    <t>Comentarios: ¿Cuál es el principal obstáculo que enfrenta su empresa para una mayor adopción de energías limpias?</t>
  </si>
  <si>
    <t>Puntos: ¿Cuál es el principal obstáculo que enfrenta su empresa para una mayor adopción de energías limpias?</t>
  </si>
  <si>
    <t xml:space="preserve">¿Considera que las normativas energéticas y ambientales actuales son adecuadas para promover una transición energética sostenible en Geopark?
</t>
  </si>
  <si>
    <t xml:space="preserve">Comentarios: ¿Considera que las normativas energéticas y ambientales actuales son adecuadas para promover una transición energética sostenible en Geopark?
</t>
  </si>
  <si>
    <t xml:space="preserve">Puntos: ¿Considera que las normativas energéticas y ambientales actuales son adecuadas para promover una transición energética sostenible en Geopark?
</t>
  </si>
  <si>
    <t>¿Qué nivel de complejidad representan para Geopark los requerimientos regulatorios relacionados con sostenibilidad en el marco de la transición energética?</t>
  </si>
  <si>
    <t>Comentarios: ¿Qué nivel de complejidad representan para Geopark los requerimientos regulatorios relacionados con sostenibilidad en el marco de la transición energética?</t>
  </si>
  <si>
    <t>Puntos: ¿Qué nivel de complejidad representan para Geopark los requerimientos regulatorios relacionados con sostenibilidad en el marco de la transición energética?</t>
  </si>
  <si>
    <t>¿En qué medida el cumplimiento de las normativas ambientales y energéticas ha influido en las decisiones estratégicas de Geopark sobre la cadena de suministro?</t>
  </si>
  <si>
    <t>Comentarios: ¿En qué medida el cumplimiento de las normativas ambientales y energéticas ha influido en las decisiones estratégicas de Geopark sobre la cadena de suministro?</t>
  </si>
  <si>
    <t>Puntos: ¿En qué medida el cumplimiento de las normativas ambientales y energéticas ha influido en las decisiones estratégicas de Geopark sobre la cadena de suministro?</t>
  </si>
  <si>
    <t>¿Qué tan preparada está Geopark para adaptarse a las nuevas normativas energéticas y ambientales que puedan surgir en los próximos 5 años?</t>
  </si>
  <si>
    <t>Comentarios: ¿Qué tan preparada está Geopark para adaptarse a las nuevas normativas energéticas y ambientales que puedan surgir en los próximos 5 años?</t>
  </si>
  <si>
    <t>Puntos: ¿Qué tan preparada está Geopark para adaptarse a las nuevas normativas energéticas y ambientales que puedan surgir en los próximos 5 años?</t>
  </si>
  <si>
    <t>¿En qué medida Geopark cumple con los estándares de sostenibilidad establecidos por las normativas nacionales e internacionales en el sector energético?</t>
  </si>
  <si>
    <t>Comentarios: ¿En qué medida Geopark cumple con los estándares de sostenibilidad establecidos por las normativas nacionales e internacionales en el sector energético?</t>
  </si>
  <si>
    <t>Puntos: ¿En qué medida Geopark cumple con los estándares de sostenibilidad establecidos por las normativas nacionales e internacionales en el sector energético?</t>
  </si>
  <si>
    <t>¿Considera que la inversión en tecnologías limpias refleja un compromiso significativo de Geopark con la sostenibilidad?</t>
  </si>
  <si>
    <t>Comentarios: ¿Considera que la inversión en tecnologías limpias refleja un compromiso significativo de Geopark con la sostenibilidad?</t>
  </si>
  <si>
    <t>Puntos: ¿Considera que la inversión en tecnologías limpias refleja un compromiso significativo de Geopark con la sostenibilidad?</t>
  </si>
  <si>
    <t>¿Cree que los proyectos sostenibles implementados han tenido un impacto medible en la reducción de la huella de carbono de Geopark?</t>
  </si>
  <si>
    <t>Puntos: ¿Cree que los proyectos sostenibles implementados han tenido un impacto medible en la reducción de la huella de carbono de Geopark?</t>
  </si>
  <si>
    <t>Comentarios: ¿Cree que los proyectos sostenibles implementados han tenido un impacto medible en la reducción de la huella de carbono de Geopark?</t>
  </si>
  <si>
    <t>¿Evalúa que las encuestas a los equipos operativos proporcionan una comprensión adecuada sobre sus actitudes y adaptabilidad hacia las tecnologías limpias?</t>
  </si>
  <si>
    <t>Puntos: ¿Evalúa que las encuestas a los equipos operativos proporcionan una comprensión adecuada sobre sus actitudes y adaptabilidad hacia las tecnologías limpias?</t>
  </si>
  <si>
    <t>Comentarios: ¿Evalúa que las encuestas a los equipos operativos proporcionan una comprensión adecuada sobre sus actitudes y adaptabilidad hacia las tecnologías limpias?</t>
  </si>
  <si>
    <t>¿Considera que el número de proyectos sostenibles implementados es suficiente para evidenciar la adopción de tecnologías limpias?</t>
  </si>
  <si>
    <t>Puntos: ¿Considera que el número de proyectos sostenibles implementados es suficiente para evidenciar la adopción de tecnologías limpias?</t>
  </si>
  <si>
    <t>Comentarios: ¿Considera que el número de proyectos sostenibles implementados es suficiente para evidenciar la adopción de tecnologías limpias?</t>
  </si>
  <si>
    <t>¿Opina que la adopción de tecnologías limpias está efectivamente orientada a reducir el impacto ambiental en la operación de la cadena de suministro de Geopark?</t>
  </si>
  <si>
    <t>Puntos: ¿Opina que la adopción de tecnologías limpias está efectivamente orientada a reducir el impacto ambiental en la operación de la cadena de suministro de Geopark?</t>
  </si>
  <si>
    <t>Comentarios: ¿Opina que la adopción de tecnologías limpias está efectivamente orientada a reducir el impacto ambiental en la operación de la cadena de suministro de Geopark?</t>
  </si>
  <si>
    <t>¿Qué tan significativa ha sido la reducción en la huella de carbono de Geopark en el último año tras la implementación de tecnologías limpias?</t>
  </si>
  <si>
    <t>Puntos: ¿Qué tan significativa ha sido la reducción en la huella de carbono de Geopark en el último año tras la implementación de tecnologías limpias?</t>
  </si>
  <si>
    <t>Comentarios: ¿Qué tan significativa ha sido la reducción en la huella de carbono de Geopark en el último año tras la implementación de tecnologías limpias?</t>
  </si>
  <si>
    <t>¿En qué medida ha optimizado Geopark el uso de recursos naturales (agua, materiales) en sus operaciones?</t>
  </si>
  <si>
    <t>Puntos: ¿En qué medida ha optimizado Geopark el uso de recursos naturales (agua, materiales) en sus operaciones?</t>
  </si>
  <si>
    <t>Comentarios: ¿En qué medida ha optimizado Geopark el uso de recursos naturales (agua, materiales) en sus operaciones?</t>
  </si>
  <si>
    <t>¿Geopark cumple actualmente con estándares de sostenibilidad reconocidos, como ISO 14001?</t>
  </si>
  <si>
    <t>Puntos: ¿Geopark cumple actualmente con estándares de sostenibilidad reconocidos, como ISO 14001?</t>
  </si>
  <si>
    <t>Comentarios: ¿Geopark cumple actualmente con estándares de sostenibilidad reconocidos, como ISO 14001?</t>
  </si>
  <si>
    <t>¿Cuál considera que es el nivel de compromiso de Geopark para reducir el impacto ambiental de sus operaciones?</t>
  </si>
  <si>
    <t>Puntos: ¿Cuál considera que es el nivel de compromiso de Geopark para reducir el impacto ambiental de sus operaciones?</t>
  </si>
  <si>
    <t>Comentarios: ¿Cuál considera que es el nivel de compromiso de Geopark para reducir el impacto ambiental de sus operaciones?</t>
  </si>
  <si>
    <t>¿En qué medida las prácticas sostenibles han contribuido a la reducción de costos o a la mejora en la eficiencia operativa?</t>
  </si>
  <si>
    <t>Puntos: ¿En qué medida las prácticas sostenibles han contribuido a la reducción de costos o a la mejora en la eficiencia operativa?</t>
  </si>
  <si>
    <t>Comentarios: ¿En qué medida las prácticas sostenibles han contribuido a la reducción de costos o a la mejora en la eficiencia operativa?</t>
  </si>
  <si>
    <t>¿Considera que la cuota de mercado es un indicador adecuado para medir la competitividad empresarial en el contexto de la transición energética?</t>
  </si>
  <si>
    <t>Puntos: ¿Considera que la cuota de mercado es un indicador adecuado para medir la competitividad empresarial en el contexto de la transición energética?</t>
  </si>
  <si>
    <t>Comentarios: ¿Considera que la cuota de mercado es un indicador adecuado para medir la competitividad empresarial en el contexto de la transición energética?</t>
  </si>
  <si>
    <t>¿Cree que el análisis de los márgenes de rentabilidad permite evaluar la competitividad de la empresa frente a sus competidores?</t>
  </si>
  <si>
    <t>Puntos: ¿Cree que el análisis de los márgenes de rentabilidad permite evaluar la competitividad de la empresa frente a sus competidores?</t>
  </si>
  <si>
    <t>Comentarios: ¿Cree que el análisis de los márgenes de rentabilidad permite evaluar la competitividad de la empresa frente a sus competidores?</t>
  </si>
  <si>
    <t>¿Opina que las encuestas de satisfacción del cliente reflejan correctamente la percepción del mercado sobre la competitividad de la empresa?</t>
  </si>
  <si>
    <t>Puntos: ¿Opina que las encuestas de satisfacción del cliente reflejan correctamente la percepción del mercado sobre la competitividad de la empresa?</t>
  </si>
  <si>
    <t>Comentarios: ¿Opina que las encuestas de satisfacción del cliente reflejan correctamente la percepción del mercado sobre la competitividad de la empresa?</t>
  </si>
  <si>
    <t>¿Evalúa que las entrevistas a los directivos proporcionan información útil sobre las estrategias de competitividad en relación con la transición energética?</t>
  </si>
  <si>
    <t>Puntos: ¿Evalúa que las entrevistas a los directivos proporcionan información útil sobre las estrategias de competitividad en relación con la transición energética?</t>
  </si>
  <si>
    <t>Comentarios: ¿Evalúa que las entrevistas a los directivos proporcionan información útil sobre las estrategias de competitividad en relación con la transición energética?</t>
  </si>
  <si>
    <t>¿Considera que la capacidad de la empresa para adaptarse a las nuevas exigencias del sector es un buen indicador de su competitividad?</t>
  </si>
  <si>
    <t>Puntos: ¿Considera que la capacidad de la empresa para adaptarse a las nuevas exigencias del sector es un buen indicador de su competitividad?</t>
  </si>
  <si>
    <t>Comentarios: ¿Considera que la capacidad de la empresa para adaptarse a las nuevas exigencias del sector es un buen indicador de su competitividad?</t>
  </si>
  <si>
    <t>¿Cree que las encuestas a empleados y directivos capturan adecuadamente la percepción sobre los beneficios de las tecnologías limpias?</t>
  </si>
  <si>
    <t>Puntos: ¿Cree que las encuestas a empleados y directivos capturan adecuadamente la percepción sobre los beneficios de las tecnologías limpias?</t>
  </si>
  <si>
    <t>Comentarios: ¿Cree que las encuestas a empleados y directivos capturan adecuadamente la percepción sobre los beneficios de las tecnologías limpias?</t>
  </si>
  <si>
    <t>¿Considera que el impacto de las tecnologías limpias en la reducción de costos es un beneficio relevante para la percepción de los empleados y directivos?</t>
  </si>
  <si>
    <t>Puntos: ¿Considera que el impacto de las tecnologías limpias en la reducción de costos es un beneficio relevante para la percepción de los empleados y directivos?</t>
  </si>
  <si>
    <t>Comentarios: ¿Considera que el impacto de las tecnologías limpias en la reducción de costos es un beneficio relevante para la percepción de los empleados y directivos?</t>
  </si>
  <si>
    <t>¿Evalúa que el cumplimiento de regulaciones ambientales es un aspecto importante en la percepción de beneficios de las tecnologías limpias?</t>
  </si>
  <si>
    <t>Puntos: ¿Evalúa que el cumplimiento de regulaciones ambientales es un aspecto importante en la percepción de beneficios de las tecnologías limpias?</t>
  </si>
  <si>
    <t>Comentarios: ¿Evalúa que el cumplimiento de regulaciones ambientales es un aspecto importante en la percepción de beneficios de las tecnologías limpias?</t>
  </si>
  <si>
    <t>¿Opina que la mejora en la imagen corporativa es una dimensión clave para entender la percepción de los beneficios de las tecnologías limpias?</t>
  </si>
  <si>
    <t>Comentarios: ¿Opina que la mejora en la imagen corporativa es una dimensión clave para entender la percepción de los beneficios de las tecnologías limpias?</t>
  </si>
  <si>
    <t>Puntos: ¿Opina que la mejora en la imagen corporativa es una dimensión clave para entender la percepción de los beneficios de las tecnologías limpias?</t>
  </si>
  <si>
    <t>¿Considera que las entrevistas en profundidad proporcionan información valiosa para validar la aceptación de las tecnologías limpias en la cadena de suministro?</t>
  </si>
  <si>
    <t>Comentarios: ¿Considera que las entrevistas en profundidad proporcionan información valiosa para validar la aceptación de las tecnologías limpias en la cadena de suministro?</t>
  </si>
  <si>
    <t>Puntos: ¿Considera que las entrevistas en profundidad proporcionan información valiosa para validar la aceptación de las tecnologías limpias en la cadena de suministro?</t>
  </si>
  <si>
    <t>¿Qué tan efectivos considera que son los incentivos gubernamentales actuales para la adopción de tecnologías limpias en Geopark?</t>
  </si>
  <si>
    <t>Comentarios: ¿Qué tan efectivos considera que son los incentivos gubernamentales actuales para la adopción de tecnologías limpias en Geopark?</t>
  </si>
  <si>
    <t>Puntos: ¿Qué tan efectivos considera que son los incentivos gubernamentales actuales para la adopción de tecnologías limpias en Geopark?</t>
  </si>
  <si>
    <t>¿Cómo calificaría la relevancia de los programas gubernamentales actuales para apoyar la transición energética en Geopark?</t>
  </si>
  <si>
    <t>Comentarios: ¿Cómo calificaría la relevancia de los programas gubernamentales actuales para apoyar la transición energética en Geopark?</t>
  </si>
  <si>
    <t>Puntos: ¿Cómo calificaría la relevancia de los programas gubernamentales actuales para apoyar la transición energética en Geopark?</t>
  </si>
  <si>
    <t>¿En qué medida las regulaciones gubernamentales actuales facilitan la adopción de tecnologías limpias por parte de Geopark?</t>
  </si>
  <si>
    <t>Comentarios: ¿En qué medida las regulaciones gubernamentales actuales facilitan la adopción de tecnologías limpias por parte de Geopark?</t>
  </si>
  <si>
    <t>Puntos: ¿En qué medida las regulaciones gubernamentales actuales facilitan la adopción de tecnologías limpias por parte de Geopark?</t>
  </si>
  <si>
    <t>¿Cuánta confianza tiene en que el gobierno implementará programas eficaces que beneficien directamente a GeoPark en la adopción de tecnologías limpias durante los próximos 5 años?</t>
  </si>
  <si>
    <t>Comentarios: ¿Cuánta confianza tiene en que el gobierno implementará programas eficaces que beneficien directamente a GeoPark en la adopción de tecnologías limpias durante los próximos 5 años?</t>
  </si>
  <si>
    <t>Puntos: ¿Cuánta confianza tiene en que el gobierno implementará programas eficaces que beneficien directamente a GeoPark en la adopción de tecnologías limpias durante los próximos 5 años?</t>
  </si>
  <si>
    <t>¿En qué medida cree que las políticas gubernamentales actuales están alineadas con las necesidades y desafíos específicos de GeoPark frente a la transición energética?</t>
  </si>
  <si>
    <t>Comentarios: ¿En qué medida cree que las políticas gubernamentales actuales están alineadas con las necesidades y desafíos específicos de GeoPark frente a la transición energética?</t>
  </si>
  <si>
    <t>Puntos: ¿En qué medida cree que las políticas gubernamentales actuales están alineadas con las necesidades y desafíos específicos de GeoPark frente a la transición energética?</t>
  </si>
  <si>
    <t>Sí</t>
  </si>
  <si>
    <t>Disminuyeron moderadamente</t>
  </si>
  <si>
    <t>Ha mejorado muy poco</t>
  </si>
  <si>
    <t>Mejoraron moderadamente</t>
  </si>
  <si>
    <t>Ha contribuido de forma moderada</t>
  </si>
  <si>
    <t>Moderados</t>
  </si>
  <si>
    <t>Menos del 10%</t>
  </si>
  <si>
    <t>Moderada</t>
  </si>
  <si>
    <t>Cumple en gran medida</t>
  </si>
  <si>
    <t>La ven como una oportunidad moderada</t>
  </si>
  <si>
    <t>Otros</t>
  </si>
  <si>
    <t>En desacuerdo</t>
  </si>
  <si>
    <t>Media complejidad</t>
  </si>
  <si>
    <t>Poco</t>
  </si>
  <si>
    <t>Moderadamente preparada</t>
  </si>
  <si>
    <t>De acuerdo</t>
  </si>
  <si>
    <t>Representa un compromiso considerable</t>
  </si>
  <si>
    <t>Han tenido un impacto moderado</t>
  </si>
  <si>
    <t>Proporcionan una comprensión moderada</t>
  </si>
  <si>
    <t>Moderadamente suficiente</t>
  </si>
  <si>
    <t>Está moderadamente orientada a la reducción del impacto ambiental</t>
  </si>
  <si>
    <t>Reducción moderada</t>
  </si>
  <si>
    <t>Optimización moderada</t>
  </si>
  <si>
    <t>Cumple en medida moderada</t>
  </si>
  <si>
    <t>Moderado</t>
  </si>
  <si>
    <t>Contribución moderada</t>
  </si>
  <si>
    <t>Es moderadamente adecuado</t>
  </si>
  <si>
    <t>Permite evaluar en medida moderada</t>
  </si>
  <si>
    <t>Reflejan muy poco</t>
  </si>
  <si>
    <t>Proporcionan información útil</t>
  </si>
  <si>
    <t>Es un buen indicador</t>
  </si>
  <si>
    <t>Capturan adecuadamente</t>
  </si>
  <si>
    <t>Es relevante</t>
  </si>
  <si>
    <t>Es importante</t>
  </si>
  <si>
    <t>Es una dimensión clave</t>
  </si>
  <si>
    <t>Proporcionan información valiosa</t>
  </si>
  <si>
    <t>Inefectivos</t>
  </si>
  <si>
    <t>Neutral</t>
  </si>
  <si>
    <t>Moderadamente</t>
  </si>
  <si>
    <t>Poca confianza</t>
  </si>
  <si>
    <t>Poco alineadas</t>
  </si>
  <si>
    <t>No sabe / No responde</t>
  </si>
  <si>
    <t>No</t>
  </si>
  <si>
    <t>Ha mejorado bastante</t>
  </si>
  <si>
    <t>Ha contribuido muy poco</t>
  </si>
  <si>
    <t>Grandes</t>
  </si>
  <si>
    <t>Baja</t>
  </si>
  <si>
    <t>Limitaciones tecnológicas</t>
  </si>
  <si>
    <t>Alta complejidad</t>
  </si>
  <si>
    <t>Representa un compromiso moderado</t>
  </si>
  <si>
    <t>Proporcionan una comprensión adecuada</t>
  </si>
  <si>
    <t>Insuficiente</t>
  </si>
  <si>
    <t>Reflejan moderadamente</t>
  </si>
  <si>
    <t>Proporcionan información moderadamente útil</t>
  </si>
  <si>
    <t>Es un indicador moderadamente adecuado</t>
  </si>
  <si>
    <t>Capturan moderadamente</t>
  </si>
  <si>
    <t>Es muy importante</t>
  </si>
  <si>
    <t>Es una dimensión muy clave</t>
  </si>
  <si>
    <t>Relevantes</t>
  </si>
  <si>
    <t>Moderadamente alineadas</t>
  </si>
  <si>
    <t>No disminuyeron</t>
  </si>
  <si>
    <t>No ha mejorado</t>
  </si>
  <si>
    <t>No mejoraron</t>
  </si>
  <si>
    <t>Muy grandes</t>
  </si>
  <si>
    <t>10-25%</t>
  </si>
  <si>
    <t>La ven como una gran oportunidad</t>
  </si>
  <si>
    <t>Costos elevados</t>
  </si>
  <si>
    <t>Representa un compromiso muy significativo</t>
  </si>
  <si>
    <t>Han tenido un impacto considerable</t>
  </si>
  <si>
    <t>Proporcionan una comprensión muy detallada</t>
  </si>
  <si>
    <t>Optimización alta</t>
  </si>
  <si>
    <t>Cumple totalmente</t>
  </si>
  <si>
    <t>Muy alto</t>
  </si>
  <si>
    <t>Es adecuado</t>
  </si>
  <si>
    <t>Permite evaluar en buena medida</t>
  </si>
  <si>
    <t>Es una dimensión moderadamente clave</t>
  </si>
  <si>
    <t>Proporcionan información moderadamente valiosa</t>
  </si>
  <si>
    <t xml:space="preserve">Efectivos </t>
  </si>
  <si>
    <t>Muy relevantes</t>
  </si>
  <si>
    <t>Bastante alineadas</t>
  </si>
  <si>
    <t>Disminuyeron bastante</t>
  </si>
  <si>
    <t>Mejoraron significativamente</t>
  </si>
  <si>
    <t>Ha contribuido de manera sobresaliente</t>
  </si>
  <si>
    <t>26-50%</t>
  </si>
  <si>
    <t>Alta</t>
  </si>
  <si>
    <t>Cumple completamente</t>
  </si>
  <si>
    <t>La ven como una oportunidad muy significativa</t>
  </si>
  <si>
    <t>Totalmente</t>
  </si>
  <si>
    <t>Totalmente preparada</t>
  </si>
  <si>
    <t>En total acuerdo</t>
  </si>
  <si>
    <t>Han tenido un impacto muy significativo</t>
  </si>
  <si>
    <t>Suficiente</t>
  </si>
  <si>
    <t>Está completamente orientada a la reducción del impacto ambiental</t>
  </si>
  <si>
    <t>Reducción considerable</t>
  </si>
  <si>
    <t>Contribución alta</t>
  </si>
  <si>
    <t>Permite evaluar en gran medida.</t>
  </si>
  <si>
    <t>Reflejan adecuadamente</t>
  </si>
  <si>
    <t>Proporcionan información muy útil</t>
  </si>
  <si>
    <t>Es un indicador muy adecuado</t>
  </si>
  <si>
    <t>Es muy relevante</t>
  </si>
  <si>
    <t>Bastante</t>
  </si>
  <si>
    <t>Bastante confianza</t>
  </si>
  <si>
    <t>Disminuyeron muy poco</t>
  </si>
  <si>
    <t>Mejoraron muy poco</t>
  </si>
  <si>
    <t>La ven como una oportunidad muy limitada</t>
  </si>
  <si>
    <t>Resistencia al cambio</t>
  </si>
  <si>
    <t>Reducción muy pequeña</t>
  </si>
  <si>
    <t>Cumple parcialmente</t>
  </si>
  <si>
    <t>Alto</t>
  </si>
  <si>
    <t>Contribución muy baja</t>
  </si>
  <si>
    <t>Es poco adecuado</t>
  </si>
  <si>
    <t>Capturan en muy poca medida</t>
  </si>
  <si>
    <t>Proporcionan información muy valiosa</t>
  </si>
  <si>
    <t>Poco relevantes</t>
  </si>
  <si>
    <t>Mejoraron bastante</t>
  </si>
  <si>
    <t>Muy alta</t>
  </si>
  <si>
    <t>Baja complejidad</t>
  </si>
  <si>
    <t>Es moderadamente relevante</t>
  </si>
  <si>
    <t>Es moderadamente importante</t>
  </si>
  <si>
    <t>Ha mejorado moderadamente</t>
  </si>
  <si>
    <t>Ha contribuido significativamente</t>
  </si>
  <si>
    <t>Pequeños</t>
  </si>
  <si>
    <t>51-75%</t>
  </si>
  <si>
    <t>Bastante preparada</t>
  </si>
  <si>
    <t>Está orientada a la reducción del impacto ambiental</t>
  </si>
  <si>
    <t>Reducción significativa</t>
  </si>
  <si>
    <t>Total confianza</t>
  </si>
  <si>
    <t>Permite evaluar en muy poca medida</t>
  </si>
  <si>
    <t>No reflejan en absoluto</t>
  </si>
  <si>
    <t>Proporcionan información poco útil</t>
  </si>
  <si>
    <t>Representa un compromiso mínimo</t>
  </si>
  <si>
    <t>Han tenido un impacto mínimo</t>
  </si>
  <si>
    <t>Está mínimamente orientada a la reducción del impacto ambiental</t>
  </si>
  <si>
    <t>Muy inefectivos</t>
  </si>
  <si>
    <t>Nada relevantes</t>
  </si>
  <si>
    <t>Nada</t>
  </si>
  <si>
    <t>Nada de confianza</t>
  </si>
  <si>
    <t>Nada alineadas</t>
  </si>
  <si>
    <t>Muy baja</t>
  </si>
  <si>
    <t>Cumple en baja medida</t>
  </si>
  <si>
    <t>Optimización muy baja</t>
  </si>
  <si>
    <t>Es poco importante</t>
  </si>
  <si>
    <t>Es una dimensión poco clave</t>
  </si>
  <si>
    <t>Proporcionan información poco valiosa</t>
  </si>
  <si>
    <t>Normativas insuficientes</t>
  </si>
  <si>
    <t>No proporcionan información útil</t>
  </si>
  <si>
    <t>No capturan en absoluto</t>
  </si>
  <si>
    <t>No es una dimensión clave en absoluto</t>
  </si>
  <si>
    <t>No ha contribuido</t>
  </si>
  <si>
    <t>Muy pequeños</t>
  </si>
  <si>
    <t>No cumple</t>
  </si>
  <si>
    <t>No la ven como oportunidad</t>
  </si>
  <si>
    <t>En total desacuerdo</t>
  </si>
  <si>
    <t>Muy alta complejidad</t>
  </si>
  <si>
    <t>Nada preparada</t>
  </si>
  <si>
    <t>No representa ningún compromiso</t>
  </si>
  <si>
    <t>No han tenido impacto</t>
  </si>
  <si>
    <t>No proporcionan ninguna comprensión</t>
  </si>
  <si>
    <t>Totalmente insuficiente</t>
  </si>
  <si>
    <t>No está orientada a la reducción del impacto ambiental</t>
  </si>
  <si>
    <t>No hubo reducción</t>
  </si>
  <si>
    <t>No ha optimizado</t>
  </si>
  <si>
    <t>Muy bajo</t>
  </si>
  <si>
    <t>No han contribuido</t>
  </si>
  <si>
    <t>No es adecuado en absoluto</t>
  </si>
  <si>
    <t>No permite evaluar la competitividad</t>
  </si>
  <si>
    <t>No es un buen indicador en absoluto</t>
  </si>
  <si>
    <t>No es relevante en absoluto</t>
  </si>
  <si>
    <t>No es importante en absoluto</t>
  </si>
  <si>
    <t>No proporcionan información valiosa en absoluto</t>
  </si>
  <si>
    <t>¿En qué medida considera usted que la implementación de prácticas de transporte eficiente ha mejorado la puntualidad y agilidad en la entrega de materiales, suministros e insumos dentro de la operación logística de GeoPark?</t>
  </si>
  <si>
    <t>Column3</t>
  </si>
  <si>
    <t>Column32</t>
  </si>
  <si>
    <t>Column33</t>
  </si>
  <si>
    <t>Column34</t>
  </si>
  <si>
    <t>Column35</t>
  </si>
  <si>
    <t>Column36</t>
  </si>
  <si>
    <t>Column37</t>
  </si>
  <si>
    <t>Column38</t>
  </si>
  <si>
    <t>Column2</t>
  </si>
  <si>
    <t>Total</t>
  </si>
  <si>
    <t>Poco preparada</t>
  </si>
  <si>
    <t>Proporcionan una comprensión limitada</t>
  </si>
  <si>
    <t>Bajo</t>
  </si>
  <si>
    <t>Es un indicador poco adecuado</t>
  </si>
  <si>
    <t>Es poco relevante</t>
  </si>
  <si>
    <t>Disminuyeron significativamente</t>
  </si>
  <si>
    <t>Ha mejorado significativamente</t>
  </si>
  <si>
    <t>Más del 75%</t>
  </si>
  <si>
    <t>Sin complicaciones</t>
  </si>
  <si>
    <t>Muy suficiente</t>
  </si>
  <si>
    <t>Optimización total</t>
  </si>
  <si>
    <t>Contribución significativa</t>
  </si>
  <si>
    <t>Es muy adecuado</t>
  </si>
  <si>
    <t>Reflejan completamente</t>
  </si>
  <si>
    <t>Capturan completamente</t>
  </si>
  <si>
    <t>Muy efectivos</t>
  </si>
  <si>
    <t>Totalmente alineadas</t>
  </si>
  <si>
    <t>Promedio</t>
  </si>
  <si>
    <t>Moda</t>
  </si>
  <si>
    <t>Mediana</t>
  </si>
  <si>
    <t>Desvest</t>
  </si>
  <si>
    <t>Varianza</t>
  </si>
  <si>
    <t>Alpha Cronbach</t>
  </si>
  <si>
    <t>F_1</t>
  </si>
  <si>
    <t>F_2</t>
  </si>
  <si>
    <t>F_3</t>
  </si>
  <si>
    <t>F_4</t>
  </si>
  <si>
    <t>F_5</t>
  </si>
  <si>
    <t>%F_1</t>
  </si>
  <si>
    <t>%F_2</t>
  </si>
  <si>
    <t>%F_3</t>
  </si>
  <si>
    <t>%F_4</t>
  </si>
  <si>
    <t>%F_5</t>
  </si>
  <si>
    <t>Eficiencia de la cadena de suministro</t>
  </si>
  <si>
    <t>Transición energética</t>
  </si>
  <si>
    <t>Marco regulatorio y políticas energéticas</t>
  </si>
  <si>
    <t>Adopción de tecnologías limpias</t>
  </si>
  <si>
    <t>Sostenibilidad operativa</t>
  </si>
  <si>
    <t>Competitividad empresarial</t>
  </si>
  <si>
    <t>Percepción de beneficios de las tecnologías limpias</t>
  </si>
  <si>
    <t>Apoyo gubernamental para la adopción de tecnologías limpias</t>
  </si>
  <si>
    <t>Sección</t>
  </si>
  <si>
    <t>Alfa de Cronbach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</si>
</sst>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242424"/>
      <name val="Segoe UI"/>
      <family val="2"/>
    </font>
    <font>
      <sz val="9"/>
      <color rgb="FF212121"/>
      <name val="Segoe UI"/>
      <family val="2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164" fontId="0" fillId="0" borderId="0" xfId="0" applyNumberFormat="1"/>
    <xf numFmtId="0" fontId="2" fillId="2" borderId="1" xfId="0" applyFont="1" applyFill="1" applyBorder="1"/>
    <xf numFmtId="0" fontId="0" fillId="3" borderId="1" xfId="0" applyFill="1" applyBorder="1"/>
    <xf numFmtId="0" fontId="2" fillId="2" borderId="2" xfId="0" applyFont="1" applyFill="1" applyBorder="1"/>
    <xf numFmtId="0" fontId="0" fillId="4" borderId="0" xfId="0" applyFill="1"/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9" fontId="0" fillId="0" borderId="0" xfId="1" applyFont="1"/>
    <xf numFmtId="0" fontId="0" fillId="6" borderId="0" xfId="0" applyFill="1"/>
    <xf numFmtId="0" fontId="3" fillId="6" borderId="0" xfId="0" applyFont="1" applyFill="1" applyAlignment="1">
      <alignment horizontal="left" vertical="center" wrapText="1"/>
    </xf>
    <xf numFmtId="9" fontId="0" fillId="6" borderId="0" xfId="1" applyFont="1" applyFill="1"/>
    <xf numFmtId="0" fontId="2" fillId="7" borderId="1" xfId="0" applyFont="1" applyFill="1" applyBorder="1"/>
    <xf numFmtId="0" fontId="0" fillId="8" borderId="0" xfId="0" applyFill="1"/>
    <xf numFmtId="0" fontId="3" fillId="8" borderId="0" xfId="0" applyFont="1" applyFill="1" applyAlignment="1">
      <alignment horizontal="left" vertical="center" wrapText="1"/>
    </xf>
    <xf numFmtId="9" fontId="0" fillId="8" borderId="0" xfId="1" applyFont="1" applyFill="1"/>
    <xf numFmtId="0" fontId="2" fillId="9" borderId="1" xfId="0" applyFont="1" applyFill="1" applyBorder="1"/>
    <xf numFmtId="0" fontId="0" fillId="10" borderId="0" xfId="0" applyFill="1"/>
    <xf numFmtId="0" fontId="3" fillId="10" borderId="0" xfId="0" applyFont="1" applyFill="1" applyAlignment="1">
      <alignment horizontal="left" vertical="center" wrapText="1"/>
    </xf>
    <xf numFmtId="9" fontId="0" fillId="10" borderId="0" xfId="1" applyFont="1" applyFill="1"/>
    <xf numFmtId="0" fontId="2" fillId="11" borderId="1" xfId="0" applyFont="1" applyFill="1" applyBorder="1"/>
    <xf numFmtId="0" fontId="0" fillId="12" borderId="0" xfId="0" applyFill="1"/>
    <xf numFmtId="0" fontId="3" fillId="12" borderId="0" xfId="0" applyFont="1" applyFill="1" applyAlignment="1">
      <alignment horizontal="left" vertical="center" wrapText="1"/>
    </xf>
    <xf numFmtId="0" fontId="4" fillId="12" borderId="0" xfId="0" applyFont="1" applyFill="1" applyAlignment="1">
      <alignment vertical="center" wrapText="1"/>
    </xf>
    <xf numFmtId="0" fontId="4" fillId="12" borderId="0" xfId="0" applyFont="1" applyFill="1" applyAlignment="1">
      <alignment horizontal="left" vertical="center" wrapText="1"/>
    </xf>
    <xf numFmtId="9" fontId="0" fillId="12" borderId="0" xfId="1" applyFont="1" applyFill="1"/>
    <xf numFmtId="0" fontId="2" fillId="13" borderId="1" xfId="0" applyFont="1" applyFill="1" applyBorder="1"/>
    <xf numFmtId="0" fontId="0" fillId="14" borderId="0" xfId="0" applyFill="1"/>
    <xf numFmtId="0" fontId="3" fillId="14" borderId="0" xfId="0" applyFont="1" applyFill="1" applyAlignment="1">
      <alignment horizontal="left" vertical="center" wrapText="1"/>
    </xf>
    <xf numFmtId="9" fontId="0" fillId="14" borderId="0" xfId="1" applyFont="1" applyFill="1"/>
    <xf numFmtId="0" fontId="2" fillId="15" borderId="1" xfId="0" applyFont="1" applyFill="1" applyBorder="1"/>
    <xf numFmtId="0" fontId="0" fillId="16" borderId="0" xfId="0" applyFill="1"/>
    <xf numFmtId="0" fontId="0" fillId="17" borderId="0" xfId="0" applyFill="1" applyAlignment="1">
      <alignment horizontal="center"/>
    </xf>
    <xf numFmtId="0" fontId="0" fillId="17" borderId="0" xfId="0" applyFill="1"/>
    <xf numFmtId="0" fontId="3" fillId="17" borderId="0" xfId="0" applyFont="1" applyFill="1" applyAlignment="1">
      <alignment horizontal="left" vertical="center" wrapText="1"/>
    </xf>
    <xf numFmtId="9" fontId="0" fillId="17" borderId="0" xfId="1" applyFont="1" applyFill="1"/>
    <xf numFmtId="0" fontId="2" fillId="18" borderId="1" xfId="0" applyFont="1" applyFill="1" applyBorder="1"/>
    <xf numFmtId="0" fontId="0" fillId="0" borderId="0" xfId="0" applyAlignment="1">
      <alignment horizontal="center"/>
    </xf>
    <xf numFmtId="0" fontId="3" fillId="6" borderId="0" xfId="0" applyFont="1" applyFill="1" applyAlignment="1">
      <alignment horizontal="left" vertical="center"/>
    </xf>
    <xf numFmtId="9" fontId="0" fillId="0" borderId="0" xfId="1" applyFont="1" applyAlignment="1"/>
    <xf numFmtId="0" fontId="3" fillId="8" borderId="0" xfId="0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9" fontId="0" fillId="0" borderId="0" xfId="0" applyNumberFormat="1"/>
    <xf numFmtId="9" fontId="0" fillId="10" borderId="0" xfId="1" applyFont="1" applyFill="1" applyAlignment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center" wrapText="1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" xfId="1" builtinId="5"/>
  </cellStyles>
  <dxfs count="241">
    <dxf>
      <numFmt numFmtId="0" formatCode="General"/>
    </dxf>
    <dxf>
      <numFmt numFmtId="0" formatCode="General"/>
      <fill>
        <patternFill patternType="solid">
          <fgColor indexed="64"/>
          <bgColor theme="9" tint="0.39997558519241921"/>
        </patternFill>
      </fill>
    </dxf>
    <dxf>
      <fill>
        <patternFill patternType="solid">
          <fgColor indexed="64"/>
          <bgColor theme="9" tint="0.39997558519241921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9" tint="0.39997558519241921"/>
        </patternFill>
      </fill>
    </dxf>
    <dxf>
      <fill>
        <patternFill patternType="solid">
          <fgColor indexed="64"/>
          <bgColor theme="9" tint="0.39997558519241921"/>
        </patternFill>
      </fill>
    </dxf>
    <dxf>
      <numFmt numFmtId="0" formatCode="General"/>
      <fill>
        <patternFill patternType="solid"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9" tint="0.39997558519241921"/>
        </patternFill>
      </fill>
    </dxf>
    <dxf>
      <fill>
        <patternFill patternType="solid">
          <fgColor indexed="64"/>
          <bgColor theme="9" tint="0.39997558519241921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9" tint="0.39997558519241921"/>
        </patternFill>
      </fill>
    </dxf>
    <dxf>
      <fill>
        <patternFill patternType="solid">
          <fgColor indexed="64"/>
          <bgColor theme="9" tint="0.39997558519241921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9" tint="0.39997558519241921"/>
        </patternFill>
      </fill>
    </dxf>
    <dxf>
      <fill>
        <patternFill patternType="solid">
          <fgColor indexed="64"/>
          <bgColor theme="9" tint="0.39997558519241921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9" tint="0.39997558519241921"/>
        </patternFill>
      </fill>
    </dxf>
    <dxf>
      <fill>
        <patternFill patternType="solid">
          <fgColor indexed="64"/>
          <bgColor theme="9" tint="0.39997558519241921"/>
        </patternFill>
      </fill>
    </dxf>
    <dxf>
      <numFmt numFmtId="0" formatCode="General"/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9" tint="0.39997558519241921"/>
        </patternFill>
      </fill>
    </dxf>
    <dxf>
      <fill>
        <patternFill patternType="solid">
          <fgColor indexed="64"/>
          <bgColor theme="9" tint="0.39997558519241921"/>
        </patternFill>
      </fill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9" tint="0.39997558519241921"/>
        </patternFill>
      </fill>
    </dxf>
    <dxf>
      <fill>
        <patternFill patternType="solid">
          <fgColor indexed="64"/>
          <bgColor theme="9" tint="0.39997558519241921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fgColor indexed="64"/>
          <bgColor theme="1" tint="0.249977111117893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limpios'!$G$68</c:f>
          <c:strCache>
            <c:ptCount val="1"/>
            <c:pt idx="0">
              <c:v>¿En qué medida han disminuido los costos operativos de su empresa tras implementar tecnologías de bajo carbono en la cadena de suministro?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limpios'!$G$45:$G$49</c:f>
              <c:strCache>
                <c:ptCount val="5"/>
                <c:pt idx="0">
                  <c:v>No disminuyeron</c:v>
                </c:pt>
                <c:pt idx="1">
                  <c:v>Disminuyeron muy poco</c:v>
                </c:pt>
                <c:pt idx="2">
                  <c:v>Disminuyeron moderadamente</c:v>
                </c:pt>
                <c:pt idx="3">
                  <c:v>Disminuyeron bastante</c:v>
                </c:pt>
                <c:pt idx="4">
                  <c:v>Disminuyeron significativamente</c:v>
                </c:pt>
              </c:strCache>
            </c:strRef>
          </c:cat>
          <c:val>
            <c:numRef>
              <c:f>'Datos limpios'!$G$62:$G$66</c:f>
              <c:numCache>
                <c:formatCode>0%</c:formatCode>
                <c:ptCount val="5"/>
                <c:pt idx="0">
                  <c:v>0.1</c:v>
                </c:pt>
                <c:pt idx="1">
                  <c:v>0.25</c:v>
                </c:pt>
                <c:pt idx="2">
                  <c:v>0.35</c:v>
                </c:pt>
                <c:pt idx="3">
                  <c:v>0.3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D8-4EDC-AF33-04291C153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limpios'!$Q$68</c:f>
          <c:strCache>
            <c:ptCount val="1"/>
            <c:pt idx="0">
              <c:v>¿Cuál es el principal obstáculo que enfrenta su empresa para una mayor adopción de energías limpias?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limpios'!$Q$45:$Q$49</c:f>
              <c:strCache>
                <c:ptCount val="5"/>
                <c:pt idx="0">
                  <c:v>Costos elevados</c:v>
                </c:pt>
                <c:pt idx="1">
                  <c:v>Resistencia al cambio</c:v>
                </c:pt>
                <c:pt idx="2">
                  <c:v>Limitaciones tecnológicas</c:v>
                </c:pt>
                <c:pt idx="3">
                  <c:v>Normativas insuficientes</c:v>
                </c:pt>
                <c:pt idx="4">
                  <c:v>Otros</c:v>
                </c:pt>
              </c:strCache>
            </c:strRef>
          </c:cat>
          <c:val>
            <c:numRef>
              <c:f>'Datos limpios'!$Q$62:$Q$66</c:f>
              <c:numCache>
                <c:formatCode>0%</c:formatCode>
                <c:ptCount val="5"/>
                <c:pt idx="0">
                  <c:v>0.25</c:v>
                </c:pt>
                <c:pt idx="1">
                  <c:v>0.1</c:v>
                </c:pt>
                <c:pt idx="2">
                  <c:v>0.25</c:v>
                </c:pt>
                <c:pt idx="3">
                  <c:v>0.25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E-4ED8-B462-7004A27AA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limpios'!$S$68</c:f>
          <c:strCache>
            <c:ptCount val="1"/>
            <c:pt idx="0">
              <c:v>¿Considera que las normativas energéticas y ambientales actuales son adecuadas para promover una transición energética sostenible en Geopark?
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limpios'!$S$45:$S$49</c:f>
              <c:strCache>
                <c:ptCount val="5"/>
                <c:pt idx="0">
                  <c:v>En total desacuerdo</c:v>
                </c:pt>
                <c:pt idx="1">
                  <c:v>En desacuerdo</c:v>
                </c:pt>
                <c:pt idx="2">
                  <c:v>Neutral</c:v>
                </c:pt>
                <c:pt idx="3">
                  <c:v>De acuerdo</c:v>
                </c:pt>
                <c:pt idx="4">
                  <c:v>En total acuerdo</c:v>
                </c:pt>
              </c:strCache>
            </c:strRef>
          </c:cat>
          <c:val>
            <c:numRef>
              <c:f>'Datos limpios'!$S$62:$S$66</c:f>
              <c:numCache>
                <c:formatCode>0%</c:formatCode>
                <c:ptCount val="5"/>
                <c:pt idx="0">
                  <c:v>0.05</c:v>
                </c:pt>
                <c:pt idx="1">
                  <c:v>0.2</c:v>
                </c:pt>
                <c:pt idx="2">
                  <c:v>0.05</c:v>
                </c:pt>
                <c:pt idx="3">
                  <c:v>0.7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7-4F4F-83A9-393CB75A8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limpios'!$T$68</c:f>
          <c:strCache>
            <c:ptCount val="1"/>
            <c:pt idx="0">
              <c:v>¿Qué nivel de complejidad representan para Geopark los requerimientos regulatorios relacionados con sostenibilidad en el marco de la transición energética?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limpios'!$T$45:$T$49</c:f>
              <c:strCache>
                <c:ptCount val="5"/>
                <c:pt idx="0">
                  <c:v>Muy alta complejidad</c:v>
                </c:pt>
                <c:pt idx="1">
                  <c:v>Alta complejidad</c:v>
                </c:pt>
                <c:pt idx="2">
                  <c:v>Media complejidad</c:v>
                </c:pt>
                <c:pt idx="3">
                  <c:v>Baja complejidad</c:v>
                </c:pt>
                <c:pt idx="4">
                  <c:v>Sin complicaciones</c:v>
                </c:pt>
              </c:strCache>
            </c:strRef>
          </c:cat>
          <c:val>
            <c:numRef>
              <c:f>'Datos limpios'!$T$62:$T$66</c:f>
              <c:numCache>
                <c:formatCode>0%</c:formatCode>
                <c:ptCount val="5"/>
                <c:pt idx="0">
                  <c:v>0.05</c:v>
                </c:pt>
                <c:pt idx="1">
                  <c:v>0.3</c:v>
                </c:pt>
                <c:pt idx="2">
                  <c:v>0.2</c:v>
                </c:pt>
                <c:pt idx="3">
                  <c:v>0.45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E9-4703-9726-B87A733F5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limpios'!$U$68</c:f>
          <c:strCache>
            <c:ptCount val="1"/>
            <c:pt idx="0">
              <c:v>¿En qué medida el cumplimiento de las normativas ambientales y energéticas ha influido en las decisiones estratégicas de Geopark sobre la cadena de suministro?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limpios'!$U$45:$U$49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Moderadamente</c:v>
                </c:pt>
                <c:pt idx="3">
                  <c:v>Bastante</c:v>
                </c:pt>
                <c:pt idx="4">
                  <c:v>Totalmente</c:v>
                </c:pt>
              </c:strCache>
            </c:strRef>
          </c:cat>
          <c:val>
            <c:numRef>
              <c:f>'Datos limpios'!$U$62:$U$66</c:f>
              <c:numCache>
                <c:formatCode>0%</c:formatCode>
                <c:ptCount val="5"/>
                <c:pt idx="0">
                  <c:v>0.05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B-4692-8B87-E45BC98FA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limpios'!$V$68</c:f>
          <c:strCache>
            <c:ptCount val="1"/>
            <c:pt idx="0">
              <c:v>¿Qué tan preparada está Geopark para adaptarse a las nuevas normativas energéticas y ambientales que puedan surgir en los próximos 5 años?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limpios'!$V$45:$V$49</c:f>
              <c:strCache>
                <c:ptCount val="5"/>
                <c:pt idx="0">
                  <c:v>Nada preparada</c:v>
                </c:pt>
                <c:pt idx="1">
                  <c:v>Poco preparada</c:v>
                </c:pt>
                <c:pt idx="2">
                  <c:v>Moderadamente preparada</c:v>
                </c:pt>
                <c:pt idx="3">
                  <c:v>Bastante preparada</c:v>
                </c:pt>
                <c:pt idx="4">
                  <c:v>Totalmente preparada</c:v>
                </c:pt>
              </c:strCache>
            </c:strRef>
          </c:cat>
          <c:val>
            <c:numRef>
              <c:f>'Datos limpios'!$V$62:$V$66</c:f>
              <c:numCache>
                <c:formatCode>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0.45</c:v>
                </c:pt>
                <c:pt idx="3">
                  <c:v>0.4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BD-43A0-8DBC-B961A5710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limpios'!$W$68</c:f>
          <c:strCache>
            <c:ptCount val="1"/>
            <c:pt idx="0">
              <c:v>¿En qué medida Geopark cumple con los estándares de sostenibilidad establecidos por las normativas nacionales e internacionales en el sector energético?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limpios'!$W$45:$W$49</c:f>
              <c:strCache>
                <c:ptCount val="5"/>
                <c:pt idx="0">
                  <c:v>En total desacuerdo</c:v>
                </c:pt>
                <c:pt idx="1">
                  <c:v>En desacuerdo</c:v>
                </c:pt>
                <c:pt idx="2">
                  <c:v>Neutral</c:v>
                </c:pt>
                <c:pt idx="3">
                  <c:v>De acuerdo</c:v>
                </c:pt>
                <c:pt idx="4">
                  <c:v>En total acuerdo</c:v>
                </c:pt>
              </c:strCache>
            </c:strRef>
          </c:cat>
          <c:val>
            <c:numRef>
              <c:f>'Datos limpios'!$W$62:$W$66</c:f>
              <c:numCache>
                <c:formatCode>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0.25</c:v>
                </c:pt>
                <c:pt idx="3">
                  <c:v>0.6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7-43DB-A1A8-706A4D6CC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limpios'!$Y$68</c:f>
          <c:strCache>
            <c:ptCount val="1"/>
            <c:pt idx="0">
              <c:v>¿Considera que la inversión en tecnologías limpias refleja un compromiso significativo de Geopark con la sostenibilidad?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limpios'!$Y$45:$Y$49</c:f>
              <c:strCache>
                <c:ptCount val="5"/>
                <c:pt idx="0">
                  <c:v>No representa ningún compromiso</c:v>
                </c:pt>
                <c:pt idx="1">
                  <c:v>Representa un compromiso mínimo</c:v>
                </c:pt>
                <c:pt idx="2">
                  <c:v>Representa un compromiso moderado</c:v>
                </c:pt>
                <c:pt idx="3">
                  <c:v>Representa un compromiso considerable</c:v>
                </c:pt>
                <c:pt idx="4">
                  <c:v>Representa un compromiso muy significativo</c:v>
                </c:pt>
              </c:strCache>
            </c:strRef>
          </c:cat>
          <c:val>
            <c:numRef>
              <c:f>'Datos limpios'!$Y$62:$Y$66</c:f>
              <c:numCache>
                <c:formatCode>0%</c:formatCode>
                <c:ptCount val="5"/>
                <c:pt idx="0">
                  <c:v>0.05</c:v>
                </c:pt>
                <c:pt idx="1">
                  <c:v>0.1</c:v>
                </c:pt>
                <c:pt idx="2">
                  <c:v>0.25</c:v>
                </c:pt>
                <c:pt idx="3">
                  <c:v>0.4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F-458B-A512-C68BC547D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limpios'!$Z$68</c:f>
          <c:strCache>
            <c:ptCount val="1"/>
            <c:pt idx="0">
              <c:v>¿Cree que los proyectos sostenibles implementados han tenido un impacto medible en la reducción de la huella de carbono de Geopark?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limpios'!$Z$45:$Z$49</c:f>
              <c:strCache>
                <c:ptCount val="5"/>
                <c:pt idx="0">
                  <c:v>No han tenido impacto</c:v>
                </c:pt>
                <c:pt idx="1">
                  <c:v>Han tenido un impacto mínimo</c:v>
                </c:pt>
                <c:pt idx="2">
                  <c:v>Han tenido un impacto moderado</c:v>
                </c:pt>
                <c:pt idx="3">
                  <c:v>Han tenido un impacto considerable</c:v>
                </c:pt>
                <c:pt idx="4">
                  <c:v>Han tenido un impacto muy significativo</c:v>
                </c:pt>
              </c:strCache>
            </c:strRef>
          </c:cat>
          <c:val>
            <c:numRef>
              <c:f>'Datos limpios'!$Z$62:$Z$66</c:f>
              <c:numCache>
                <c:formatCode>0%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0.35</c:v>
                </c:pt>
                <c:pt idx="3">
                  <c:v>0.45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E2-48DA-A00F-E1111791F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limpios'!$AA$68</c:f>
          <c:strCache>
            <c:ptCount val="1"/>
            <c:pt idx="0">
              <c:v>¿Evalúa que las encuestas a los equipos operativos proporcionan una comprensión adecuada sobre sus actitudes y adaptabilidad hacia las tecnologías limpias?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limpios'!$AA$45:$AA$49</c:f>
              <c:strCache>
                <c:ptCount val="5"/>
                <c:pt idx="0">
                  <c:v>No proporcionan ninguna comprensión</c:v>
                </c:pt>
                <c:pt idx="1">
                  <c:v>Proporcionan una comprensión limitada</c:v>
                </c:pt>
                <c:pt idx="2">
                  <c:v>Proporcionan una comprensión moderada</c:v>
                </c:pt>
                <c:pt idx="3">
                  <c:v>Proporcionan una comprensión adecuada</c:v>
                </c:pt>
                <c:pt idx="4">
                  <c:v>Proporcionan una comprensión muy detallada</c:v>
                </c:pt>
              </c:strCache>
            </c:strRef>
          </c:cat>
          <c:val>
            <c:numRef>
              <c:f>'Datos limpios'!$AA$62:$AA$66</c:f>
              <c:numCache>
                <c:formatCode>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0.3</c:v>
                </c:pt>
                <c:pt idx="3">
                  <c:v>0.55000000000000004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3-4E25-B8EB-8D14DF8AE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limpios'!$AB$68</c:f>
          <c:strCache>
            <c:ptCount val="1"/>
            <c:pt idx="0">
              <c:v>¿Considera que el número de proyectos sostenibles implementados es suficiente para evidenciar la adopción de tecnologías limpias?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limpios'!$AB$45:$AB$49</c:f>
              <c:strCache>
                <c:ptCount val="5"/>
                <c:pt idx="0">
                  <c:v>Totalmente insuficiente</c:v>
                </c:pt>
                <c:pt idx="1">
                  <c:v>Insuficiente</c:v>
                </c:pt>
                <c:pt idx="2">
                  <c:v>Moderadamente suficiente</c:v>
                </c:pt>
                <c:pt idx="3">
                  <c:v>Suficiente</c:v>
                </c:pt>
                <c:pt idx="4">
                  <c:v>Muy suficiente</c:v>
                </c:pt>
              </c:strCache>
            </c:strRef>
          </c:cat>
          <c:val>
            <c:numRef>
              <c:f>'Datos limpios'!$AB$62:$AB$66</c:f>
              <c:numCache>
                <c:formatCode>0%</c:formatCode>
                <c:ptCount val="5"/>
                <c:pt idx="0">
                  <c:v>0.05</c:v>
                </c:pt>
                <c:pt idx="1">
                  <c:v>0.3</c:v>
                </c:pt>
                <c:pt idx="2">
                  <c:v>0.2</c:v>
                </c:pt>
                <c:pt idx="3">
                  <c:v>0.45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4-40C8-9AD6-94204AB9A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limpios'!$H$68</c:f>
          <c:strCache>
            <c:ptCount val="1"/>
            <c:pt idx="0">
              <c:v>¿Cuánto considera que ha mejorado la eficiencia en el uso de recursos (agua, energía, materiales) tras la adopción de prácticas sostenibles?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limpios'!$H$45:$H$49</c:f>
              <c:strCache>
                <c:ptCount val="5"/>
                <c:pt idx="0">
                  <c:v>No ha mejorado</c:v>
                </c:pt>
                <c:pt idx="1">
                  <c:v>Ha mejorado muy poco</c:v>
                </c:pt>
                <c:pt idx="2">
                  <c:v>Ha mejorado moderadamente</c:v>
                </c:pt>
                <c:pt idx="3">
                  <c:v>Ha mejorado bastante</c:v>
                </c:pt>
                <c:pt idx="4">
                  <c:v>Ha mejorado significativamente</c:v>
                </c:pt>
              </c:strCache>
            </c:strRef>
          </c:cat>
          <c:val>
            <c:numRef>
              <c:f>'Datos limpios'!$H$62:$H$66</c:f>
              <c:numCache>
                <c:formatCode>0%</c:formatCode>
                <c:ptCount val="5"/>
                <c:pt idx="0">
                  <c:v>0.1</c:v>
                </c:pt>
                <c:pt idx="1">
                  <c:v>0.35</c:v>
                </c:pt>
                <c:pt idx="2">
                  <c:v>0.3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FD-46A4-819B-9EFF70628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limpios'!$AC$68</c:f>
          <c:strCache>
            <c:ptCount val="1"/>
            <c:pt idx="0">
              <c:v>¿Opina que la adopción de tecnologías limpias está efectivamente orientada a reducir el impacto ambiental en la operación de la cadena de suministro de Geopark?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limpios'!$AC$45:$AC$49</c:f>
              <c:strCache>
                <c:ptCount val="5"/>
                <c:pt idx="0">
                  <c:v>No está orientada a la reducción del impacto ambiental</c:v>
                </c:pt>
                <c:pt idx="1">
                  <c:v>Está mínimamente orientada a la reducción del impacto ambiental</c:v>
                </c:pt>
                <c:pt idx="2">
                  <c:v>Está moderadamente orientada a la reducción del impacto ambiental</c:v>
                </c:pt>
                <c:pt idx="3">
                  <c:v>Está orientada a la reducción del impacto ambiental</c:v>
                </c:pt>
                <c:pt idx="4">
                  <c:v>Está completamente orientada a la reducción del impacto ambiental</c:v>
                </c:pt>
              </c:strCache>
            </c:strRef>
          </c:cat>
          <c:val>
            <c:numRef>
              <c:f>'Datos limpios'!$AC$62:$AC$66</c:f>
              <c:numCache>
                <c:formatCode>0%</c:formatCode>
                <c:ptCount val="5"/>
                <c:pt idx="0">
                  <c:v>0.05</c:v>
                </c:pt>
                <c:pt idx="1">
                  <c:v>0.1</c:v>
                </c:pt>
                <c:pt idx="2">
                  <c:v>0.35</c:v>
                </c:pt>
                <c:pt idx="3">
                  <c:v>0.35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F-46AA-B49A-5496639F2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limpios'!$AE$68</c:f>
          <c:strCache>
            <c:ptCount val="1"/>
            <c:pt idx="0">
              <c:v>¿Qué tan significativa ha sido la reducción en la huella de carbono de Geopark en el último año tras la implementación de tecnologías limpias?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limpios'!$AE$45:$AE$49</c:f>
              <c:strCache>
                <c:ptCount val="5"/>
                <c:pt idx="0">
                  <c:v>No hubo reducción</c:v>
                </c:pt>
                <c:pt idx="1">
                  <c:v>Reducción muy pequeña</c:v>
                </c:pt>
                <c:pt idx="2">
                  <c:v>Reducción moderada</c:v>
                </c:pt>
                <c:pt idx="3">
                  <c:v>Reducción considerable</c:v>
                </c:pt>
                <c:pt idx="4">
                  <c:v>Reducción significativa</c:v>
                </c:pt>
              </c:strCache>
            </c:strRef>
          </c:cat>
          <c:val>
            <c:numRef>
              <c:f>'Datos limpios'!$AE$62:$AE$66</c:f>
              <c:numCache>
                <c:formatCode>0%</c:formatCode>
                <c:ptCount val="5"/>
                <c:pt idx="0">
                  <c:v>0.05</c:v>
                </c:pt>
                <c:pt idx="1">
                  <c:v>0.15</c:v>
                </c:pt>
                <c:pt idx="2">
                  <c:v>0.35</c:v>
                </c:pt>
                <c:pt idx="3">
                  <c:v>0.4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7-4651-8930-071AF4080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limpios'!$AF$68</c:f>
          <c:strCache>
            <c:ptCount val="1"/>
            <c:pt idx="0">
              <c:v>¿En qué medida ha optimizado Geopark el uso de recursos naturales (agua, materiales) en sus operaciones?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limpios'!$AF$45:$AF$49</c:f>
              <c:strCache>
                <c:ptCount val="5"/>
                <c:pt idx="0">
                  <c:v>No ha optimizado</c:v>
                </c:pt>
                <c:pt idx="1">
                  <c:v>Optimización muy baja</c:v>
                </c:pt>
                <c:pt idx="2">
                  <c:v>Optimización moderada</c:v>
                </c:pt>
                <c:pt idx="3">
                  <c:v>Optimización alta</c:v>
                </c:pt>
                <c:pt idx="4">
                  <c:v>Optimización total</c:v>
                </c:pt>
              </c:strCache>
            </c:strRef>
          </c:cat>
          <c:val>
            <c:numRef>
              <c:f>'Datos limpios'!$AF$62:$AF$66</c:f>
              <c:numCache>
                <c:formatCode>0%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0.3</c:v>
                </c:pt>
                <c:pt idx="3">
                  <c:v>0.6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1D-49A5-82BA-DD79B4E7B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limpios'!$AG$68</c:f>
          <c:strCache>
            <c:ptCount val="1"/>
            <c:pt idx="0">
              <c:v>¿Geopark cumple actualmente con estándares de sostenibilidad reconocidos, como ISO 14001?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limpios'!$AG$45:$AG$49</c:f>
              <c:strCache>
                <c:ptCount val="5"/>
                <c:pt idx="0">
                  <c:v>No cumple</c:v>
                </c:pt>
                <c:pt idx="1">
                  <c:v>Cumple parcialmente</c:v>
                </c:pt>
                <c:pt idx="2">
                  <c:v>Cumple en medida moderada</c:v>
                </c:pt>
                <c:pt idx="3">
                  <c:v>Cumple en gran medida</c:v>
                </c:pt>
                <c:pt idx="4">
                  <c:v>Cumple totalmente</c:v>
                </c:pt>
              </c:strCache>
            </c:strRef>
          </c:cat>
          <c:val>
            <c:numRef>
              <c:f>'Datos limpios'!$AG$62:$AG$66</c:f>
              <c:numCache>
                <c:formatCode>0%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0.2</c:v>
                </c:pt>
                <c:pt idx="3">
                  <c:v>0.5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74-4BD1-B55A-6106FAF9C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limpios'!$AH$68</c:f>
          <c:strCache>
            <c:ptCount val="1"/>
            <c:pt idx="0">
              <c:v>¿Cuál considera que es el nivel de compromiso de Geopark para reducir el impacto ambiental de sus operaciones?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limpios'!$AH$45:$AH$49</c:f>
              <c:strCache>
                <c:ptCount val="5"/>
                <c:pt idx="0">
                  <c:v>Muy bajo</c:v>
                </c:pt>
                <c:pt idx="1">
                  <c:v>Bajo</c:v>
                </c:pt>
                <c:pt idx="2">
                  <c:v>Moderado</c:v>
                </c:pt>
                <c:pt idx="3">
                  <c:v>Alto</c:v>
                </c:pt>
                <c:pt idx="4">
                  <c:v>Muy alto</c:v>
                </c:pt>
              </c:strCache>
            </c:strRef>
          </c:cat>
          <c:val>
            <c:numRef>
              <c:f>'Datos limpios'!$AH$62:$AH$66</c:f>
              <c:numCache>
                <c:formatCode>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0.25</c:v>
                </c:pt>
                <c:pt idx="3">
                  <c:v>0.55000000000000004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2-461A-B918-F3AE47E82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limpios'!$AI$68</c:f>
          <c:strCache>
            <c:ptCount val="1"/>
            <c:pt idx="0">
              <c:v>¿En qué medida las prácticas sostenibles han contribuido a la reducción de costos o a la mejora en la eficiencia operativa?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limpios'!$AI$45:$AI$49</c:f>
              <c:strCache>
                <c:ptCount val="5"/>
                <c:pt idx="0">
                  <c:v>No han contribuido</c:v>
                </c:pt>
                <c:pt idx="1">
                  <c:v>Contribución muy baja</c:v>
                </c:pt>
                <c:pt idx="2">
                  <c:v>Contribución moderada</c:v>
                </c:pt>
                <c:pt idx="3">
                  <c:v>Contribución alta</c:v>
                </c:pt>
                <c:pt idx="4">
                  <c:v>Contribución significativa</c:v>
                </c:pt>
              </c:strCache>
            </c:strRef>
          </c:cat>
          <c:val>
            <c:numRef>
              <c:f>'Datos limpios'!$AI$62:$AI$66</c:f>
              <c:numCache>
                <c:formatCode>0%</c:formatCode>
                <c:ptCount val="5"/>
                <c:pt idx="0">
                  <c:v>0.05</c:v>
                </c:pt>
                <c:pt idx="1">
                  <c:v>0.1</c:v>
                </c:pt>
                <c:pt idx="2">
                  <c:v>0.35</c:v>
                </c:pt>
                <c:pt idx="3">
                  <c:v>0.5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9-4511-9761-3545ADA68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limpios'!$AK$68</c:f>
          <c:strCache>
            <c:ptCount val="1"/>
            <c:pt idx="0">
              <c:v>¿Considera que la cuota de mercado es un indicador adecuado para medir la competitividad empresarial en el contexto de la transición energética?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limpios'!$AK$45:$AK$49</c:f>
              <c:strCache>
                <c:ptCount val="5"/>
                <c:pt idx="0">
                  <c:v>No es adecuado en absoluto</c:v>
                </c:pt>
                <c:pt idx="1">
                  <c:v>Es poco adecuado</c:v>
                </c:pt>
                <c:pt idx="2">
                  <c:v>Es moderadamente adecuado</c:v>
                </c:pt>
                <c:pt idx="3">
                  <c:v>Es adecuado</c:v>
                </c:pt>
                <c:pt idx="4">
                  <c:v>Es muy adecuado</c:v>
                </c:pt>
              </c:strCache>
            </c:strRef>
          </c:cat>
          <c:val>
            <c:numRef>
              <c:f>'Datos limpios'!$AK$62:$AK$66</c:f>
              <c:numCache>
                <c:formatCode>0%</c:formatCode>
                <c:ptCount val="5"/>
                <c:pt idx="0">
                  <c:v>0.05</c:v>
                </c:pt>
                <c:pt idx="1">
                  <c:v>0.25</c:v>
                </c:pt>
                <c:pt idx="2">
                  <c:v>0.2</c:v>
                </c:pt>
                <c:pt idx="3">
                  <c:v>0.5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08-4EEE-ACDF-A4A2793C3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limpios'!$AL$68</c:f>
          <c:strCache>
            <c:ptCount val="1"/>
            <c:pt idx="0">
              <c:v>¿Cree que el análisis de los márgenes de rentabilidad permite evaluar la competitividad de la empresa frente a sus competidores?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limpios'!$AL$45:$AL$49</c:f>
              <c:strCache>
                <c:ptCount val="5"/>
                <c:pt idx="0">
                  <c:v>No permite evaluar la competitividad</c:v>
                </c:pt>
                <c:pt idx="1">
                  <c:v>Permite evaluar en muy poca medida</c:v>
                </c:pt>
                <c:pt idx="2">
                  <c:v>Permite evaluar en medida moderada</c:v>
                </c:pt>
                <c:pt idx="3">
                  <c:v>Permite evaluar en buena medida</c:v>
                </c:pt>
                <c:pt idx="4">
                  <c:v>Permite evaluar en gran medida.</c:v>
                </c:pt>
              </c:strCache>
            </c:strRef>
          </c:cat>
          <c:val>
            <c:numRef>
              <c:f>'Datos limpios'!$AL$62:$AL$66</c:f>
              <c:numCache>
                <c:formatCode>0%</c:formatCode>
                <c:ptCount val="5"/>
                <c:pt idx="0">
                  <c:v>0.05</c:v>
                </c:pt>
                <c:pt idx="1">
                  <c:v>0.15</c:v>
                </c:pt>
                <c:pt idx="2">
                  <c:v>0.2</c:v>
                </c:pt>
                <c:pt idx="3">
                  <c:v>0.55000000000000004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A-4CD5-8AF7-366F73865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limpios'!$AM$68</c:f>
          <c:strCache>
            <c:ptCount val="1"/>
            <c:pt idx="0">
              <c:v>¿Opina que las encuestas de satisfacción del cliente reflejan correctamente la percepción del mercado sobre la competitividad de la empresa?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limpios'!$AM$45:$AM$49</c:f>
              <c:strCache>
                <c:ptCount val="5"/>
                <c:pt idx="0">
                  <c:v>No reflejan en absoluto</c:v>
                </c:pt>
                <c:pt idx="1">
                  <c:v>Reflejan muy poco</c:v>
                </c:pt>
                <c:pt idx="2">
                  <c:v>Reflejan moderadamente</c:v>
                </c:pt>
                <c:pt idx="3">
                  <c:v>Reflejan adecuadamente</c:v>
                </c:pt>
                <c:pt idx="4">
                  <c:v>Reflejan completamente</c:v>
                </c:pt>
              </c:strCache>
            </c:strRef>
          </c:cat>
          <c:val>
            <c:numRef>
              <c:f>'Datos limpios'!$AM$62:$AM$66</c:f>
              <c:numCache>
                <c:formatCode>0%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0.35</c:v>
                </c:pt>
                <c:pt idx="3">
                  <c:v>0.35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72-461B-9D5C-642806224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limpios'!$AN$68</c:f>
          <c:strCache>
            <c:ptCount val="1"/>
            <c:pt idx="0">
              <c:v>¿Evalúa que las entrevistas a los directivos proporcionan información útil sobre las estrategias de competitividad en relación con la transición energética?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limpios'!$AN$45:$AN$49</c:f>
              <c:strCache>
                <c:ptCount val="5"/>
                <c:pt idx="0">
                  <c:v>No proporcionan información útil</c:v>
                </c:pt>
                <c:pt idx="1">
                  <c:v>Proporcionan información poco útil</c:v>
                </c:pt>
                <c:pt idx="2">
                  <c:v>Proporcionan información moderadamente útil</c:v>
                </c:pt>
                <c:pt idx="3">
                  <c:v>Proporcionan información útil</c:v>
                </c:pt>
                <c:pt idx="4">
                  <c:v>Proporcionan información muy útil</c:v>
                </c:pt>
              </c:strCache>
            </c:strRef>
          </c:cat>
          <c:val>
            <c:numRef>
              <c:f>'Datos limpios'!$AN$62:$AN$66</c:f>
              <c:numCache>
                <c:formatCode>0%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75-47BC-B314-17CBE9620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limpios'!$I$68</c:f>
          <c:strCache>
            <c:ptCount val="1"/>
            <c:pt idx="0">
              <c:v>¿En qué medida considera usted que la implementación de prácticas de transporte eficiente ha mejorado la puntualidad y agilidad en la entrega de materiales, suministros e insumos dentro de la operación logística de GeoPark?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limpios'!$I$45:$I$49</c:f>
              <c:strCache>
                <c:ptCount val="5"/>
                <c:pt idx="0">
                  <c:v>No mejoraron</c:v>
                </c:pt>
                <c:pt idx="1">
                  <c:v>Mejoraron muy poco</c:v>
                </c:pt>
                <c:pt idx="2">
                  <c:v>Mejoraron moderadamente</c:v>
                </c:pt>
                <c:pt idx="3">
                  <c:v>Mejoraron bastante</c:v>
                </c:pt>
                <c:pt idx="4">
                  <c:v>Mejoraron significativamente</c:v>
                </c:pt>
              </c:strCache>
            </c:strRef>
          </c:cat>
          <c:val>
            <c:numRef>
              <c:f>'Datos limpios'!$I$62:$I$66</c:f>
              <c:numCache>
                <c:formatCode>0%</c:formatCode>
                <c:ptCount val="5"/>
                <c:pt idx="0">
                  <c:v>0.15</c:v>
                </c:pt>
                <c:pt idx="1">
                  <c:v>0.25</c:v>
                </c:pt>
                <c:pt idx="2">
                  <c:v>0.2</c:v>
                </c:pt>
                <c:pt idx="3">
                  <c:v>0.3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7-4DB3-B52D-D7FDB40BC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limpios'!$AO$68</c:f>
          <c:strCache>
            <c:ptCount val="1"/>
            <c:pt idx="0">
              <c:v>¿Considera que la capacidad de la empresa para adaptarse a las nuevas exigencias del sector es un buen indicador de su competitividad?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limpios'!$AO$45:$AO$49</c:f>
              <c:strCache>
                <c:ptCount val="5"/>
                <c:pt idx="0">
                  <c:v>No es un buen indicador en absoluto</c:v>
                </c:pt>
                <c:pt idx="1">
                  <c:v>Es un indicador poco adecuado</c:v>
                </c:pt>
                <c:pt idx="2">
                  <c:v>Es un indicador moderadamente adecuado</c:v>
                </c:pt>
                <c:pt idx="3">
                  <c:v>Es un buen indicador</c:v>
                </c:pt>
                <c:pt idx="4">
                  <c:v>Es un indicador muy adecuado</c:v>
                </c:pt>
              </c:strCache>
            </c:strRef>
          </c:cat>
          <c:val>
            <c:numRef>
              <c:f>'Datos limpios'!$AO$62:$AO$66</c:f>
              <c:numCache>
                <c:formatCode>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0.25</c:v>
                </c:pt>
                <c:pt idx="3">
                  <c:v>0.6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1E-41D4-9E60-7D9F573C7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limpios'!$AQ$68</c:f>
          <c:strCache>
            <c:ptCount val="1"/>
            <c:pt idx="0">
              <c:v>¿Cree que las encuestas a empleados y directivos capturan adecuadamente la percepción sobre los beneficios de las tecnologías limpias?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limpios'!$AQ$45:$AQ$49</c:f>
              <c:strCache>
                <c:ptCount val="5"/>
                <c:pt idx="0">
                  <c:v>No capturan en absoluto</c:v>
                </c:pt>
                <c:pt idx="1">
                  <c:v>Capturan en muy poca medida</c:v>
                </c:pt>
                <c:pt idx="2">
                  <c:v>Capturan moderadamente</c:v>
                </c:pt>
                <c:pt idx="3">
                  <c:v>Capturan adecuadamente</c:v>
                </c:pt>
                <c:pt idx="4">
                  <c:v>Capturan completamente</c:v>
                </c:pt>
              </c:strCache>
            </c:strRef>
          </c:cat>
          <c:val>
            <c:numRef>
              <c:f>'Datos limpios'!$AQ$62:$AQ$66</c:f>
              <c:numCache>
                <c:formatCode>0%</c:formatCode>
                <c:ptCount val="5"/>
                <c:pt idx="0">
                  <c:v>0.05</c:v>
                </c:pt>
                <c:pt idx="1">
                  <c:v>0.15</c:v>
                </c:pt>
                <c:pt idx="2">
                  <c:v>0.3</c:v>
                </c:pt>
                <c:pt idx="3">
                  <c:v>0.5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B0-496C-A176-44C8179FA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limpios'!$AR$68</c:f>
          <c:strCache>
            <c:ptCount val="1"/>
            <c:pt idx="0">
              <c:v>¿Considera que el impacto de las tecnologías limpias en la reducción de costos es un beneficio relevante para la percepción de los empleados y directivos?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limpios'!$AR$45:$AR$49</c:f>
              <c:strCache>
                <c:ptCount val="5"/>
                <c:pt idx="0">
                  <c:v>No es relevante en absoluto</c:v>
                </c:pt>
                <c:pt idx="1">
                  <c:v>Es poco relevante</c:v>
                </c:pt>
                <c:pt idx="2">
                  <c:v>Es moderadamente relevante</c:v>
                </c:pt>
                <c:pt idx="3">
                  <c:v>Es relevante</c:v>
                </c:pt>
                <c:pt idx="4">
                  <c:v>Es muy relevante</c:v>
                </c:pt>
              </c:strCache>
            </c:strRef>
          </c:cat>
          <c:val>
            <c:numRef>
              <c:f>'Datos limpios'!$AR$62:$AR$66</c:f>
              <c:numCache>
                <c:formatCode>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0.25</c:v>
                </c:pt>
                <c:pt idx="3">
                  <c:v>0.6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F3-4318-9B1A-922CB267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limpios'!$AS$68</c:f>
          <c:strCache>
            <c:ptCount val="1"/>
            <c:pt idx="0">
              <c:v>¿Evalúa que el cumplimiento de regulaciones ambientales es un aspecto importante en la percepción de beneficios de las tecnologías limpias?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limpios'!$AS$45:$AS$49</c:f>
              <c:strCache>
                <c:ptCount val="5"/>
                <c:pt idx="0">
                  <c:v>No es importante en absoluto</c:v>
                </c:pt>
                <c:pt idx="1">
                  <c:v>Es poco importante</c:v>
                </c:pt>
                <c:pt idx="2">
                  <c:v>Es moderadamente importante</c:v>
                </c:pt>
                <c:pt idx="3">
                  <c:v>Es importante</c:v>
                </c:pt>
                <c:pt idx="4">
                  <c:v>Es muy importante</c:v>
                </c:pt>
              </c:strCache>
            </c:strRef>
          </c:cat>
          <c:val>
            <c:numRef>
              <c:f>'Datos limpios'!$AS$62:$AS$66</c:f>
              <c:numCache>
                <c:formatCode>0%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0.2</c:v>
                </c:pt>
                <c:pt idx="3">
                  <c:v>0.55000000000000004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D2-4187-A00E-7FA494D7B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limpios'!$AT$68</c:f>
          <c:strCache>
            <c:ptCount val="1"/>
            <c:pt idx="0">
              <c:v>¿Opina que la mejora en la imagen corporativa es una dimensión clave para entender la percepción de los beneficios de las tecnologías limpias?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limpios'!$AT$45:$AT$49</c:f>
              <c:strCache>
                <c:ptCount val="5"/>
                <c:pt idx="0">
                  <c:v>No es una dimensión clave en absoluto</c:v>
                </c:pt>
                <c:pt idx="1">
                  <c:v>Es una dimensión poco clave</c:v>
                </c:pt>
                <c:pt idx="2">
                  <c:v>Es una dimensión moderadamente clave</c:v>
                </c:pt>
                <c:pt idx="3">
                  <c:v>Es una dimensión clave</c:v>
                </c:pt>
                <c:pt idx="4">
                  <c:v>Es una dimensión muy clave</c:v>
                </c:pt>
              </c:strCache>
            </c:strRef>
          </c:cat>
          <c:val>
            <c:numRef>
              <c:f>'Datos limpios'!$AT$62:$AT$66</c:f>
              <c:numCache>
                <c:formatCode>0%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0.1</c:v>
                </c:pt>
                <c:pt idx="3">
                  <c:v>0.7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A-4C7F-8C44-5982B4865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limpios'!$AU$68</c:f>
          <c:strCache>
            <c:ptCount val="1"/>
            <c:pt idx="0">
              <c:v>¿Considera que las entrevistas en profundidad proporcionan información valiosa para validar la aceptación de las tecnologías limpias en la cadena de suministro?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limpios'!$AU$45:$AU$49</c:f>
              <c:strCache>
                <c:ptCount val="5"/>
                <c:pt idx="0">
                  <c:v>No proporcionan información valiosa en absoluto</c:v>
                </c:pt>
                <c:pt idx="1">
                  <c:v>Proporcionan información poco valiosa</c:v>
                </c:pt>
                <c:pt idx="2">
                  <c:v>Proporcionan información moderadamente valiosa</c:v>
                </c:pt>
                <c:pt idx="3">
                  <c:v>Proporcionan información valiosa</c:v>
                </c:pt>
                <c:pt idx="4">
                  <c:v>Proporcionan información muy valiosa</c:v>
                </c:pt>
              </c:strCache>
            </c:strRef>
          </c:cat>
          <c:val>
            <c:numRef>
              <c:f>'Datos limpios'!$AU$62:$AU$66</c:f>
              <c:numCache>
                <c:formatCode>0%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0.15</c:v>
                </c:pt>
                <c:pt idx="3">
                  <c:v>0.55000000000000004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B-40D4-9EB4-E6362A432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limpios'!$AW$68</c:f>
          <c:strCache>
            <c:ptCount val="1"/>
            <c:pt idx="0">
              <c:v>¿Qué tan efectivos considera que son los incentivos gubernamentales actuales para la adopción de tecnologías limpias en Geopark?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limpios'!$AW$45:$AW$49</c:f>
              <c:strCache>
                <c:ptCount val="5"/>
                <c:pt idx="0">
                  <c:v>Muy inefectivos</c:v>
                </c:pt>
                <c:pt idx="1">
                  <c:v>Inefectivos</c:v>
                </c:pt>
                <c:pt idx="2">
                  <c:v>Neutral</c:v>
                </c:pt>
                <c:pt idx="3">
                  <c:v>Efectivos </c:v>
                </c:pt>
                <c:pt idx="4">
                  <c:v>Muy efectivos</c:v>
                </c:pt>
              </c:strCache>
            </c:strRef>
          </c:cat>
          <c:val>
            <c:numRef>
              <c:f>'Datos limpios'!$AW$62:$AW$66</c:f>
              <c:numCache>
                <c:formatCode>0%</c:formatCode>
                <c:ptCount val="5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0.55000000000000004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4-4557-AC4D-67E87492D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limpios'!$AX$68</c:f>
          <c:strCache>
            <c:ptCount val="1"/>
            <c:pt idx="0">
              <c:v>¿Cómo calificaría la relevancia de los programas gubernamentales actuales para apoyar la transición energética en Geopark?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limpios'!$AX$45:$AX$49</c:f>
              <c:strCache>
                <c:ptCount val="5"/>
                <c:pt idx="0">
                  <c:v>Nada relevantes</c:v>
                </c:pt>
                <c:pt idx="1">
                  <c:v>Poco relevantes</c:v>
                </c:pt>
                <c:pt idx="2">
                  <c:v>Neutral</c:v>
                </c:pt>
                <c:pt idx="3">
                  <c:v>Relevantes</c:v>
                </c:pt>
                <c:pt idx="4">
                  <c:v>Muy relevantes</c:v>
                </c:pt>
              </c:strCache>
            </c:strRef>
          </c:cat>
          <c:val>
            <c:numRef>
              <c:f>'Datos limpios'!$AX$62:$AX$66</c:f>
              <c:numCache>
                <c:formatCode>0%</c:formatCode>
                <c:ptCount val="5"/>
                <c:pt idx="0">
                  <c:v>0.1</c:v>
                </c:pt>
                <c:pt idx="1">
                  <c:v>0.15</c:v>
                </c:pt>
                <c:pt idx="2">
                  <c:v>0.25</c:v>
                </c:pt>
                <c:pt idx="3">
                  <c:v>0.45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3-420C-B619-45DD0DBCD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limpios'!$AY$68</c:f>
          <c:strCache>
            <c:ptCount val="1"/>
            <c:pt idx="0">
              <c:v>¿En qué medida las regulaciones gubernamentales actuales facilitan la adopción de tecnologías limpias por parte de Geopark?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limpios'!$AY$45:$AY$49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Moderadamente</c:v>
                </c:pt>
                <c:pt idx="3">
                  <c:v>Bastante</c:v>
                </c:pt>
                <c:pt idx="4">
                  <c:v>Totalmente</c:v>
                </c:pt>
              </c:strCache>
            </c:strRef>
          </c:cat>
          <c:val>
            <c:numRef>
              <c:f>'Datos limpios'!$AY$62:$AY$66</c:f>
              <c:numCache>
                <c:formatCode>0%</c:formatCode>
                <c:ptCount val="5"/>
                <c:pt idx="0">
                  <c:v>0.1</c:v>
                </c:pt>
                <c:pt idx="1">
                  <c:v>0.15</c:v>
                </c:pt>
                <c:pt idx="2">
                  <c:v>0.25</c:v>
                </c:pt>
                <c:pt idx="3">
                  <c:v>0.5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0-4778-973B-22CE9773F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limpios'!$AZ$68</c:f>
          <c:strCache>
            <c:ptCount val="1"/>
            <c:pt idx="0">
              <c:v>¿Cuánta confianza tiene en que el gobierno implementará programas eficaces que beneficien directamente a GeoPark en la adopción de tecnologías limpias durante los próximos 5 años?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limpios'!$AZ$45:$AZ$49</c:f>
              <c:strCache>
                <c:ptCount val="5"/>
                <c:pt idx="0">
                  <c:v>Nada de confianza</c:v>
                </c:pt>
                <c:pt idx="1">
                  <c:v>Poca confianza</c:v>
                </c:pt>
                <c:pt idx="2">
                  <c:v>Neutral</c:v>
                </c:pt>
                <c:pt idx="3">
                  <c:v>Bastante confianza</c:v>
                </c:pt>
                <c:pt idx="4">
                  <c:v>Total confianza</c:v>
                </c:pt>
              </c:strCache>
            </c:strRef>
          </c:cat>
          <c:val>
            <c:numRef>
              <c:f>'Datos limpios'!$AZ$62:$AZ$66</c:f>
              <c:numCache>
                <c:formatCode>0%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0.15</c:v>
                </c:pt>
                <c:pt idx="3">
                  <c:v>0.5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4-4C49-98BF-8BB450199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limpios'!$J$68</c:f>
          <c:strCache>
            <c:ptCount val="1"/>
            <c:pt idx="0">
              <c:v>¿En qué medida considera usted que la adopción de tecnologías limpias ha contribuido a mejorar la productividad y la eficiencia operativa en GeoPark?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limpios'!$J$45:$J$49</c:f>
              <c:strCache>
                <c:ptCount val="5"/>
                <c:pt idx="0">
                  <c:v>No ha contribuido</c:v>
                </c:pt>
                <c:pt idx="1">
                  <c:v>Ha contribuido muy poco</c:v>
                </c:pt>
                <c:pt idx="2">
                  <c:v>Ha contribuido de forma moderada</c:v>
                </c:pt>
                <c:pt idx="3">
                  <c:v>Ha contribuido significativamente</c:v>
                </c:pt>
                <c:pt idx="4">
                  <c:v>Ha contribuido de manera sobresaliente</c:v>
                </c:pt>
              </c:strCache>
            </c:strRef>
          </c:cat>
          <c:val>
            <c:numRef>
              <c:f>'Datos limpios'!$J$62:$J$66</c:f>
              <c:numCache>
                <c:formatCode>0%</c:formatCode>
                <c:ptCount val="5"/>
                <c:pt idx="0">
                  <c:v>0.05</c:v>
                </c:pt>
                <c:pt idx="1">
                  <c:v>0.2</c:v>
                </c:pt>
                <c:pt idx="2">
                  <c:v>0.45</c:v>
                </c:pt>
                <c:pt idx="3">
                  <c:v>0.2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9-48A8-8988-576C5D143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limpios'!$BA$68</c:f>
          <c:strCache>
            <c:ptCount val="1"/>
            <c:pt idx="0">
              <c:v>¿En qué medida cree que las políticas gubernamentales actuales están alineadas con las necesidades y desafíos específicos de GeoPark frente a la transición energética?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limpios'!$BA$45:$BA$49</c:f>
              <c:strCache>
                <c:ptCount val="5"/>
                <c:pt idx="0">
                  <c:v>Nada alineadas</c:v>
                </c:pt>
                <c:pt idx="1">
                  <c:v>Poco alineadas</c:v>
                </c:pt>
                <c:pt idx="2">
                  <c:v>Moderadamente alineadas</c:v>
                </c:pt>
                <c:pt idx="3">
                  <c:v>Bastante alineadas</c:v>
                </c:pt>
                <c:pt idx="4">
                  <c:v>Totalmente alineadas</c:v>
                </c:pt>
              </c:strCache>
            </c:strRef>
          </c:cat>
          <c:val>
            <c:numRef>
              <c:f>'Datos limpios'!$BA$62:$BA$66</c:f>
              <c:numCache>
                <c:formatCode>0%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0.1</c:v>
                </c:pt>
                <c:pt idx="3">
                  <c:v>0.6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22-4B5A-8CE8-22B37862D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limpios'!$B$68</c:f>
          <c:strCache>
            <c:ptCount val="1"/>
            <c:pt idx="0">
              <c:v>¿Conoce usted si GeoPark ha implementado medidas para reducir su huella de carbono en los procesos logísticos y operativos?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0B-4CCC-9322-A8DE41FE28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0B-4CCC-9322-A8DE41FE28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0B-4CCC-9322-A8DE41FE283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0B-4CCC-9322-A8DE41FE283F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B-4CCC-9322-A8DE41FE283F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0B-4CCC-9322-A8DE41FE2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'Datos limpios'!$A$24:$A$26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No sabe / No responde</c:v>
                </c:pt>
              </c:strCache>
            </c:strRef>
          </c:cat>
          <c:val>
            <c:numRef>
              <c:f>'Datos limpios'!$B$24:$B$26</c:f>
              <c:numCache>
                <c:formatCode>0%</c:formatCode>
                <c:ptCount val="3"/>
                <c:pt idx="0">
                  <c:v>0.9</c:v>
                </c:pt>
                <c:pt idx="1">
                  <c:v>0.05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0B-4CCC-9322-A8DE41FE2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limpios'!$C$68</c:f>
          <c:strCache>
            <c:ptCount val="1"/>
            <c:pt idx="0">
              <c:v>¿Está informado(a) sobre prácticas de disposición final de materiales al término de su vida útil dentro de la cadena de suministro de GeoPark?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73-498D-A846-2E79596C3D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73-498D-A846-2E79596C3D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273-498D-A846-2E79596C3D3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73-498D-A846-2E79596C3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'Datos limpios'!$A$24:$A$26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No sabe / No responde</c:v>
                </c:pt>
              </c:strCache>
            </c:strRef>
          </c:cat>
          <c:val>
            <c:numRef>
              <c:f>'Datos limpios'!$C$24:$C$26</c:f>
              <c:numCache>
                <c:formatCode>0%</c:formatCode>
                <c:ptCount val="3"/>
                <c:pt idx="0">
                  <c:v>0.8</c:v>
                </c:pt>
                <c:pt idx="1">
                  <c:v>0.2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73-498D-A846-2E79596C3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limpios'!$D$68</c:f>
          <c:strCache>
            <c:ptCount val="1"/>
            <c:pt idx="0">
              <c:v>¿Tiene conocimiento de si se utilizan materiales reciclados, remanufacturados o reacondicionados en las operaciones de suministro de GeoPark?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559-4011-8C43-14A815C7ED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559-4011-8C43-14A815C7ED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559-4011-8C43-14A815C7ED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'Datos limpios'!$A$24:$A$26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No sabe / No responde</c:v>
                </c:pt>
              </c:strCache>
            </c:strRef>
          </c:cat>
          <c:val>
            <c:numRef>
              <c:f>'Datos limpios'!$D$24:$D$26</c:f>
              <c:numCache>
                <c:formatCode>0%</c:formatCode>
                <c:ptCount val="3"/>
                <c:pt idx="0">
                  <c:v>0.75</c:v>
                </c:pt>
                <c:pt idx="1">
                  <c:v>0.2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59-4011-8C43-14A815C7E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limpios'!$E$68</c:f>
          <c:strCache>
            <c:ptCount val="1"/>
            <c:pt idx="0">
              <c:v>¿Conoce usted si existen acuerdos de retroventa o devolución de materiales no utilizados con proveedores en GeoPark?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99C-4409-90D6-2801882D61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99C-4409-90D6-2801882D61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99C-4409-90D6-2801882D61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'Datos limpios'!$A$24:$A$26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No sabe / No responde</c:v>
                </c:pt>
              </c:strCache>
            </c:strRef>
          </c:cat>
          <c:val>
            <c:numRef>
              <c:f>'Datos limpios'!$E$24:$E$26</c:f>
              <c:numCache>
                <c:formatCode>0%</c:formatCode>
                <c:ptCount val="3"/>
                <c:pt idx="0">
                  <c:v>0.55000000000000004</c:v>
                </c:pt>
                <c:pt idx="1">
                  <c:v>0.35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9C-4409-90D6-2801882D6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limpios'!$F$68</c:f>
          <c:strCache>
            <c:ptCount val="1"/>
            <c:pt idx="0">
              <c:v>¿Está al tanto de si GeoPark realiza mediciones de la huella de agua o huella de carbono en su cadena de abastecimiento?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5-4D17-B7C6-65F3DAB0AD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C5-4D17-B7C6-65F3DAB0AD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0C5-4D17-B7C6-65F3DAB0ADE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5-4D17-B7C6-65F3DAB0A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'Datos limpios'!$A$24:$A$26</c:f>
              <c:strCache>
                <c:ptCount val="3"/>
                <c:pt idx="0">
                  <c:v>Sí</c:v>
                </c:pt>
                <c:pt idx="1">
                  <c:v>No</c:v>
                </c:pt>
                <c:pt idx="2">
                  <c:v>No sabe / No responde</c:v>
                </c:pt>
              </c:strCache>
            </c:strRef>
          </c:cat>
          <c:val>
            <c:numRef>
              <c:f>'Datos limpios'!$F$24:$F$26</c:f>
              <c:numCache>
                <c:formatCode>0%</c:formatCode>
                <c:ptCount val="3"/>
                <c:pt idx="0">
                  <c:v>0.8</c:v>
                </c:pt>
                <c:pt idx="1">
                  <c:v>0.2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C5-4D17-B7C6-65F3DAB0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'Gráficas de frecuencias por sec'!$U$3</c:f>
          <c:strCache>
            <c:ptCount val="1"/>
            <c:pt idx="0">
              <c:v>Eficiencia de la cadena de suministro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limpios'!$F$51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'Datos limpios'!$G$54:$K$54</c:f>
                <c:numCache>
                  <c:formatCode>General</c:formatCode>
                  <c:ptCount val="5"/>
                  <c:pt idx="0">
                    <c:v>0.96306801421291111</c:v>
                  </c:pt>
                  <c:pt idx="1">
                    <c:v>0.95393920141694566</c:v>
                  </c:pt>
                  <c:pt idx="2">
                    <c:v>1.243985530462473</c:v>
                  </c:pt>
                  <c:pt idx="3">
                    <c:v>0.99498743710661997</c:v>
                  </c:pt>
                  <c:pt idx="4">
                    <c:v>0.97467943448089633</c:v>
                  </c:pt>
                </c:numCache>
              </c:numRef>
            </c:plus>
            <c:minus>
              <c:numRef>
                <c:f>'Datos limpios'!$G$54:$K$54</c:f>
                <c:numCache>
                  <c:formatCode>General</c:formatCode>
                  <c:ptCount val="5"/>
                  <c:pt idx="0">
                    <c:v>0.96306801421291111</c:v>
                  </c:pt>
                  <c:pt idx="1">
                    <c:v>0.95393920141694566</c:v>
                  </c:pt>
                  <c:pt idx="2">
                    <c:v>1.243985530462473</c:v>
                  </c:pt>
                  <c:pt idx="3">
                    <c:v>0.99498743710661997</c:v>
                  </c:pt>
                  <c:pt idx="4">
                    <c:v>0.97467943448089633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strRef>
              <c:f>'Datos limpios'!$G$68:$K$68</c:f>
              <c:strCache>
                <c:ptCount val="5"/>
                <c:pt idx="0">
                  <c:v>¿En qué medida han disminuido los costos operativos de su empresa tras implementar tecnologías de bajo carbono en la cadena de suministro?</c:v>
                </c:pt>
                <c:pt idx="1">
                  <c:v>¿Cuánto considera que ha mejorado la eficiencia en el uso de recursos (agua, energía, materiales) tras la adopción de prácticas sostenibles?</c:v>
                </c:pt>
                <c:pt idx="2">
                  <c:v>¿En qué medida considera usted que la implementación de prácticas de transporte eficiente ha mejorado la puntualidad y agilidad en la entrega de materiales, suministros e insumos dentro de la operación logística de GeoPark?</c:v>
                </c:pt>
                <c:pt idx="3">
                  <c:v>¿En qué medida considera usted que la adopción de tecnologías limpias ha contribuido a mejorar la productividad y la eficiencia operativa en GeoPark?</c:v>
                </c:pt>
                <c:pt idx="4">
                  <c:v>¿Qué tan grandes son los desafíos actuales para mejorar la eficiencia en la cadena de suministro después de implementar cambios tecnológicos?</c:v>
                </c:pt>
              </c:strCache>
            </c:strRef>
          </c:cat>
          <c:val>
            <c:numRef>
              <c:f>'Datos limpios'!$G$51:$K$51</c:f>
              <c:numCache>
                <c:formatCode>General</c:formatCode>
                <c:ptCount val="5"/>
                <c:pt idx="0">
                  <c:v>2.85</c:v>
                </c:pt>
                <c:pt idx="1">
                  <c:v>2.7</c:v>
                </c:pt>
                <c:pt idx="2">
                  <c:v>2.95</c:v>
                </c:pt>
                <c:pt idx="3">
                  <c:v>3.1</c:v>
                </c:pt>
                <c:pt idx="4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5-4E22-8B12-FD0F9A4E8222}"/>
            </c:ext>
          </c:extLst>
        </c:ser>
        <c:ser>
          <c:idx val="1"/>
          <c:order val="1"/>
          <c:tx>
            <c:strRef>
              <c:f>'Datos limpios'!$F$52</c:f>
              <c:strCache>
                <c:ptCount val="1"/>
                <c:pt idx="0">
                  <c:v>Moda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'Datos limpios'!$G$68:$K$68</c:f>
              <c:strCache>
                <c:ptCount val="5"/>
                <c:pt idx="0">
                  <c:v>¿En qué medida han disminuido los costos operativos de su empresa tras implementar tecnologías de bajo carbono en la cadena de suministro?</c:v>
                </c:pt>
                <c:pt idx="1">
                  <c:v>¿Cuánto considera que ha mejorado la eficiencia en el uso de recursos (agua, energía, materiales) tras la adopción de prácticas sostenibles?</c:v>
                </c:pt>
                <c:pt idx="2">
                  <c:v>¿En qué medida considera usted que la implementación de prácticas de transporte eficiente ha mejorado la puntualidad y agilidad en la entrega de materiales, suministros e insumos dentro de la operación logística de GeoPark?</c:v>
                </c:pt>
                <c:pt idx="3">
                  <c:v>¿En qué medida considera usted que la adopción de tecnologías limpias ha contribuido a mejorar la productividad y la eficiencia operativa en GeoPark?</c:v>
                </c:pt>
                <c:pt idx="4">
                  <c:v>¿Qué tan grandes son los desafíos actuales para mejorar la eficiencia en la cadena de suministro después de implementar cambios tecnológicos?</c:v>
                </c:pt>
              </c:strCache>
            </c:strRef>
          </c:cat>
          <c:val>
            <c:numRef>
              <c:f>'Datos limpios'!$G$52:$K$52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25-4E22-8B12-FD0F9A4E8222}"/>
            </c:ext>
          </c:extLst>
        </c:ser>
        <c:ser>
          <c:idx val="2"/>
          <c:order val="2"/>
          <c:tx>
            <c:strRef>
              <c:f>'Datos limpios'!$F$53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'Datos limpios'!$G$68:$K$68</c:f>
              <c:strCache>
                <c:ptCount val="5"/>
                <c:pt idx="0">
                  <c:v>¿En qué medida han disminuido los costos operativos de su empresa tras implementar tecnologías de bajo carbono en la cadena de suministro?</c:v>
                </c:pt>
                <c:pt idx="1">
                  <c:v>¿Cuánto considera que ha mejorado la eficiencia en el uso de recursos (agua, energía, materiales) tras la adopción de prácticas sostenibles?</c:v>
                </c:pt>
                <c:pt idx="2">
                  <c:v>¿En qué medida considera usted que la implementación de prácticas de transporte eficiente ha mejorado la puntualidad y agilidad en la entrega de materiales, suministros e insumos dentro de la operación logística de GeoPark?</c:v>
                </c:pt>
                <c:pt idx="3">
                  <c:v>¿En qué medida considera usted que la adopción de tecnologías limpias ha contribuido a mejorar la productividad y la eficiencia operativa en GeoPark?</c:v>
                </c:pt>
                <c:pt idx="4">
                  <c:v>¿Qué tan grandes son los desafíos actuales para mejorar la eficiencia en la cadena de suministro después de implementar cambios tecnológicos?</c:v>
                </c:pt>
              </c:strCache>
            </c:strRef>
          </c:cat>
          <c:val>
            <c:numRef>
              <c:f>'Datos limpios'!$G$53:$K$53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25-4E22-8B12-FD0F9A4E8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3987887"/>
        <c:axId val="1443988367"/>
      </c:barChart>
      <c:catAx>
        <c:axId val="144398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8367"/>
        <c:crosses val="autoZero"/>
        <c:auto val="1"/>
        <c:lblAlgn val="ctr"/>
        <c:lblOffset val="100"/>
        <c:noMultiLvlLbl val="0"/>
      </c:catAx>
      <c:valAx>
        <c:axId val="1443988367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limpios'!$M$110</c:f>
          <c:strCache>
            <c:ptCount val="1"/>
            <c:pt idx="0">
              <c:v>Transición energética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limpios'!$F$51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'Datos limpios'!$M$54:$Q$54</c:f>
                <c:numCache>
                  <c:formatCode>General</c:formatCode>
                  <c:ptCount val="5"/>
                  <c:pt idx="0">
                    <c:v>0.99373034571758956</c:v>
                  </c:pt>
                  <c:pt idx="1">
                    <c:v>1.0234744745229361</c:v>
                  </c:pt>
                  <c:pt idx="2">
                    <c:v>0.96953597148326576</c:v>
                  </c:pt>
                  <c:pt idx="3">
                    <c:v>1.0246950765959599</c:v>
                  </c:pt>
                </c:numCache>
              </c:numRef>
            </c:plus>
            <c:minus>
              <c:numRef>
                <c:f>'Datos limpios'!$M$54:$Q$54</c:f>
                <c:numCache>
                  <c:formatCode>General</c:formatCode>
                  <c:ptCount val="5"/>
                  <c:pt idx="0">
                    <c:v>0.99373034571758956</c:v>
                  </c:pt>
                  <c:pt idx="1">
                    <c:v>1.0234744745229361</c:v>
                  </c:pt>
                  <c:pt idx="2">
                    <c:v>0.96953597148326576</c:v>
                  </c:pt>
                  <c:pt idx="3">
                    <c:v>1.0246950765959599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strRef>
              <c:f>'Datos limpios'!$M$68:$P$68</c:f>
              <c:strCache>
                <c:ptCount val="4"/>
                <c:pt idx="0">
                  <c:v>¿Qué proporción de la energía en sus operaciones proviene de fuentes renovables?</c:v>
                </c:pt>
                <c:pt idx="1">
                  <c:v>¿Cómo calificaría la inversión de su empresa en tecnologías limpias en los últimos dos años?</c:v>
                </c:pt>
                <c:pt idx="2">
                  <c:v>¿En qué medida considera que su empresa cumple con las normativas ambientales exigidas por el gobierno?</c:v>
                </c:pt>
                <c:pt idx="3">
                  <c:v>¿En qué medida los líderes o empleados estratégicos perciben la transición energética como una oportunidad de crecimiento sostenible para la empresa?</c:v>
                </c:pt>
              </c:strCache>
            </c:strRef>
          </c:cat>
          <c:val>
            <c:numRef>
              <c:f>'Datos limpios'!$M$51:$P$51</c:f>
              <c:numCache>
                <c:formatCode>General</c:formatCode>
                <c:ptCount val="4"/>
                <c:pt idx="0">
                  <c:v>2.75</c:v>
                </c:pt>
                <c:pt idx="1">
                  <c:v>2.95</c:v>
                </c:pt>
                <c:pt idx="2">
                  <c:v>3.6</c:v>
                </c:pt>
                <c:pt idx="3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A4-44C4-80BD-E4F3BA46E62D}"/>
            </c:ext>
          </c:extLst>
        </c:ser>
        <c:ser>
          <c:idx val="1"/>
          <c:order val="1"/>
          <c:tx>
            <c:strRef>
              <c:f>'Datos limpios'!$F$52</c:f>
              <c:strCache>
                <c:ptCount val="1"/>
                <c:pt idx="0">
                  <c:v>Moda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'Datos limpios'!$M$68:$P$68</c:f>
              <c:strCache>
                <c:ptCount val="4"/>
                <c:pt idx="0">
                  <c:v>¿Qué proporción de la energía en sus operaciones proviene de fuentes renovables?</c:v>
                </c:pt>
                <c:pt idx="1">
                  <c:v>¿Cómo calificaría la inversión de su empresa en tecnologías limpias en los últimos dos años?</c:v>
                </c:pt>
                <c:pt idx="2">
                  <c:v>¿En qué medida considera que su empresa cumple con las normativas ambientales exigidas por el gobierno?</c:v>
                </c:pt>
                <c:pt idx="3">
                  <c:v>¿En qué medida los líderes o empleados estratégicos perciben la transición energética como una oportunidad de crecimiento sostenible para la empresa?</c:v>
                </c:pt>
              </c:strCache>
            </c:strRef>
          </c:cat>
          <c:val>
            <c:numRef>
              <c:f>'Datos limpios'!$M$52:$P$52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A4-44C4-80BD-E4F3BA46E62D}"/>
            </c:ext>
          </c:extLst>
        </c:ser>
        <c:ser>
          <c:idx val="2"/>
          <c:order val="2"/>
          <c:tx>
            <c:strRef>
              <c:f>'Datos limpios'!$F$53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'Datos limpios'!$M$68:$P$68</c:f>
              <c:strCache>
                <c:ptCount val="4"/>
                <c:pt idx="0">
                  <c:v>¿Qué proporción de la energía en sus operaciones proviene de fuentes renovables?</c:v>
                </c:pt>
                <c:pt idx="1">
                  <c:v>¿Cómo calificaría la inversión de su empresa en tecnologías limpias en los últimos dos años?</c:v>
                </c:pt>
                <c:pt idx="2">
                  <c:v>¿En qué medida considera que su empresa cumple con las normativas ambientales exigidas por el gobierno?</c:v>
                </c:pt>
                <c:pt idx="3">
                  <c:v>¿En qué medida los líderes o empleados estratégicos perciben la transición energética como una oportunidad de crecimiento sostenible para la empresa?</c:v>
                </c:pt>
              </c:strCache>
            </c:strRef>
          </c:cat>
          <c:val>
            <c:numRef>
              <c:f>'Datos limpios'!$M$53:$P$53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A4-44C4-80BD-E4F3BA46E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3987887"/>
        <c:axId val="1443988367"/>
      </c:barChart>
      <c:catAx>
        <c:axId val="144398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8367"/>
        <c:crosses val="autoZero"/>
        <c:auto val="1"/>
        <c:lblAlgn val="ctr"/>
        <c:lblOffset val="100"/>
        <c:noMultiLvlLbl val="0"/>
      </c:catAx>
      <c:valAx>
        <c:axId val="1443988367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limpios'!$S$110</c:f>
          <c:strCache>
            <c:ptCount val="1"/>
            <c:pt idx="0">
              <c:v>Marco regulatorio y políticas energéticas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limpios'!$F$51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'Datos limpios'!$S$54:$W$54</c:f>
                <c:numCache>
                  <c:formatCode>General</c:formatCode>
                  <c:ptCount val="5"/>
                  <c:pt idx="0">
                    <c:v>0.96953597148326576</c:v>
                  </c:pt>
                  <c:pt idx="1">
                    <c:v>0.97339611669658921</c:v>
                  </c:pt>
                  <c:pt idx="2">
                    <c:v>0.99498743710661997</c:v>
                  </c:pt>
                  <c:pt idx="3">
                    <c:v>0.8660254037844386</c:v>
                  </c:pt>
                  <c:pt idx="4">
                    <c:v>0.84261497731763579</c:v>
                  </c:pt>
                </c:numCache>
              </c:numRef>
            </c:plus>
            <c:minus>
              <c:numRef>
                <c:f>'Datos limpios'!$S$54:$W$54</c:f>
                <c:numCache>
                  <c:formatCode>General</c:formatCode>
                  <c:ptCount val="5"/>
                  <c:pt idx="0">
                    <c:v>0.96953597148326576</c:v>
                  </c:pt>
                  <c:pt idx="1">
                    <c:v>0.97339611669658921</c:v>
                  </c:pt>
                  <c:pt idx="2">
                    <c:v>0.99498743710661997</c:v>
                  </c:pt>
                  <c:pt idx="3">
                    <c:v>0.8660254037844386</c:v>
                  </c:pt>
                  <c:pt idx="4">
                    <c:v>0.84261497731763579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strRef>
              <c:f>'Datos limpios'!$S$68:$W$68</c:f>
              <c:strCache>
                <c:ptCount val="5"/>
                <c:pt idx="0">
                  <c:v>¿Considera que las normativas energéticas y ambientales actuales son adecuadas para promover una transición energética sostenible en Geopark?
</c:v>
                </c:pt>
                <c:pt idx="1">
                  <c:v>¿Qué nivel de complejidad representan para Geopark los requerimientos regulatorios relacionados con sostenibilidad en el marco de la transición energética?</c:v>
                </c:pt>
                <c:pt idx="2">
                  <c:v>¿En qué medida el cumplimiento de las normativas ambientales y energéticas ha influido en las decisiones estratégicas de Geopark sobre la cadena de suministro?</c:v>
                </c:pt>
                <c:pt idx="3">
                  <c:v>¿Qué tan preparada está Geopark para adaptarse a las nuevas normativas energéticas y ambientales que puedan surgir en los próximos 5 años?</c:v>
                </c:pt>
                <c:pt idx="4">
                  <c:v>¿En qué medida Geopark cumple con los estándares de sostenibilidad establecidos por las normativas nacionales e internacionales en el sector energético?</c:v>
                </c:pt>
              </c:strCache>
            </c:strRef>
          </c:cat>
          <c:val>
            <c:numRef>
              <c:f>'Datos limpios'!$S$51:$W$51</c:f>
              <c:numCache>
                <c:formatCode>General</c:formatCode>
                <c:ptCount val="5"/>
                <c:pt idx="0">
                  <c:v>3.4</c:v>
                </c:pt>
                <c:pt idx="1">
                  <c:v>3.05</c:v>
                </c:pt>
                <c:pt idx="2">
                  <c:v>3.1</c:v>
                </c:pt>
                <c:pt idx="3">
                  <c:v>3.5</c:v>
                </c:pt>
                <c:pt idx="4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0-430C-83F2-561963847AA8}"/>
            </c:ext>
          </c:extLst>
        </c:ser>
        <c:ser>
          <c:idx val="1"/>
          <c:order val="1"/>
          <c:tx>
            <c:strRef>
              <c:f>'Datos limpios'!$F$52</c:f>
              <c:strCache>
                <c:ptCount val="1"/>
                <c:pt idx="0">
                  <c:v>Moda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'Datos limpios'!$S$68:$W$68</c:f>
              <c:strCache>
                <c:ptCount val="5"/>
                <c:pt idx="0">
                  <c:v>¿Considera que las normativas energéticas y ambientales actuales son adecuadas para promover una transición energética sostenible en Geopark?
</c:v>
                </c:pt>
                <c:pt idx="1">
                  <c:v>¿Qué nivel de complejidad representan para Geopark los requerimientos regulatorios relacionados con sostenibilidad en el marco de la transición energética?</c:v>
                </c:pt>
                <c:pt idx="2">
                  <c:v>¿En qué medida el cumplimiento de las normativas ambientales y energéticas ha influido en las decisiones estratégicas de Geopark sobre la cadena de suministro?</c:v>
                </c:pt>
                <c:pt idx="3">
                  <c:v>¿Qué tan preparada está Geopark para adaptarse a las nuevas normativas energéticas y ambientales que puedan surgir en los próximos 5 años?</c:v>
                </c:pt>
                <c:pt idx="4">
                  <c:v>¿En qué medida Geopark cumple con los estándares de sostenibilidad establecidos por las normativas nacionales e internacionales en el sector energético?</c:v>
                </c:pt>
              </c:strCache>
            </c:strRef>
          </c:cat>
          <c:val>
            <c:numRef>
              <c:f>'Datos limpios'!$S$52:$W$52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A0-430C-83F2-561963847AA8}"/>
            </c:ext>
          </c:extLst>
        </c:ser>
        <c:ser>
          <c:idx val="2"/>
          <c:order val="2"/>
          <c:tx>
            <c:strRef>
              <c:f>'Datos limpios'!$F$53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'Datos limpios'!$S$68:$W$68</c:f>
              <c:strCache>
                <c:ptCount val="5"/>
                <c:pt idx="0">
                  <c:v>¿Considera que las normativas energéticas y ambientales actuales son adecuadas para promover una transición energética sostenible en Geopark?
</c:v>
                </c:pt>
                <c:pt idx="1">
                  <c:v>¿Qué nivel de complejidad representan para Geopark los requerimientos regulatorios relacionados con sostenibilidad en el marco de la transición energética?</c:v>
                </c:pt>
                <c:pt idx="2">
                  <c:v>¿En qué medida el cumplimiento de las normativas ambientales y energéticas ha influido en las decisiones estratégicas de Geopark sobre la cadena de suministro?</c:v>
                </c:pt>
                <c:pt idx="3">
                  <c:v>¿Qué tan preparada está Geopark para adaptarse a las nuevas normativas energéticas y ambientales que puedan surgir en los próximos 5 años?</c:v>
                </c:pt>
                <c:pt idx="4">
                  <c:v>¿En qué medida Geopark cumple con los estándares de sostenibilidad establecidos por las normativas nacionales e internacionales en el sector energético?</c:v>
                </c:pt>
              </c:strCache>
            </c:strRef>
          </c:cat>
          <c:val>
            <c:numRef>
              <c:f>'Datos limpios'!$S$53:$W$53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A0-430C-83F2-561963847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3987887"/>
        <c:axId val="1443988367"/>
      </c:barChart>
      <c:catAx>
        <c:axId val="144398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8367"/>
        <c:crosses val="autoZero"/>
        <c:auto val="1"/>
        <c:lblAlgn val="ctr"/>
        <c:lblOffset val="100"/>
        <c:noMultiLvlLbl val="0"/>
      </c:catAx>
      <c:valAx>
        <c:axId val="1443988367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limpios'!$Y$110</c:f>
          <c:strCache>
            <c:ptCount val="1"/>
            <c:pt idx="0">
              <c:v>Adopción de tecnologías limpias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limpios'!$F$51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'Datos limpios'!$Y$54:$AC$54</c:f>
                <c:numCache>
                  <c:formatCode>General</c:formatCode>
                  <c:ptCount val="5"/>
                  <c:pt idx="0">
                    <c:v>1.0677078252031311</c:v>
                  </c:pt>
                  <c:pt idx="1">
                    <c:v>0.92195444572928875</c:v>
                  </c:pt>
                  <c:pt idx="2">
                    <c:v>0.85293610546159904</c:v>
                  </c:pt>
                  <c:pt idx="3">
                    <c:v>0.97339611669658921</c:v>
                  </c:pt>
                  <c:pt idx="4">
                    <c:v>1.0234744745229361</c:v>
                  </c:pt>
                </c:numCache>
              </c:numRef>
            </c:plus>
            <c:minus>
              <c:numRef>
                <c:f>'Datos limpios'!$Y$54:$AC$54</c:f>
                <c:numCache>
                  <c:formatCode>General</c:formatCode>
                  <c:ptCount val="5"/>
                  <c:pt idx="0">
                    <c:v>1.0677078252031311</c:v>
                  </c:pt>
                  <c:pt idx="1">
                    <c:v>0.92195444572928875</c:v>
                  </c:pt>
                  <c:pt idx="2">
                    <c:v>0.85293610546159904</c:v>
                  </c:pt>
                  <c:pt idx="3">
                    <c:v>0.97339611669658921</c:v>
                  </c:pt>
                  <c:pt idx="4">
                    <c:v>1.0234744745229361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strRef>
              <c:f>'Datos limpios'!$Y$68:$AC$68</c:f>
              <c:strCache>
                <c:ptCount val="5"/>
                <c:pt idx="0">
                  <c:v>¿Considera que la inversión en tecnologías limpias refleja un compromiso significativo de Geopark con la sostenibilidad?</c:v>
                </c:pt>
                <c:pt idx="1">
                  <c:v>¿Cree que los proyectos sostenibles implementados han tenido un impacto medible en la reducción de la huella de carbono de Geopark?</c:v>
                </c:pt>
                <c:pt idx="2">
                  <c:v>¿Evalúa que las encuestas a los equipos operativos proporcionan una comprensión adecuada sobre sus actitudes y adaptabilidad hacia las tecnologías limpias?</c:v>
                </c:pt>
                <c:pt idx="3">
                  <c:v>¿Considera que el número de proyectos sostenibles implementados es suficiente para evidenciar la adopción de tecnologías limpias?</c:v>
                </c:pt>
                <c:pt idx="4">
                  <c:v>¿Opina que la adopción de tecnologías limpias está efectivamente orientada a reducir el impacto ambiental en la operación de la cadena de suministro de Geopark?</c:v>
                </c:pt>
              </c:strCache>
            </c:strRef>
          </c:cat>
          <c:val>
            <c:numRef>
              <c:f>'Datos limpios'!$Y$51:$AC$51</c:f>
              <c:numCache>
                <c:formatCode>General</c:formatCode>
                <c:ptCount val="5"/>
                <c:pt idx="0">
                  <c:v>3.6</c:v>
                </c:pt>
                <c:pt idx="1">
                  <c:v>3.5</c:v>
                </c:pt>
                <c:pt idx="2">
                  <c:v>3.65</c:v>
                </c:pt>
                <c:pt idx="3">
                  <c:v>3.05</c:v>
                </c:pt>
                <c:pt idx="4">
                  <c:v>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8-4A37-A4B4-A5BEDAF22074}"/>
            </c:ext>
          </c:extLst>
        </c:ser>
        <c:ser>
          <c:idx val="1"/>
          <c:order val="1"/>
          <c:tx>
            <c:strRef>
              <c:f>'Datos limpios'!$F$52</c:f>
              <c:strCache>
                <c:ptCount val="1"/>
                <c:pt idx="0">
                  <c:v>Moda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'Datos limpios'!$Y$68:$AC$68</c:f>
              <c:strCache>
                <c:ptCount val="5"/>
                <c:pt idx="0">
                  <c:v>¿Considera que la inversión en tecnologías limpias refleja un compromiso significativo de Geopark con la sostenibilidad?</c:v>
                </c:pt>
                <c:pt idx="1">
                  <c:v>¿Cree que los proyectos sostenibles implementados han tenido un impacto medible en la reducción de la huella de carbono de Geopark?</c:v>
                </c:pt>
                <c:pt idx="2">
                  <c:v>¿Evalúa que las encuestas a los equipos operativos proporcionan una comprensión adecuada sobre sus actitudes y adaptabilidad hacia las tecnologías limpias?</c:v>
                </c:pt>
                <c:pt idx="3">
                  <c:v>¿Considera que el número de proyectos sostenibles implementados es suficiente para evidenciar la adopción de tecnologías limpias?</c:v>
                </c:pt>
                <c:pt idx="4">
                  <c:v>¿Opina que la adopción de tecnologías limpias está efectivamente orientada a reducir el impacto ambiental en la operación de la cadena de suministro de Geopark?</c:v>
                </c:pt>
              </c:strCache>
            </c:strRef>
          </c:cat>
          <c:val>
            <c:numRef>
              <c:f>'Datos limpios'!$Y$52:$AC$52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A8-4A37-A4B4-A5BEDAF22074}"/>
            </c:ext>
          </c:extLst>
        </c:ser>
        <c:ser>
          <c:idx val="2"/>
          <c:order val="2"/>
          <c:tx>
            <c:strRef>
              <c:f>'Datos limpios'!$F$53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'Datos limpios'!$Y$68:$AC$68</c:f>
              <c:strCache>
                <c:ptCount val="5"/>
                <c:pt idx="0">
                  <c:v>¿Considera que la inversión en tecnologías limpias refleja un compromiso significativo de Geopark con la sostenibilidad?</c:v>
                </c:pt>
                <c:pt idx="1">
                  <c:v>¿Cree que los proyectos sostenibles implementados han tenido un impacto medible en la reducción de la huella de carbono de Geopark?</c:v>
                </c:pt>
                <c:pt idx="2">
                  <c:v>¿Evalúa que las encuestas a los equipos operativos proporcionan una comprensión adecuada sobre sus actitudes y adaptabilidad hacia las tecnologías limpias?</c:v>
                </c:pt>
                <c:pt idx="3">
                  <c:v>¿Considera que el número de proyectos sostenibles implementados es suficiente para evidenciar la adopción de tecnologías limpias?</c:v>
                </c:pt>
                <c:pt idx="4">
                  <c:v>¿Opina que la adopción de tecnologías limpias está efectivamente orientada a reducir el impacto ambiental en la operación de la cadena de suministro de Geopark?</c:v>
                </c:pt>
              </c:strCache>
            </c:strRef>
          </c:cat>
          <c:val>
            <c:numRef>
              <c:f>'Datos limpios'!$Y$53:$AC$53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A8-4A37-A4B4-A5BEDAF22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3987887"/>
        <c:axId val="1443988367"/>
      </c:barChart>
      <c:catAx>
        <c:axId val="144398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8367"/>
        <c:crosses val="autoZero"/>
        <c:auto val="1"/>
        <c:lblAlgn val="ctr"/>
        <c:lblOffset val="100"/>
        <c:noMultiLvlLbl val="0"/>
      </c:catAx>
      <c:valAx>
        <c:axId val="1443988367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limpios'!$K$68</c:f>
          <c:strCache>
            <c:ptCount val="1"/>
            <c:pt idx="0">
              <c:v>¿Qué tan grandes son los desafíos actuales para mejorar la eficiencia en la cadena de suministro después de implementar cambios tecnológicos?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limpios'!$K$45:$K$49</c:f>
              <c:strCache>
                <c:ptCount val="5"/>
                <c:pt idx="0">
                  <c:v>Muy pequeños</c:v>
                </c:pt>
                <c:pt idx="1">
                  <c:v>Pequeños</c:v>
                </c:pt>
                <c:pt idx="2">
                  <c:v>Moderados</c:v>
                </c:pt>
                <c:pt idx="3">
                  <c:v>Grandes</c:v>
                </c:pt>
                <c:pt idx="4">
                  <c:v>Muy grandes</c:v>
                </c:pt>
              </c:strCache>
            </c:strRef>
          </c:cat>
          <c:val>
            <c:numRef>
              <c:f>'Datos limpios'!$K$62:$K$66</c:f>
              <c:numCache>
                <c:formatCode>0%</c:formatCode>
                <c:ptCount val="5"/>
                <c:pt idx="0">
                  <c:v>0.05</c:v>
                </c:pt>
                <c:pt idx="1">
                  <c:v>0.1</c:v>
                </c:pt>
                <c:pt idx="2">
                  <c:v>0.25</c:v>
                </c:pt>
                <c:pt idx="3">
                  <c:v>0.5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38-4E5B-A255-91DD6FEB9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limpios'!$AE$110</c:f>
          <c:strCache>
            <c:ptCount val="1"/>
            <c:pt idx="0">
              <c:v>Sostenibilidad operativa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limpios'!$F$51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'Datos limpios'!$AE$54:$AI$54</c:f>
                <c:numCache>
                  <c:formatCode>General</c:formatCode>
                  <c:ptCount val="5"/>
                  <c:pt idx="0">
                    <c:v>0.94207218407083859</c:v>
                  </c:pt>
                  <c:pt idx="1">
                    <c:v>0.80467384697155409</c:v>
                  </c:pt>
                  <c:pt idx="2">
                    <c:v>0.99373034571758956</c:v>
                  </c:pt>
                  <c:pt idx="3">
                    <c:v>0.88741196746494244</c:v>
                  </c:pt>
                  <c:pt idx="4">
                    <c:v>0.84261497731763579</c:v>
                  </c:pt>
                </c:numCache>
              </c:numRef>
            </c:plus>
            <c:minus>
              <c:numRef>
                <c:f>'Datos limpios'!$AE$54:$AI$54</c:f>
                <c:numCache>
                  <c:formatCode>General</c:formatCode>
                  <c:ptCount val="5"/>
                  <c:pt idx="0">
                    <c:v>0.94207218407083859</c:v>
                  </c:pt>
                  <c:pt idx="1">
                    <c:v>0.80467384697155409</c:v>
                  </c:pt>
                  <c:pt idx="2">
                    <c:v>0.99373034571758956</c:v>
                  </c:pt>
                  <c:pt idx="3">
                    <c:v>0.88741196746494244</c:v>
                  </c:pt>
                  <c:pt idx="4">
                    <c:v>0.84261497731763579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strRef>
              <c:f>'Datos limpios'!$AE$68:$AI$68</c:f>
              <c:strCache>
                <c:ptCount val="5"/>
                <c:pt idx="0">
                  <c:v>¿Qué tan significativa ha sido la reducción en la huella de carbono de Geopark en el último año tras la implementación de tecnologías limpias?</c:v>
                </c:pt>
                <c:pt idx="1">
                  <c:v>¿En qué medida ha optimizado Geopark el uso de recursos naturales (agua, materiales) en sus operaciones?</c:v>
                </c:pt>
                <c:pt idx="2">
                  <c:v>¿Geopark cumple actualmente con estándares de sostenibilidad reconocidos, como ISO 14001?</c:v>
                </c:pt>
                <c:pt idx="3">
                  <c:v>¿Cuál considera que es el nivel de compromiso de Geopark para reducir el impacto ambiental de sus operaciones?</c:v>
                </c:pt>
                <c:pt idx="4">
                  <c:v>¿En qué medida las prácticas sostenibles han contribuido a la reducción de costos o a la mejora en la eficiencia operativa?</c:v>
                </c:pt>
              </c:strCache>
            </c:strRef>
          </c:cat>
          <c:val>
            <c:numRef>
              <c:f>'Datos limpios'!$AE$51:$AI$51</c:f>
              <c:numCache>
                <c:formatCode>General</c:formatCode>
                <c:ptCount val="5"/>
                <c:pt idx="0">
                  <c:v>3.25</c:v>
                </c:pt>
                <c:pt idx="1">
                  <c:v>3.45</c:v>
                </c:pt>
                <c:pt idx="2">
                  <c:v>3.75</c:v>
                </c:pt>
                <c:pt idx="3">
                  <c:v>3.75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1A-4720-A41B-83F1099F87B6}"/>
            </c:ext>
          </c:extLst>
        </c:ser>
        <c:ser>
          <c:idx val="1"/>
          <c:order val="1"/>
          <c:tx>
            <c:strRef>
              <c:f>'Datos limpios'!$F$52</c:f>
              <c:strCache>
                <c:ptCount val="1"/>
                <c:pt idx="0">
                  <c:v>Moda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'Datos limpios'!$AE$68:$AI$68</c:f>
              <c:strCache>
                <c:ptCount val="5"/>
                <c:pt idx="0">
                  <c:v>¿Qué tan significativa ha sido la reducción en la huella de carbono de Geopark en el último año tras la implementación de tecnologías limpias?</c:v>
                </c:pt>
                <c:pt idx="1">
                  <c:v>¿En qué medida ha optimizado Geopark el uso de recursos naturales (agua, materiales) en sus operaciones?</c:v>
                </c:pt>
                <c:pt idx="2">
                  <c:v>¿Geopark cumple actualmente con estándares de sostenibilidad reconocidos, como ISO 14001?</c:v>
                </c:pt>
                <c:pt idx="3">
                  <c:v>¿Cuál considera que es el nivel de compromiso de Geopark para reducir el impacto ambiental de sus operaciones?</c:v>
                </c:pt>
                <c:pt idx="4">
                  <c:v>¿En qué medida las prácticas sostenibles han contribuido a la reducción de costos o a la mejora en la eficiencia operativa?</c:v>
                </c:pt>
              </c:strCache>
            </c:strRef>
          </c:cat>
          <c:val>
            <c:numRef>
              <c:f>'Datos limpios'!$AE$52:$AI$52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A-4720-A41B-83F1099F87B6}"/>
            </c:ext>
          </c:extLst>
        </c:ser>
        <c:ser>
          <c:idx val="2"/>
          <c:order val="2"/>
          <c:tx>
            <c:strRef>
              <c:f>'Datos limpios'!$F$53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'Datos limpios'!$AE$68:$AI$68</c:f>
              <c:strCache>
                <c:ptCount val="5"/>
                <c:pt idx="0">
                  <c:v>¿Qué tan significativa ha sido la reducción en la huella de carbono de Geopark en el último año tras la implementación de tecnologías limpias?</c:v>
                </c:pt>
                <c:pt idx="1">
                  <c:v>¿En qué medida ha optimizado Geopark el uso de recursos naturales (agua, materiales) en sus operaciones?</c:v>
                </c:pt>
                <c:pt idx="2">
                  <c:v>¿Geopark cumple actualmente con estándares de sostenibilidad reconocidos, como ISO 14001?</c:v>
                </c:pt>
                <c:pt idx="3">
                  <c:v>¿Cuál considera que es el nivel de compromiso de Geopark para reducir el impacto ambiental de sus operaciones?</c:v>
                </c:pt>
                <c:pt idx="4">
                  <c:v>¿En qué medida las prácticas sostenibles han contribuido a la reducción de costos o a la mejora en la eficiencia operativa?</c:v>
                </c:pt>
              </c:strCache>
            </c:strRef>
          </c:cat>
          <c:val>
            <c:numRef>
              <c:f>'Datos limpios'!$AE$53:$AI$53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1A-4720-A41B-83F1099F8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3987887"/>
        <c:axId val="1443988367"/>
      </c:barChart>
      <c:catAx>
        <c:axId val="144398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8367"/>
        <c:crosses val="autoZero"/>
        <c:auto val="1"/>
        <c:lblAlgn val="ctr"/>
        <c:lblOffset val="100"/>
        <c:noMultiLvlLbl val="0"/>
      </c:catAx>
      <c:valAx>
        <c:axId val="1443988367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limpios'!$AK$110</c:f>
          <c:strCache>
            <c:ptCount val="1"/>
            <c:pt idx="0">
              <c:v>Competitividad empresarial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limpios'!$F$51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'Datos limpios'!$AK$54:$AO$54</c:f>
                <c:numCache>
                  <c:formatCode>General</c:formatCode>
                  <c:ptCount val="5"/>
                  <c:pt idx="0">
                    <c:v>0.96306801421291111</c:v>
                  </c:pt>
                  <c:pt idx="1">
                    <c:v>0.96953597148326576</c:v>
                  </c:pt>
                  <c:pt idx="2">
                    <c:v>0.97339611669658921</c:v>
                  </c:pt>
                  <c:pt idx="3">
                    <c:v>1.1135528725660044</c:v>
                  </c:pt>
                  <c:pt idx="4">
                    <c:v>0.84261497731763579</c:v>
                  </c:pt>
                </c:numCache>
              </c:numRef>
            </c:plus>
            <c:minus>
              <c:numRef>
                <c:f>'Datos limpios'!$AK$54:$AO$54</c:f>
                <c:numCache>
                  <c:formatCode>General</c:formatCode>
                  <c:ptCount val="5"/>
                  <c:pt idx="0">
                    <c:v>0.96306801421291111</c:v>
                  </c:pt>
                  <c:pt idx="1">
                    <c:v>0.96953597148326576</c:v>
                  </c:pt>
                  <c:pt idx="2">
                    <c:v>0.97339611669658921</c:v>
                  </c:pt>
                  <c:pt idx="3">
                    <c:v>1.1135528725660044</c:v>
                  </c:pt>
                  <c:pt idx="4">
                    <c:v>0.84261497731763579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strRef>
              <c:f>'Datos limpios'!$AK$68:$AO$68</c:f>
              <c:strCache>
                <c:ptCount val="5"/>
                <c:pt idx="0">
                  <c:v>¿Considera que la cuota de mercado es un indicador adecuado para medir la competitividad empresarial en el contexto de la transición energética?</c:v>
                </c:pt>
                <c:pt idx="1">
                  <c:v>¿Cree que el análisis de los márgenes de rentabilidad permite evaluar la competitividad de la empresa frente a sus competidores?</c:v>
                </c:pt>
                <c:pt idx="2">
                  <c:v>¿Opina que las encuestas de satisfacción del cliente reflejan correctamente la percepción del mercado sobre la competitividad de la empresa?</c:v>
                </c:pt>
                <c:pt idx="3">
                  <c:v>¿Evalúa que las entrevistas a los directivos proporcionan información útil sobre las estrategias de competitividad en relación con la transición energética?</c:v>
                </c:pt>
                <c:pt idx="4">
                  <c:v>¿Considera que la capacidad de la empresa para adaptarse a las nuevas exigencias del sector es un buen indicador de su competitividad?</c:v>
                </c:pt>
              </c:strCache>
            </c:strRef>
          </c:cat>
          <c:val>
            <c:numRef>
              <c:f>'Datos limpios'!$AK$51:$AO$51</c:f>
              <c:numCache>
                <c:formatCode>General</c:formatCode>
                <c:ptCount val="5"/>
                <c:pt idx="0">
                  <c:v>3.15</c:v>
                </c:pt>
                <c:pt idx="1">
                  <c:v>3.4</c:v>
                </c:pt>
                <c:pt idx="2">
                  <c:v>2.95</c:v>
                </c:pt>
                <c:pt idx="3">
                  <c:v>3.4</c:v>
                </c:pt>
                <c:pt idx="4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5-4948-A5DE-222C3D9BE671}"/>
            </c:ext>
          </c:extLst>
        </c:ser>
        <c:ser>
          <c:idx val="1"/>
          <c:order val="1"/>
          <c:tx>
            <c:strRef>
              <c:f>'Datos limpios'!$F$52</c:f>
              <c:strCache>
                <c:ptCount val="1"/>
                <c:pt idx="0">
                  <c:v>Moda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'Datos limpios'!$AK$68:$AO$68</c:f>
              <c:strCache>
                <c:ptCount val="5"/>
                <c:pt idx="0">
                  <c:v>¿Considera que la cuota de mercado es un indicador adecuado para medir la competitividad empresarial en el contexto de la transición energética?</c:v>
                </c:pt>
                <c:pt idx="1">
                  <c:v>¿Cree que el análisis de los márgenes de rentabilidad permite evaluar la competitividad de la empresa frente a sus competidores?</c:v>
                </c:pt>
                <c:pt idx="2">
                  <c:v>¿Opina que las encuestas de satisfacción del cliente reflejan correctamente la percepción del mercado sobre la competitividad de la empresa?</c:v>
                </c:pt>
                <c:pt idx="3">
                  <c:v>¿Evalúa que las entrevistas a los directivos proporcionan información útil sobre las estrategias de competitividad en relación con la transición energética?</c:v>
                </c:pt>
                <c:pt idx="4">
                  <c:v>¿Considera que la capacidad de la empresa para adaptarse a las nuevas exigencias del sector es un buen indicador de su competitividad?</c:v>
                </c:pt>
              </c:strCache>
            </c:strRef>
          </c:cat>
          <c:val>
            <c:numRef>
              <c:f>'Datos limpios'!$AK$52:$AO$52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5-4948-A5DE-222C3D9BE671}"/>
            </c:ext>
          </c:extLst>
        </c:ser>
        <c:ser>
          <c:idx val="2"/>
          <c:order val="2"/>
          <c:tx>
            <c:strRef>
              <c:f>'Datos limpios'!$F$53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'Datos limpios'!$AK$68:$AO$68</c:f>
              <c:strCache>
                <c:ptCount val="5"/>
                <c:pt idx="0">
                  <c:v>¿Considera que la cuota de mercado es un indicador adecuado para medir la competitividad empresarial en el contexto de la transición energética?</c:v>
                </c:pt>
                <c:pt idx="1">
                  <c:v>¿Cree que el análisis de los márgenes de rentabilidad permite evaluar la competitividad de la empresa frente a sus competidores?</c:v>
                </c:pt>
                <c:pt idx="2">
                  <c:v>¿Opina que las encuestas de satisfacción del cliente reflejan correctamente la percepción del mercado sobre la competitividad de la empresa?</c:v>
                </c:pt>
                <c:pt idx="3">
                  <c:v>¿Evalúa que las entrevistas a los directivos proporcionan información útil sobre las estrategias de competitividad en relación con la transición energética?</c:v>
                </c:pt>
                <c:pt idx="4">
                  <c:v>¿Considera que la capacidad de la empresa para adaptarse a las nuevas exigencias del sector es un buen indicador de su competitividad?</c:v>
                </c:pt>
              </c:strCache>
            </c:strRef>
          </c:cat>
          <c:val>
            <c:numRef>
              <c:f>'Datos limpios'!$AK$53:$AO$53</c:f>
              <c:numCache>
                <c:formatCode>General</c:formatCode>
                <c:ptCount val="5"/>
                <c:pt idx="0">
                  <c:v>3.5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5-4948-A5DE-222C3D9B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3987887"/>
        <c:axId val="1443988367"/>
      </c:barChart>
      <c:catAx>
        <c:axId val="144398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8367"/>
        <c:crosses val="autoZero"/>
        <c:auto val="1"/>
        <c:lblAlgn val="ctr"/>
        <c:lblOffset val="100"/>
        <c:noMultiLvlLbl val="0"/>
      </c:catAx>
      <c:valAx>
        <c:axId val="1443988367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limpios'!$AQ$110</c:f>
          <c:strCache>
            <c:ptCount val="1"/>
            <c:pt idx="0">
              <c:v>Percepción de beneficios de las tecnologías limpias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limpios'!$F$51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'Datos limpios'!$AQ$54:$AU$54</c:f>
                <c:numCache>
                  <c:formatCode>General</c:formatCode>
                  <c:ptCount val="5"/>
                  <c:pt idx="0">
                    <c:v>0.88741196746494244</c:v>
                  </c:pt>
                  <c:pt idx="1">
                    <c:v>0.84261497731763579</c:v>
                  </c:pt>
                  <c:pt idx="2">
                    <c:v>0.95393920141694566</c:v>
                  </c:pt>
                  <c:pt idx="3">
                    <c:v>0.88741196746494244</c:v>
                  </c:pt>
                  <c:pt idx="4">
                    <c:v>0.9797958971132712</c:v>
                  </c:pt>
                </c:numCache>
              </c:numRef>
            </c:plus>
            <c:minus>
              <c:numRef>
                <c:f>'Datos limpios'!$AQ$54:$AU$54</c:f>
                <c:numCache>
                  <c:formatCode>General</c:formatCode>
                  <c:ptCount val="5"/>
                  <c:pt idx="0">
                    <c:v>0.88741196746494244</c:v>
                  </c:pt>
                  <c:pt idx="1">
                    <c:v>0.84261497731763579</c:v>
                  </c:pt>
                  <c:pt idx="2">
                    <c:v>0.95393920141694566</c:v>
                  </c:pt>
                  <c:pt idx="3">
                    <c:v>0.88741196746494244</c:v>
                  </c:pt>
                  <c:pt idx="4">
                    <c:v>0.9797958971132712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strRef>
              <c:f>'Datos limpios'!$AQ$68:$AU$68</c:f>
              <c:strCache>
                <c:ptCount val="5"/>
                <c:pt idx="0">
                  <c:v>¿Cree que las encuestas a empleados y directivos capturan adecuadamente la percepción sobre los beneficios de las tecnologías limpias?</c:v>
                </c:pt>
                <c:pt idx="1">
                  <c:v>¿Considera que el impacto de las tecnologías limpias en la reducción de costos es un beneficio relevante para la percepción de los empleados y directivos?</c:v>
                </c:pt>
                <c:pt idx="2">
                  <c:v>¿Evalúa que el cumplimiento de regulaciones ambientales es un aspecto importante en la percepción de beneficios de las tecnologías limpias?</c:v>
                </c:pt>
                <c:pt idx="3">
                  <c:v>¿Opina que la mejora en la imagen corporativa es una dimensión clave para entender la percepción de los beneficios de las tecnologías limpias?</c:v>
                </c:pt>
                <c:pt idx="4">
                  <c:v>¿Considera que las entrevistas en profundidad proporcionan información valiosa para validar la aceptación de las tecnologías limpias en la cadena de suministro?</c:v>
                </c:pt>
              </c:strCache>
            </c:strRef>
          </c:cat>
          <c:val>
            <c:numRef>
              <c:f>'Datos limpios'!$AQ$51:$AU$51</c:f>
              <c:numCache>
                <c:formatCode>General</c:formatCode>
                <c:ptCount val="5"/>
                <c:pt idx="0">
                  <c:v>3.25</c:v>
                </c:pt>
                <c:pt idx="1">
                  <c:v>3.7</c:v>
                </c:pt>
                <c:pt idx="2">
                  <c:v>3.7</c:v>
                </c:pt>
                <c:pt idx="3">
                  <c:v>3.75</c:v>
                </c:pt>
                <c:pt idx="4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F-4E7C-885B-8095F82CD7B7}"/>
            </c:ext>
          </c:extLst>
        </c:ser>
        <c:ser>
          <c:idx val="1"/>
          <c:order val="1"/>
          <c:tx>
            <c:strRef>
              <c:f>'Datos limpios'!$F$52</c:f>
              <c:strCache>
                <c:ptCount val="1"/>
                <c:pt idx="0">
                  <c:v>Moda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'Datos limpios'!$AQ$68:$AU$68</c:f>
              <c:strCache>
                <c:ptCount val="5"/>
                <c:pt idx="0">
                  <c:v>¿Cree que las encuestas a empleados y directivos capturan adecuadamente la percepción sobre los beneficios de las tecnologías limpias?</c:v>
                </c:pt>
                <c:pt idx="1">
                  <c:v>¿Considera que el impacto de las tecnologías limpias en la reducción de costos es un beneficio relevante para la percepción de los empleados y directivos?</c:v>
                </c:pt>
                <c:pt idx="2">
                  <c:v>¿Evalúa que el cumplimiento de regulaciones ambientales es un aspecto importante en la percepción de beneficios de las tecnologías limpias?</c:v>
                </c:pt>
                <c:pt idx="3">
                  <c:v>¿Opina que la mejora en la imagen corporativa es una dimensión clave para entender la percepción de los beneficios de las tecnologías limpias?</c:v>
                </c:pt>
                <c:pt idx="4">
                  <c:v>¿Considera que las entrevistas en profundidad proporcionan información valiosa para validar la aceptación de las tecnologías limpias en la cadena de suministro?</c:v>
                </c:pt>
              </c:strCache>
            </c:strRef>
          </c:cat>
          <c:val>
            <c:numRef>
              <c:f>'Datos limpios'!$AQ$52:$AU$52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F-4E7C-885B-8095F82CD7B7}"/>
            </c:ext>
          </c:extLst>
        </c:ser>
        <c:ser>
          <c:idx val="2"/>
          <c:order val="2"/>
          <c:tx>
            <c:strRef>
              <c:f>'Datos limpios'!$F$53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'Datos limpios'!$AQ$68:$AU$68</c:f>
              <c:strCache>
                <c:ptCount val="5"/>
                <c:pt idx="0">
                  <c:v>¿Cree que las encuestas a empleados y directivos capturan adecuadamente la percepción sobre los beneficios de las tecnologías limpias?</c:v>
                </c:pt>
                <c:pt idx="1">
                  <c:v>¿Considera que el impacto de las tecnologías limpias en la reducción de costos es un beneficio relevante para la percepción de los empleados y directivos?</c:v>
                </c:pt>
                <c:pt idx="2">
                  <c:v>¿Evalúa que el cumplimiento de regulaciones ambientales es un aspecto importante en la percepción de beneficios de las tecnologías limpias?</c:v>
                </c:pt>
                <c:pt idx="3">
                  <c:v>¿Opina que la mejora en la imagen corporativa es una dimensión clave para entender la percepción de los beneficios de las tecnologías limpias?</c:v>
                </c:pt>
                <c:pt idx="4">
                  <c:v>¿Considera que las entrevistas en profundidad proporcionan información valiosa para validar la aceptación de las tecnologías limpias en la cadena de suministro?</c:v>
                </c:pt>
              </c:strCache>
            </c:strRef>
          </c:cat>
          <c:val>
            <c:numRef>
              <c:f>'Datos limpios'!$AQ$53:$AU$53</c:f>
              <c:numCache>
                <c:formatCode>General</c:formatCode>
                <c:ptCount val="5"/>
                <c:pt idx="0">
                  <c:v>3.5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0F-4E7C-885B-8095F82CD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3987887"/>
        <c:axId val="1443988367"/>
      </c:barChart>
      <c:catAx>
        <c:axId val="144398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8367"/>
        <c:crosses val="autoZero"/>
        <c:auto val="1"/>
        <c:lblAlgn val="ctr"/>
        <c:lblOffset val="100"/>
        <c:noMultiLvlLbl val="0"/>
      </c:catAx>
      <c:valAx>
        <c:axId val="1443988367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limpios'!$AW$110</c:f>
          <c:strCache>
            <c:ptCount val="1"/>
            <c:pt idx="0">
              <c:v>Apoyo gubernamental para la adopción de tecnologías limpias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limpios'!$F$51</c:f>
              <c:strCache>
                <c:ptCount val="1"/>
                <c:pt idx="0">
                  <c:v>Promedio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'Datos limpios'!$AW$54:$BA$54</c:f>
                <c:numCache>
                  <c:formatCode>General</c:formatCode>
                  <c:ptCount val="5"/>
                  <c:pt idx="0">
                    <c:v>1.1357816691600546</c:v>
                  </c:pt>
                  <c:pt idx="1">
                    <c:v>1.0770329614269007</c:v>
                  </c:pt>
                  <c:pt idx="2">
                    <c:v>1.0136567466356647</c:v>
                  </c:pt>
                  <c:pt idx="3">
                    <c:v>1.1224972160321824</c:v>
                  </c:pt>
                  <c:pt idx="4">
                    <c:v>1.0770329614269007</c:v>
                  </c:pt>
                </c:numCache>
              </c:numRef>
            </c:plus>
            <c:minus>
              <c:numRef>
                <c:f>'Datos limpios'!$AW$54:$BA$54</c:f>
                <c:numCache>
                  <c:formatCode>General</c:formatCode>
                  <c:ptCount val="5"/>
                  <c:pt idx="0">
                    <c:v>1.1357816691600546</c:v>
                  </c:pt>
                  <c:pt idx="1">
                    <c:v>1.0770329614269007</c:v>
                  </c:pt>
                  <c:pt idx="2">
                    <c:v>1.0136567466356647</c:v>
                  </c:pt>
                  <c:pt idx="3">
                    <c:v>1.1224972160321824</c:v>
                  </c:pt>
                  <c:pt idx="4">
                    <c:v>1.0770329614269007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strRef>
              <c:f>'Datos limpios'!$AW$68:$BA$68</c:f>
              <c:strCache>
                <c:ptCount val="5"/>
                <c:pt idx="0">
                  <c:v>¿Qué tan efectivos considera que son los incentivos gubernamentales actuales para la adopción de tecnologías limpias en Geopark?</c:v>
                </c:pt>
                <c:pt idx="1">
                  <c:v>¿Cómo calificaría la relevancia de los programas gubernamentales actuales para apoyar la transición energética en Geopark?</c:v>
                </c:pt>
                <c:pt idx="2">
                  <c:v>¿En qué medida las regulaciones gubernamentales actuales facilitan la adopción de tecnologías limpias por parte de Geopark?</c:v>
                </c:pt>
                <c:pt idx="3">
                  <c:v>¿Cuánta confianza tiene en que el gobierno implementará programas eficaces que beneficien directamente a GeoPark en la adopción de tecnologías limpias durante los próximos 5 años?</c:v>
                </c:pt>
                <c:pt idx="4">
                  <c:v>¿En qué medida cree que las políticas gubernamentales actuales están alineadas con las necesidades y desafíos específicos de GeoPark frente a la transición energética?</c:v>
                </c:pt>
              </c:strCache>
            </c:strRef>
          </c:cat>
          <c:val>
            <c:numRef>
              <c:f>'Datos limpios'!$AW$51:$BA$51</c:f>
              <c:numCache>
                <c:formatCode>General</c:formatCode>
                <c:ptCount val="5"/>
                <c:pt idx="0">
                  <c:v>3.1</c:v>
                </c:pt>
                <c:pt idx="1">
                  <c:v>3.2</c:v>
                </c:pt>
                <c:pt idx="2">
                  <c:v>3.15</c:v>
                </c:pt>
                <c:pt idx="3">
                  <c:v>3.2</c:v>
                </c:pt>
                <c:pt idx="4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E-41EB-9689-75C8A839712F}"/>
            </c:ext>
          </c:extLst>
        </c:ser>
        <c:ser>
          <c:idx val="1"/>
          <c:order val="1"/>
          <c:tx>
            <c:strRef>
              <c:f>'Datos limpios'!$F$52</c:f>
              <c:strCache>
                <c:ptCount val="1"/>
                <c:pt idx="0">
                  <c:v>Moda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'Datos limpios'!$AW$68:$BA$68</c:f>
              <c:strCache>
                <c:ptCount val="5"/>
                <c:pt idx="0">
                  <c:v>¿Qué tan efectivos considera que son los incentivos gubernamentales actuales para la adopción de tecnologías limpias en Geopark?</c:v>
                </c:pt>
                <c:pt idx="1">
                  <c:v>¿Cómo calificaría la relevancia de los programas gubernamentales actuales para apoyar la transición energética en Geopark?</c:v>
                </c:pt>
                <c:pt idx="2">
                  <c:v>¿En qué medida las regulaciones gubernamentales actuales facilitan la adopción de tecnologías limpias por parte de Geopark?</c:v>
                </c:pt>
                <c:pt idx="3">
                  <c:v>¿Cuánta confianza tiene en que el gobierno implementará programas eficaces que beneficien directamente a GeoPark en la adopción de tecnologías limpias durante los próximos 5 años?</c:v>
                </c:pt>
                <c:pt idx="4">
                  <c:v>¿En qué medida cree que las políticas gubernamentales actuales están alineadas con las necesidades y desafíos específicos de GeoPark frente a la transición energética?</c:v>
                </c:pt>
              </c:strCache>
            </c:strRef>
          </c:cat>
          <c:val>
            <c:numRef>
              <c:f>'Datos limpios'!$AW$52:$BA$52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E-41EB-9689-75C8A839712F}"/>
            </c:ext>
          </c:extLst>
        </c:ser>
        <c:ser>
          <c:idx val="2"/>
          <c:order val="2"/>
          <c:tx>
            <c:strRef>
              <c:f>'Datos limpios'!$F$53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'Datos limpios'!$AW$68:$BA$68</c:f>
              <c:strCache>
                <c:ptCount val="5"/>
                <c:pt idx="0">
                  <c:v>¿Qué tan efectivos considera que son los incentivos gubernamentales actuales para la adopción de tecnologías limpias en Geopark?</c:v>
                </c:pt>
                <c:pt idx="1">
                  <c:v>¿Cómo calificaría la relevancia de los programas gubernamentales actuales para apoyar la transición energética en Geopark?</c:v>
                </c:pt>
                <c:pt idx="2">
                  <c:v>¿En qué medida las regulaciones gubernamentales actuales facilitan la adopción de tecnologías limpias por parte de Geopark?</c:v>
                </c:pt>
                <c:pt idx="3">
                  <c:v>¿Cuánta confianza tiene en que el gobierno implementará programas eficaces que beneficien directamente a GeoPark en la adopción de tecnologías limpias durante los próximos 5 años?</c:v>
                </c:pt>
                <c:pt idx="4">
                  <c:v>¿En qué medida cree que las políticas gubernamentales actuales están alineadas con las necesidades y desafíos específicos de GeoPark frente a la transición energética?</c:v>
                </c:pt>
              </c:strCache>
            </c:strRef>
          </c:cat>
          <c:val>
            <c:numRef>
              <c:f>'Datos limpios'!$AW$53:$BA$53</c:f>
              <c:numCache>
                <c:formatCode>General</c:formatCode>
                <c:ptCount val="5"/>
                <c:pt idx="0">
                  <c:v>4</c:v>
                </c:pt>
                <c:pt idx="1">
                  <c:v>3.5</c:v>
                </c:pt>
                <c:pt idx="2">
                  <c:v>3.5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0E-41EB-9689-75C8A8397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3987887"/>
        <c:axId val="1443988367"/>
      </c:barChart>
      <c:catAx>
        <c:axId val="144398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8367"/>
        <c:crosses val="autoZero"/>
        <c:auto val="1"/>
        <c:lblAlgn val="ctr"/>
        <c:lblOffset val="100"/>
        <c:noMultiLvlLbl val="0"/>
      </c:catAx>
      <c:valAx>
        <c:axId val="1443988367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987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'Gráficas de frecuencias por sec'!$U$3</c:f>
          <c:strCache>
            <c:ptCount val="1"/>
            <c:pt idx="0">
              <c:v>Eficiencia de la cadena de suministro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2-4595-81C5-E7B1907356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5F2-4595-81C5-E7B19073561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2-4595-81C5-E7B19073561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2-4595-81C5-E7B19073561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F2-4595-81C5-E7B19073561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F2-4595-81C5-E7B19073561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F2-4595-81C5-E7B19073561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F2-4595-81C5-E7B19073561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5F2-4595-81C5-E7B19073561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F2-4595-81C5-E7B19073561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F2-4595-81C5-E7B190735616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5F2-4595-81C5-E7B190735616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F2-4595-81C5-E7B190735616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F2-4595-81C5-E7B190735616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F2-4595-81C5-E7B190735616}"/>
              </c:ext>
            </c:extLst>
          </c:dPt>
          <c:dPt>
            <c:idx val="24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F2-4595-81C5-E7B190735616}"/>
              </c:ext>
            </c:extLst>
          </c:dPt>
          <c:dPt>
            <c:idx val="25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052-421B-92A1-A4C2F34FC390}"/>
              </c:ext>
            </c:extLst>
          </c:dPt>
          <c:dPt>
            <c:idx val="26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052-421B-92A1-A4C2F34FC390}"/>
              </c:ext>
            </c:extLst>
          </c:dPt>
          <c:dPt>
            <c:idx val="27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052-421B-92A1-A4C2F34FC390}"/>
              </c:ext>
            </c:extLst>
          </c:dPt>
          <c:dPt>
            <c:idx val="28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052-421B-92A1-A4C2F34FC390}"/>
              </c:ext>
            </c:extLst>
          </c:dPt>
          <c:cat>
            <c:multiLvlStrRef>
              <c:f>'Gráficas de frecuencias por sec'!$A$1:$B$29</c:f>
              <c:multiLvlStrCache>
                <c:ptCount val="29"/>
                <c:lvl>
                  <c:pt idx="0">
                    <c:v>No disminuyeron</c:v>
                  </c:pt>
                  <c:pt idx="1">
                    <c:v>Disminuyeron muy poco</c:v>
                  </c:pt>
                  <c:pt idx="2">
                    <c:v>Disminuyeron moderadamente</c:v>
                  </c:pt>
                  <c:pt idx="3">
                    <c:v>Disminuyeron bastante</c:v>
                  </c:pt>
                  <c:pt idx="4">
                    <c:v>Disminuyeron significativamente</c:v>
                  </c:pt>
                  <c:pt idx="6">
                    <c:v>No ha mejorado</c:v>
                  </c:pt>
                  <c:pt idx="7">
                    <c:v>Ha mejorado muy poco</c:v>
                  </c:pt>
                  <c:pt idx="8">
                    <c:v>Ha mejorado moderadamente</c:v>
                  </c:pt>
                  <c:pt idx="9">
                    <c:v>Ha mejorado bastante</c:v>
                  </c:pt>
                  <c:pt idx="10">
                    <c:v>Ha mejorado significativamente</c:v>
                  </c:pt>
                  <c:pt idx="12">
                    <c:v>No mejoraron</c:v>
                  </c:pt>
                  <c:pt idx="13">
                    <c:v>Mejoraron muy poco</c:v>
                  </c:pt>
                  <c:pt idx="14">
                    <c:v>Mejoraron moderadamente</c:v>
                  </c:pt>
                  <c:pt idx="15">
                    <c:v>Mejoraron bastante</c:v>
                  </c:pt>
                  <c:pt idx="16">
                    <c:v>Mejoraron significativamente</c:v>
                  </c:pt>
                  <c:pt idx="18">
                    <c:v>No ha contribuido</c:v>
                  </c:pt>
                  <c:pt idx="19">
                    <c:v>Ha contribuido muy poco</c:v>
                  </c:pt>
                  <c:pt idx="20">
                    <c:v>Ha contribuido de forma moderada</c:v>
                  </c:pt>
                  <c:pt idx="21">
                    <c:v>Ha contribuido significativamente</c:v>
                  </c:pt>
                  <c:pt idx="22">
                    <c:v>Ha contribuido de manera sobresaliente</c:v>
                  </c:pt>
                  <c:pt idx="24">
                    <c:v>Muy pequeños</c:v>
                  </c:pt>
                  <c:pt idx="25">
                    <c:v>Pequeños</c:v>
                  </c:pt>
                  <c:pt idx="26">
                    <c:v>Moderados</c:v>
                  </c:pt>
                  <c:pt idx="27">
                    <c:v>Grandes</c:v>
                  </c:pt>
                  <c:pt idx="28">
                    <c:v>Muy grandes</c:v>
                  </c:pt>
                </c:lvl>
                <c:lvl>
                  <c:pt idx="0">
                    <c:v>¿En qué medida han disminuido los costos operativos de su empresa tras implementar tecnologías de bajo carbono en la cadena de suministro?</c:v>
                  </c:pt>
                  <c:pt idx="6">
                    <c:v>¿Cuánto considera que ha mejorado la eficiencia en el uso de recursos (agua, energía, materiales) tras la adopción de prácticas sostenibles?</c:v>
                  </c:pt>
                  <c:pt idx="12">
                    <c:v>¿En qué medida considera usted que la implementación de prácticas de transporte eficiente ha mejorado la puntualidad y agilidad en la entrega de materiales, suministros e insumos dentro de la operación logística de GeoPark?</c:v>
                  </c:pt>
                  <c:pt idx="18">
                    <c:v>¿En qué medida considera usted que la adopción de tecnologías limpias ha contribuido a mejorar la productividad y la eficiencia operativa en GeoPark?</c:v>
                  </c:pt>
                  <c:pt idx="24">
                    <c:v>¿Qué tan grandes son los desafíos actuales para mejorar la eficiencia en la cadena de suministro después de implementar cambios tecnológicos?</c:v>
                  </c:pt>
                </c:lvl>
              </c:multiLvlStrCache>
            </c:multiLvlStrRef>
          </c:cat>
          <c:val>
            <c:numRef>
              <c:f>'Gráficas de frecuencias por sec'!$C$1:$C$29</c:f>
              <c:numCache>
                <c:formatCode>0%</c:formatCode>
                <c:ptCount val="29"/>
                <c:pt idx="0">
                  <c:v>0.1</c:v>
                </c:pt>
                <c:pt idx="1">
                  <c:v>0.25</c:v>
                </c:pt>
                <c:pt idx="2">
                  <c:v>0.35</c:v>
                </c:pt>
                <c:pt idx="3">
                  <c:v>0.3</c:v>
                </c:pt>
                <c:pt idx="4">
                  <c:v>0</c:v>
                </c:pt>
                <c:pt idx="6">
                  <c:v>0.1</c:v>
                </c:pt>
                <c:pt idx="7">
                  <c:v>0.35</c:v>
                </c:pt>
                <c:pt idx="8">
                  <c:v>0.3</c:v>
                </c:pt>
                <c:pt idx="9">
                  <c:v>0.25</c:v>
                </c:pt>
                <c:pt idx="10">
                  <c:v>0</c:v>
                </c:pt>
                <c:pt idx="12">
                  <c:v>0.15</c:v>
                </c:pt>
                <c:pt idx="13">
                  <c:v>0.25</c:v>
                </c:pt>
                <c:pt idx="14">
                  <c:v>0.2</c:v>
                </c:pt>
                <c:pt idx="15">
                  <c:v>0.3</c:v>
                </c:pt>
                <c:pt idx="16">
                  <c:v>0.1</c:v>
                </c:pt>
                <c:pt idx="18">
                  <c:v>0.05</c:v>
                </c:pt>
                <c:pt idx="19">
                  <c:v>0.2</c:v>
                </c:pt>
                <c:pt idx="20">
                  <c:v>0.45</c:v>
                </c:pt>
                <c:pt idx="21">
                  <c:v>0.2</c:v>
                </c:pt>
                <c:pt idx="22">
                  <c:v>0.1</c:v>
                </c:pt>
                <c:pt idx="24">
                  <c:v>0.05</c:v>
                </c:pt>
                <c:pt idx="25">
                  <c:v>0.1</c:v>
                </c:pt>
                <c:pt idx="26">
                  <c:v>0.25</c:v>
                </c:pt>
                <c:pt idx="27">
                  <c:v>0.5</c:v>
                </c:pt>
                <c:pt idx="2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2-4595-81C5-E7B190735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-15"/>
        <c:axId val="1457099279"/>
        <c:axId val="1457097839"/>
      </c:barChart>
      <c:catAx>
        <c:axId val="145709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7839"/>
        <c:crosses val="autoZero"/>
        <c:auto val="1"/>
        <c:lblAlgn val="ctr"/>
        <c:lblOffset val="100"/>
        <c:noMultiLvlLbl val="0"/>
      </c:catAx>
      <c:valAx>
        <c:axId val="145709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'Gráficas de frecuencias por sec'!$U$4</c:f>
          <c:strCache>
            <c:ptCount val="1"/>
            <c:pt idx="0">
              <c:v>Transición energética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2-4595-81C5-E7B1907356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5F2-4595-81C5-E7B19073561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2-4595-81C5-E7B19073561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2-4595-81C5-E7B19073561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F2-4595-81C5-E7B19073561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F2-4595-81C5-E7B19073561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F2-4595-81C5-E7B19073561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F2-4595-81C5-E7B19073561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5F2-4595-81C5-E7B19073561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F2-4595-81C5-E7B19073561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F2-4595-81C5-E7B190735616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5F2-4595-81C5-E7B190735616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F2-4595-81C5-E7B190735616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F2-4595-81C5-E7B190735616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F2-4595-81C5-E7B190735616}"/>
              </c:ext>
            </c:extLst>
          </c:dPt>
          <c:dPt>
            <c:idx val="24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F2-4595-81C5-E7B190735616}"/>
              </c:ext>
            </c:extLst>
          </c:dPt>
          <c:dPt>
            <c:idx val="25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23F-456A-BDF8-B29795996095}"/>
              </c:ext>
            </c:extLst>
          </c:dPt>
          <c:dPt>
            <c:idx val="26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23F-456A-BDF8-B29795996095}"/>
              </c:ext>
            </c:extLst>
          </c:dPt>
          <c:dPt>
            <c:idx val="27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8-B23F-456A-BDF8-B29795996095}"/>
              </c:ext>
            </c:extLst>
          </c:dPt>
          <c:dPt>
            <c:idx val="28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A-B23F-456A-BDF8-B29795996095}"/>
              </c:ext>
            </c:extLst>
          </c:dPt>
          <c:cat>
            <c:multiLvlStrRef>
              <c:f>'Gráficas de frecuencias por sec'!$A$33:$B$61</c:f>
              <c:multiLvlStrCache>
                <c:ptCount val="29"/>
                <c:lvl>
                  <c:pt idx="0">
                    <c:v>Menos del 10%</c:v>
                  </c:pt>
                  <c:pt idx="1">
                    <c:v>10-25%</c:v>
                  </c:pt>
                  <c:pt idx="2">
                    <c:v>26-50%</c:v>
                  </c:pt>
                  <c:pt idx="3">
                    <c:v>51-75%</c:v>
                  </c:pt>
                  <c:pt idx="4">
                    <c:v>Más del 75%</c:v>
                  </c:pt>
                  <c:pt idx="6">
                    <c:v>Muy baja</c:v>
                  </c:pt>
                  <c:pt idx="7">
                    <c:v>Baja</c:v>
                  </c:pt>
                  <c:pt idx="8">
                    <c:v>Moderada</c:v>
                  </c:pt>
                  <c:pt idx="9">
                    <c:v>Alta</c:v>
                  </c:pt>
                  <c:pt idx="10">
                    <c:v>Muy alta</c:v>
                  </c:pt>
                  <c:pt idx="12">
                    <c:v>No cumple</c:v>
                  </c:pt>
                  <c:pt idx="13">
                    <c:v>Cumple en baja medida</c:v>
                  </c:pt>
                  <c:pt idx="14">
                    <c:v>Cumple en medida moderada</c:v>
                  </c:pt>
                  <c:pt idx="15">
                    <c:v>Cumple en gran medida</c:v>
                  </c:pt>
                  <c:pt idx="16">
                    <c:v>Cumple completamente</c:v>
                  </c:pt>
                  <c:pt idx="18">
                    <c:v>No la ven como oportunidad</c:v>
                  </c:pt>
                  <c:pt idx="19">
                    <c:v>La ven como una oportunidad muy limitada</c:v>
                  </c:pt>
                  <c:pt idx="20">
                    <c:v>La ven como una oportunidad moderada</c:v>
                  </c:pt>
                  <c:pt idx="21">
                    <c:v>La ven como una gran oportunidad</c:v>
                  </c:pt>
                  <c:pt idx="22">
                    <c:v>La ven como una oportunidad muy significativa</c:v>
                  </c:pt>
                  <c:pt idx="24">
                    <c:v>Costos elevados</c:v>
                  </c:pt>
                  <c:pt idx="25">
                    <c:v>Resistencia al cambio</c:v>
                  </c:pt>
                  <c:pt idx="26">
                    <c:v>Limitaciones tecnológicas</c:v>
                  </c:pt>
                  <c:pt idx="27">
                    <c:v>Normativas insuficientes</c:v>
                  </c:pt>
                  <c:pt idx="28">
                    <c:v>Otros</c:v>
                  </c:pt>
                </c:lvl>
                <c:lvl>
                  <c:pt idx="0">
                    <c:v>¿Qué proporción de la energía en sus operaciones proviene de fuentes renovables?</c:v>
                  </c:pt>
                  <c:pt idx="6">
                    <c:v>¿Cómo calificaría la inversión de su empresa en tecnologías limpias en los últimos dos años?</c:v>
                  </c:pt>
                  <c:pt idx="12">
                    <c:v>¿En qué medida considera que su empresa cumple con las normativas ambientales exigidas por el gobierno?</c:v>
                  </c:pt>
                  <c:pt idx="18">
                    <c:v>¿En qué medida los líderes o empleados estratégicos perciben la transición energética como una oportunidad de crecimiento sostenible para la empresa?</c:v>
                  </c:pt>
                  <c:pt idx="24">
                    <c:v>¿Cuál es el principal obstáculo que enfrenta su empresa para una mayor adopción de energías limpias?</c:v>
                  </c:pt>
                </c:lvl>
              </c:multiLvlStrCache>
            </c:multiLvlStrRef>
          </c:cat>
          <c:val>
            <c:numRef>
              <c:f>'Gráficas de frecuencias por sec'!$C$33:$C$61</c:f>
              <c:numCache>
                <c:formatCode>0%</c:formatCode>
                <c:ptCount val="29"/>
                <c:pt idx="0">
                  <c:v>0.15</c:v>
                </c:pt>
                <c:pt idx="1">
                  <c:v>0.2</c:v>
                </c:pt>
                <c:pt idx="2">
                  <c:v>0.4</c:v>
                </c:pt>
                <c:pt idx="3">
                  <c:v>0.25</c:v>
                </c:pt>
                <c:pt idx="4">
                  <c:v>0</c:v>
                </c:pt>
                <c:pt idx="6">
                  <c:v>0.1</c:v>
                </c:pt>
                <c:pt idx="7">
                  <c:v>0.2</c:v>
                </c:pt>
                <c:pt idx="8">
                  <c:v>0.4</c:v>
                </c:pt>
                <c:pt idx="9">
                  <c:v>0.25</c:v>
                </c:pt>
                <c:pt idx="10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0.3</c:v>
                </c:pt>
                <c:pt idx="15">
                  <c:v>0.45</c:v>
                </c:pt>
                <c:pt idx="16">
                  <c:v>0.15</c:v>
                </c:pt>
                <c:pt idx="18">
                  <c:v>0.05</c:v>
                </c:pt>
                <c:pt idx="19">
                  <c:v>0.1</c:v>
                </c:pt>
                <c:pt idx="20">
                  <c:v>0.3</c:v>
                </c:pt>
                <c:pt idx="21">
                  <c:v>0.4</c:v>
                </c:pt>
                <c:pt idx="22">
                  <c:v>0.15</c:v>
                </c:pt>
                <c:pt idx="24">
                  <c:v>0.25</c:v>
                </c:pt>
                <c:pt idx="25">
                  <c:v>0.1</c:v>
                </c:pt>
                <c:pt idx="26">
                  <c:v>0.25</c:v>
                </c:pt>
                <c:pt idx="27">
                  <c:v>0.25</c:v>
                </c:pt>
                <c:pt idx="28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2-4595-81C5-E7B190735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-15"/>
        <c:axId val="1457099279"/>
        <c:axId val="1457097839"/>
      </c:barChart>
      <c:catAx>
        <c:axId val="145709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7839"/>
        <c:crosses val="autoZero"/>
        <c:auto val="1"/>
        <c:lblAlgn val="ctr"/>
        <c:lblOffset val="100"/>
        <c:noMultiLvlLbl val="0"/>
      </c:catAx>
      <c:valAx>
        <c:axId val="145709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'Gráficas de frecuencias por sec'!$U$5</c:f>
          <c:strCache>
            <c:ptCount val="1"/>
            <c:pt idx="0">
              <c:v>Marco regulatorio y políticas energéticas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2-4595-81C5-E7B1907356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5F2-4595-81C5-E7B19073561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2-4595-81C5-E7B19073561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2-4595-81C5-E7B19073561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F2-4595-81C5-E7B19073561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F2-4595-81C5-E7B19073561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F2-4595-81C5-E7B19073561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F2-4595-81C5-E7B19073561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5F2-4595-81C5-E7B19073561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F2-4595-81C5-E7B19073561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F2-4595-81C5-E7B190735616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5F2-4595-81C5-E7B190735616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F2-4595-81C5-E7B190735616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F2-4595-81C5-E7B190735616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F2-4595-81C5-E7B190735616}"/>
              </c:ext>
            </c:extLst>
          </c:dPt>
          <c:dPt>
            <c:idx val="24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F2-4595-81C5-E7B190735616}"/>
              </c:ext>
            </c:extLst>
          </c:dPt>
          <c:dPt>
            <c:idx val="25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47D-4037-B7DB-70DD6DB0075A}"/>
              </c:ext>
            </c:extLst>
          </c:dPt>
          <c:dPt>
            <c:idx val="26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47D-4037-B7DB-70DD6DB0075A}"/>
              </c:ext>
            </c:extLst>
          </c:dPt>
          <c:dPt>
            <c:idx val="27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47D-4037-B7DB-70DD6DB0075A}"/>
              </c:ext>
            </c:extLst>
          </c:dPt>
          <c:dPt>
            <c:idx val="28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47D-4037-B7DB-70DD6DB0075A}"/>
              </c:ext>
            </c:extLst>
          </c:dPt>
          <c:cat>
            <c:multiLvlStrRef>
              <c:f>'Gráficas de frecuencias por sec'!$A$64:$B$92</c:f>
              <c:multiLvlStrCache>
                <c:ptCount val="29"/>
                <c:lvl>
                  <c:pt idx="0">
                    <c:v>En total desacuerdo</c:v>
                  </c:pt>
                  <c:pt idx="1">
                    <c:v>En desacuerdo</c:v>
                  </c:pt>
                  <c:pt idx="2">
                    <c:v>Neutral</c:v>
                  </c:pt>
                  <c:pt idx="3">
                    <c:v>De acuerdo</c:v>
                  </c:pt>
                  <c:pt idx="4">
                    <c:v>En total acuerdo</c:v>
                  </c:pt>
                  <c:pt idx="6">
                    <c:v>Muy alta complejidad</c:v>
                  </c:pt>
                  <c:pt idx="7">
                    <c:v>Alta complejidad</c:v>
                  </c:pt>
                  <c:pt idx="8">
                    <c:v>Media complejidad</c:v>
                  </c:pt>
                  <c:pt idx="9">
                    <c:v>Baja complejidad</c:v>
                  </c:pt>
                  <c:pt idx="10">
                    <c:v>Sin complicaciones</c:v>
                  </c:pt>
                  <c:pt idx="12">
                    <c:v>Nada</c:v>
                  </c:pt>
                  <c:pt idx="13">
                    <c:v>Poco</c:v>
                  </c:pt>
                  <c:pt idx="14">
                    <c:v>Moderadamente</c:v>
                  </c:pt>
                  <c:pt idx="15">
                    <c:v>Bastante</c:v>
                  </c:pt>
                  <c:pt idx="16">
                    <c:v>Totalmente</c:v>
                  </c:pt>
                  <c:pt idx="18">
                    <c:v>Nada preparada</c:v>
                  </c:pt>
                  <c:pt idx="19">
                    <c:v>Poco preparada</c:v>
                  </c:pt>
                  <c:pt idx="20">
                    <c:v>Moderadamente preparada</c:v>
                  </c:pt>
                  <c:pt idx="21">
                    <c:v>Bastante preparada</c:v>
                  </c:pt>
                  <c:pt idx="22">
                    <c:v>Totalmente preparada</c:v>
                  </c:pt>
                  <c:pt idx="24">
                    <c:v>En total desacuerdo</c:v>
                  </c:pt>
                  <c:pt idx="25">
                    <c:v>En desacuerdo</c:v>
                  </c:pt>
                  <c:pt idx="26">
                    <c:v>Neutral</c:v>
                  </c:pt>
                  <c:pt idx="27">
                    <c:v>De acuerdo</c:v>
                  </c:pt>
                  <c:pt idx="28">
                    <c:v>En total acuerdo</c:v>
                  </c:pt>
                </c:lvl>
                <c:lvl>
                  <c:pt idx="0">
                    <c:v>¿Considera que las normativas energéticas y ambientales actuales son adecuadas para promover una transición energética sostenible en Geopark?
</c:v>
                  </c:pt>
                  <c:pt idx="6">
                    <c:v>¿Qué nivel de complejidad representan para Geopark los requerimientos regulatorios relacionados con sostenibilidad en el marco de la transición energética?</c:v>
                  </c:pt>
                  <c:pt idx="12">
                    <c:v>¿En qué medida el cumplimiento de las normativas ambientales y energéticas ha influido en las decisiones estratégicas de Geopark sobre la cadena de suministro?</c:v>
                  </c:pt>
                  <c:pt idx="18">
                    <c:v>¿Qué tan preparada está Geopark para adaptarse a las nuevas normativas energéticas y ambientales que puedan surgir en los próximos 5 años?</c:v>
                  </c:pt>
                  <c:pt idx="24">
                    <c:v>¿En qué medida Geopark cumple con los estándares de sostenibilidad establecidos por las normativas nacionales e internacionales en el sector energético?</c:v>
                  </c:pt>
                </c:lvl>
              </c:multiLvlStrCache>
            </c:multiLvlStrRef>
          </c:cat>
          <c:val>
            <c:numRef>
              <c:f>'Gráficas de frecuencias por sec'!$C$64:$C$92</c:f>
              <c:numCache>
                <c:formatCode>0%</c:formatCode>
                <c:ptCount val="29"/>
                <c:pt idx="0">
                  <c:v>0.05</c:v>
                </c:pt>
                <c:pt idx="1">
                  <c:v>0.2</c:v>
                </c:pt>
                <c:pt idx="2">
                  <c:v>0.05</c:v>
                </c:pt>
                <c:pt idx="3">
                  <c:v>0.7</c:v>
                </c:pt>
                <c:pt idx="4">
                  <c:v>0</c:v>
                </c:pt>
                <c:pt idx="6">
                  <c:v>0.05</c:v>
                </c:pt>
                <c:pt idx="7">
                  <c:v>0.3</c:v>
                </c:pt>
                <c:pt idx="8">
                  <c:v>0.2</c:v>
                </c:pt>
                <c:pt idx="9">
                  <c:v>0.45</c:v>
                </c:pt>
                <c:pt idx="10">
                  <c:v>0</c:v>
                </c:pt>
                <c:pt idx="12">
                  <c:v>0.05</c:v>
                </c:pt>
                <c:pt idx="13">
                  <c:v>0.25</c:v>
                </c:pt>
                <c:pt idx="14">
                  <c:v>0.3</c:v>
                </c:pt>
                <c:pt idx="15">
                  <c:v>0.35</c:v>
                </c:pt>
                <c:pt idx="16">
                  <c:v>0.05</c:v>
                </c:pt>
                <c:pt idx="18">
                  <c:v>0.05</c:v>
                </c:pt>
                <c:pt idx="19">
                  <c:v>0</c:v>
                </c:pt>
                <c:pt idx="20">
                  <c:v>0.45</c:v>
                </c:pt>
                <c:pt idx="21">
                  <c:v>0.4</c:v>
                </c:pt>
                <c:pt idx="22">
                  <c:v>0.1</c:v>
                </c:pt>
                <c:pt idx="24">
                  <c:v>0.05</c:v>
                </c:pt>
                <c:pt idx="25">
                  <c:v>0</c:v>
                </c:pt>
                <c:pt idx="26">
                  <c:v>0.25</c:v>
                </c:pt>
                <c:pt idx="27">
                  <c:v>0.6</c:v>
                </c:pt>
                <c:pt idx="2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2-4595-81C5-E7B190735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-15"/>
        <c:axId val="1457099279"/>
        <c:axId val="1457097839"/>
      </c:barChart>
      <c:catAx>
        <c:axId val="145709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7839"/>
        <c:crosses val="autoZero"/>
        <c:auto val="1"/>
        <c:lblAlgn val="ctr"/>
        <c:lblOffset val="100"/>
        <c:noMultiLvlLbl val="0"/>
      </c:catAx>
      <c:valAx>
        <c:axId val="145709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'Gráficas de frecuencias por sec'!$U$6</c:f>
          <c:strCache>
            <c:ptCount val="1"/>
            <c:pt idx="0">
              <c:v>Adopción de tecnologías limpias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2-4595-81C5-E7B1907356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5F2-4595-81C5-E7B19073561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2-4595-81C5-E7B19073561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2-4595-81C5-E7B19073561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F2-4595-81C5-E7B19073561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F2-4595-81C5-E7B19073561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F2-4595-81C5-E7B19073561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F2-4595-81C5-E7B19073561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5F2-4595-81C5-E7B19073561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F2-4595-81C5-E7B19073561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F2-4595-81C5-E7B190735616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5F2-4595-81C5-E7B190735616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F2-4595-81C5-E7B190735616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F2-4595-81C5-E7B190735616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F2-4595-81C5-E7B190735616}"/>
              </c:ext>
            </c:extLst>
          </c:dPt>
          <c:dPt>
            <c:idx val="24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F2-4595-81C5-E7B190735616}"/>
              </c:ext>
            </c:extLst>
          </c:dPt>
          <c:dPt>
            <c:idx val="25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3F5-4046-9320-375C9AD10B69}"/>
              </c:ext>
            </c:extLst>
          </c:dPt>
          <c:dPt>
            <c:idx val="26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3F5-4046-9320-375C9AD10B69}"/>
              </c:ext>
            </c:extLst>
          </c:dPt>
          <c:dPt>
            <c:idx val="27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3F5-4046-9320-375C9AD10B69}"/>
              </c:ext>
            </c:extLst>
          </c:dPt>
          <c:dPt>
            <c:idx val="28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3F5-4046-9320-375C9AD10B69}"/>
              </c:ext>
            </c:extLst>
          </c:dPt>
          <c:cat>
            <c:multiLvlStrRef>
              <c:f>'Gráficas de frecuencias por sec'!$A$95:$B$123</c:f>
              <c:multiLvlStrCache>
                <c:ptCount val="29"/>
                <c:lvl>
                  <c:pt idx="0">
                    <c:v>No representa ningún compromiso</c:v>
                  </c:pt>
                  <c:pt idx="1">
                    <c:v>Representa un compromiso mínimo</c:v>
                  </c:pt>
                  <c:pt idx="2">
                    <c:v>Representa un compromiso moderado</c:v>
                  </c:pt>
                  <c:pt idx="3">
                    <c:v>Representa un compromiso considerable</c:v>
                  </c:pt>
                  <c:pt idx="4">
                    <c:v>Representa un compromiso muy significativo</c:v>
                  </c:pt>
                  <c:pt idx="6">
                    <c:v>No han tenido impacto</c:v>
                  </c:pt>
                  <c:pt idx="7">
                    <c:v>Han tenido un impacto mínimo</c:v>
                  </c:pt>
                  <c:pt idx="8">
                    <c:v>Han tenido un impacto moderado</c:v>
                  </c:pt>
                  <c:pt idx="9">
                    <c:v>Han tenido un impacto considerable</c:v>
                  </c:pt>
                  <c:pt idx="10">
                    <c:v>Han tenido un impacto muy significativo</c:v>
                  </c:pt>
                  <c:pt idx="12">
                    <c:v>No proporcionan ninguna comprensión</c:v>
                  </c:pt>
                  <c:pt idx="13">
                    <c:v>Proporcionan una comprensión limitada</c:v>
                  </c:pt>
                  <c:pt idx="14">
                    <c:v>Proporcionan una comprensión moderada</c:v>
                  </c:pt>
                  <c:pt idx="15">
                    <c:v>Proporcionan una comprensión adecuada</c:v>
                  </c:pt>
                  <c:pt idx="16">
                    <c:v>Proporcionan una comprensión muy detallada</c:v>
                  </c:pt>
                  <c:pt idx="18">
                    <c:v>Totalmente insuficiente</c:v>
                  </c:pt>
                  <c:pt idx="19">
                    <c:v>Insuficiente</c:v>
                  </c:pt>
                  <c:pt idx="20">
                    <c:v>Moderadamente suficiente</c:v>
                  </c:pt>
                  <c:pt idx="21">
                    <c:v>Suficiente</c:v>
                  </c:pt>
                  <c:pt idx="22">
                    <c:v>Muy suficiente</c:v>
                  </c:pt>
                  <c:pt idx="24">
                    <c:v>No está orientada a la reducción del impacto ambiental</c:v>
                  </c:pt>
                  <c:pt idx="25">
                    <c:v>Está mínimamente orientada a la reducción del impacto ambiental</c:v>
                  </c:pt>
                  <c:pt idx="26">
                    <c:v>Está moderadamente orientada a la reducción del impacto ambiental</c:v>
                  </c:pt>
                  <c:pt idx="27">
                    <c:v>Está orientada a la reducción del impacto ambiental</c:v>
                  </c:pt>
                  <c:pt idx="28">
                    <c:v>Está completamente orientada a la reducción del impacto ambiental</c:v>
                  </c:pt>
                </c:lvl>
                <c:lvl>
                  <c:pt idx="0">
                    <c:v>¿Considera que la inversión en tecnologías limpias refleja un compromiso significativo de Geopark con la sostenibilidad?</c:v>
                  </c:pt>
                  <c:pt idx="6">
                    <c:v>¿Cree que los proyectos sostenibles implementados han tenido un impacto medible en la reducción de la huella de carbono de Geopark?</c:v>
                  </c:pt>
                  <c:pt idx="12">
                    <c:v>¿Evalúa que las encuestas a los equipos operativos proporcionan una comprensión adecuada sobre sus actitudes y adaptabilidad hacia las tecnologías limpias?</c:v>
                  </c:pt>
                  <c:pt idx="18">
                    <c:v>¿Considera que el número de proyectos sostenibles implementados es suficiente para evidenciar la adopción de tecnologías limpias?</c:v>
                  </c:pt>
                  <c:pt idx="24">
                    <c:v>¿Opina que la adopción de tecnologías limpias está efectivamente orientada a reducir el impacto ambiental en la operación de la cadena de suministro de Geopark?</c:v>
                  </c:pt>
                </c:lvl>
              </c:multiLvlStrCache>
            </c:multiLvlStrRef>
          </c:cat>
          <c:val>
            <c:numRef>
              <c:f>'Gráficas de frecuencias por sec'!$C$95:$C$123</c:f>
              <c:numCache>
                <c:formatCode>0%</c:formatCode>
                <c:ptCount val="29"/>
                <c:pt idx="0">
                  <c:v>0.05</c:v>
                </c:pt>
                <c:pt idx="1">
                  <c:v>0.1</c:v>
                </c:pt>
                <c:pt idx="2">
                  <c:v>0.25</c:v>
                </c:pt>
                <c:pt idx="3">
                  <c:v>0.4</c:v>
                </c:pt>
                <c:pt idx="4">
                  <c:v>0.2</c:v>
                </c:pt>
                <c:pt idx="6">
                  <c:v>0.05</c:v>
                </c:pt>
                <c:pt idx="7">
                  <c:v>0.05</c:v>
                </c:pt>
                <c:pt idx="8">
                  <c:v>0.35</c:v>
                </c:pt>
                <c:pt idx="9">
                  <c:v>0.45</c:v>
                </c:pt>
                <c:pt idx="10">
                  <c:v>0.1</c:v>
                </c:pt>
                <c:pt idx="12">
                  <c:v>0.05</c:v>
                </c:pt>
                <c:pt idx="13">
                  <c:v>0</c:v>
                </c:pt>
                <c:pt idx="14">
                  <c:v>0.3</c:v>
                </c:pt>
                <c:pt idx="15">
                  <c:v>0.55000000000000004</c:v>
                </c:pt>
                <c:pt idx="16">
                  <c:v>0.1</c:v>
                </c:pt>
                <c:pt idx="18">
                  <c:v>0.05</c:v>
                </c:pt>
                <c:pt idx="19">
                  <c:v>0.3</c:v>
                </c:pt>
                <c:pt idx="20">
                  <c:v>0.2</c:v>
                </c:pt>
                <c:pt idx="21">
                  <c:v>0.45</c:v>
                </c:pt>
                <c:pt idx="22">
                  <c:v>0</c:v>
                </c:pt>
                <c:pt idx="24">
                  <c:v>0.05</c:v>
                </c:pt>
                <c:pt idx="25">
                  <c:v>0.1</c:v>
                </c:pt>
                <c:pt idx="26">
                  <c:v>0.35</c:v>
                </c:pt>
                <c:pt idx="27">
                  <c:v>0.35</c:v>
                </c:pt>
                <c:pt idx="28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2-4595-81C5-E7B190735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-15"/>
        <c:axId val="1457099279"/>
        <c:axId val="1457097839"/>
      </c:barChart>
      <c:catAx>
        <c:axId val="145709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7839"/>
        <c:crosses val="autoZero"/>
        <c:auto val="1"/>
        <c:lblAlgn val="ctr"/>
        <c:lblOffset val="100"/>
        <c:noMultiLvlLbl val="0"/>
      </c:catAx>
      <c:valAx>
        <c:axId val="145709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'Gráficas de frecuencias por sec'!$U$7</c:f>
          <c:strCache>
            <c:ptCount val="1"/>
            <c:pt idx="0">
              <c:v>Sostenibilidad operativa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2-4595-81C5-E7B1907356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5F2-4595-81C5-E7B19073561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2-4595-81C5-E7B19073561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2-4595-81C5-E7B19073561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F2-4595-81C5-E7B19073561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F2-4595-81C5-E7B19073561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F2-4595-81C5-E7B19073561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F2-4595-81C5-E7B19073561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5F2-4595-81C5-E7B19073561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F2-4595-81C5-E7B19073561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F2-4595-81C5-E7B190735616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5F2-4595-81C5-E7B190735616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F2-4595-81C5-E7B190735616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F2-4595-81C5-E7B190735616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F2-4595-81C5-E7B190735616}"/>
              </c:ext>
            </c:extLst>
          </c:dPt>
          <c:dPt>
            <c:idx val="24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F2-4595-81C5-E7B190735616}"/>
              </c:ext>
            </c:extLst>
          </c:dPt>
          <c:dPt>
            <c:idx val="25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49D-4696-9FCC-C230084DD6D6}"/>
              </c:ext>
            </c:extLst>
          </c:dPt>
          <c:dPt>
            <c:idx val="26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49D-4696-9FCC-C230084DD6D6}"/>
              </c:ext>
            </c:extLst>
          </c:dPt>
          <c:dPt>
            <c:idx val="27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49D-4696-9FCC-C230084DD6D6}"/>
              </c:ext>
            </c:extLst>
          </c:dPt>
          <c:dPt>
            <c:idx val="28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49D-4696-9FCC-C230084DD6D6}"/>
              </c:ext>
            </c:extLst>
          </c:dPt>
          <c:cat>
            <c:multiLvlStrRef>
              <c:f>'Gráficas de frecuencias por sec'!$A$126:$B$154</c:f>
              <c:multiLvlStrCache>
                <c:ptCount val="29"/>
                <c:lvl>
                  <c:pt idx="0">
                    <c:v>No hubo reducción</c:v>
                  </c:pt>
                  <c:pt idx="1">
                    <c:v>Reducción muy pequeña</c:v>
                  </c:pt>
                  <c:pt idx="2">
                    <c:v>Reducción moderada</c:v>
                  </c:pt>
                  <c:pt idx="3">
                    <c:v>Reducción considerable</c:v>
                  </c:pt>
                  <c:pt idx="4">
                    <c:v>Reducción significativa</c:v>
                  </c:pt>
                  <c:pt idx="6">
                    <c:v>No ha optimizado</c:v>
                  </c:pt>
                  <c:pt idx="7">
                    <c:v>Optimización muy baja</c:v>
                  </c:pt>
                  <c:pt idx="8">
                    <c:v>Optimización moderada</c:v>
                  </c:pt>
                  <c:pt idx="9">
                    <c:v>Optimización alta</c:v>
                  </c:pt>
                  <c:pt idx="10">
                    <c:v>Optimización total</c:v>
                  </c:pt>
                  <c:pt idx="12">
                    <c:v>No cumple</c:v>
                  </c:pt>
                  <c:pt idx="13">
                    <c:v>Cumple parcialmente</c:v>
                  </c:pt>
                  <c:pt idx="14">
                    <c:v>Cumple en medida moderada</c:v>
                  </c:pt>
                  <c:pt idx="15">
                    <c:v>Cumple en gran medida</c:v>
                  </c:pt>
                  <c:pt idx="16">
                    <c:v>Cumple totalmente</c:v>
                  </c:pt>
                  <c:pt idx="18">
                    <c:v>Muy bajo</c:v>
                  </c:pt>
                  <c:pt idx="19">
                    <c:v>Bajo</c:v>
                  </c:pt>
                  <c:pt idx="20">
                    <c:v>Moderado</c:v>
                  </c:pt>
                  <c:pt idx="21">
                    <c:v>Alto</c:v>
                  </c:pt>
                  <c:pt idx="22">
                    <c:v>Muy alto</c:v>
                  </c:pt>
                  <c:pt idx="24">
                    <c:v>No han contribuido</c:v>
                  </c:pt>
                  <c:pt idx="25">
                    <c:v>Contribución muy baja</c:v>
                  </c:pt>
                  <c:pt idx="26">
                    <c:v>Contribución moderada</c:v>
                  </c:pt>
                  <c:pt idx="27">
                    <c:v>Contribución alta</c:v>
                  </c:pt>
                  <c:pt idx="28">
                    <c:v>Contribución significativa</c:v>
                  </c:pt>
                </c:lvl>
                <c:lvl>
                  <c:pt idx="0">
                    <c:v>¿Qué tan significativa ha sido la reducción en la huella de carbono de Geopark en el último año tras la implementación de tecnologías limpias?</c:v>
                  </c:pt>
                  <c:pt idx="6">
                    <c:v>¿En qué medida ha optimizado Geopark el uso de recursos naturales (agua, materiales) en sus operaciones?</c:v>
                  </c:pt>
                  <c:pt idx="12">
                    <c:v>¿Geopark cumple actualmente con estándares de sostenibilidad reconocidos, como ISO 14001?</c:v>
                  </c:pt>
                  <c:pt idx="18">
                    <c:v>¿Cuál considera que es el nivel de compromiso de Geopark para reducir el impacto ambiental de sus operaciones?</c:v>
                  </c:pt>
                  <c:pt idx="24">
                    <c:v>¿En qué medida las prácticas sostenibles han contribuido a la reducción de costos o a la mejora en la eficiencia operativa?</c:v>
                  </c:pt>
                </c:lvl>
              </c:multiLvlStrCache>
            </c:multiLvlStrRef>
          </c:cat>
          <c:val>
            <c:numRef>
              <c:f>'Gráficas de frecuencias por sec'!$C$126:$C$154</c:f>
              <c:numCache>
                <c:formatCode>0%</c:formatCode>
                <c:ptCount val="29"/>
                <c:pt idx="0">
                  <c:v>0.05</c:v>
                </c:pt>
                <c:pt idx="1">
                  <c:v>0.15</c:v>
                </c:pt>
                <c:pt idx="2">
                  <c:v>0.35</c:v>
                </c:pt>
                <c:pt idx="3">
                  <c:v>0.4</c:v>
                </c:pt>
                <c:pt idx="4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0.3</c:v>
                </c:pt>
                <c:pt idx="9">
                  <c:v>0.6</c:v>
                </c:pt>
                <c:pt idx="10">
                  <c:v>0</c:v>
                </c:pt>
                <c:pt idx="12">
                  <c:v>0.05</c:v>
                </c:pt>
                <c:pt idx="13">
                  <c:v>0.05</c:v>
                </c:pt>
                <c:pt idx="14">
                  <c:v>0.2</c:v>
                </c:pt>
                <c:pt idx="15">
                  <c:v>0.5</c:v>
                </c:pt>
                <c:pt idx="16">
                  <c:v>0.2</c:v>
                </c:pt>
                <c:pt idx="18">
                  <c:v>0.05</c:v>
                </c:pt>
                <c:pt idx="19">
                  <c:v>0</c:v>
                </c:pt>
                <c:pt idx="20">
                  <c:v>0.25</c:v>
                </c:pt>
                <c:pt idx="21">
                  <c:v>0.55000000000000004</c:v>
                </c:pt>
                <c:pt idx="22">
                  <c:v>0.15</c:v>
                </c:pt>
                <c:pt idx="24">
                  <c:v>0.05</c:v>
                </c:pt>
                <c:pt idx="25">
                  <c:v>0.1</c:v>
                </c:pt>
                <c:pt idx="26">
                  <c:v>0.35</c:v>
                </c:pt>
                <c:pt idx="27">
                  <c:v>0.5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2-4595-81C5-E7B190735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-15"/>
        <c:axId val="1457099279"/>
        <c:axId val="1457097839"/>
      </c:barChart>
      <c:catAx>
        <c:axId val="145709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7839"/>
        <c:crosses val="autoZero"/>
        <c:auto val="1"/>
        <c:lblAlgn val="ctr"/>
        <c:lblOffset val="100"/>
        <c:noMultiLvlLbl val="0"/>
      </c:catAx>
      <c:valAx>
        <c:axId val="145709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'Gráficas de frecuencias por sec'!$U$8</c:f>
          <c:strCache>
            <c:ptCount val="1"/>
            <c:pt idx="0">
              <c:v>Competitividad empresarial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2-4595-81C5-E7B1907356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5F2-4595-81C5-E7B19073561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2-4595-81C5-E7B19073561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2-4595-81C5-E7B19073561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F2-4595-81C5-E7B19073561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F2-4595-81C5-E7B19073561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F2-4595-81C5-E7B19073561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F2-4595-81C5-E7B19073561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5F2-4595-81C5-E7B19073561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F2-4595-81C5-E7B19073561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F2-4595-81C5-E7B190735616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5F2-4595-81C5-E7B190735616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F2-4595-81C5-E7B190735616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F2-4595-81C5-E7B190735616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F2-4595-81C5-E7B190735616}"/>
              </c:ext>
            </c:extLst>
          </c:dPt>
          <c:dPt>
            <c:idx val="24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F2-4595-81C5-E7B190735616}"/>
              </c:ext>
            </c:extLst>
          </c:dPt>
          <c:dPt>
            <c:idx val="25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AEA-4A7D-B9EC-948864CF536F}"/>
              </c:ext>
            </c:extLst>
          </c:dPt>
          <c:dPt>
            <c:idx val="26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AEA-4A7D-B9EC-948864CF536F}"/>
              </c:ext>
            </c:extLst>
          </c:dPt>
          <c:dPt>
            <c:idx val="27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AEA-4A7D-B9EC-948864CF536F}"/>
              </c:ext>
            </c:extLst>
          </c:dPt>
          <c:dPt>
            <c:idx val="28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AEA-4A7D-B9EC-948864CF536F}"/>
              </c:ext>
            </c:extLst>
          </c:dPt>
          <c:cat>
            <c:multiLvlStrRef>
              <c:f>'Gráficas de frecuencias por sec'!$A$157:$B$185</c:f>
              <c:multiLvlStrCache>
                <c:ptCount val="29"/>
                <c:lvl>
                  <c:pt idx="0">
                    <c:v>No es adecuado en absoluto</c:v>
                  </c:pt>
                  <c:pt idx="1">
                    <c:v>Es poco adecuado</c:v>
                  </c:pt>
                  <c:pt idx="2">
                    <c:v>Es moderadamente adecuado</c:v>
                  </c:pt>
                  <c:pt idx="3">
                    <c:v>Es adecuado</c:v>
                  </c:pt>
                  <c:pt idx="4">
                    <c:v>Es muy adecuado</c:v>
                  </c:pt>
                  <c:pt idx="6">
                    <c:v>No permite evaluar la competitividad</c:v>
                  </c:pt>
                  <c:pt idx="7">
                    <c:v>Permite evaluar en muy poca medida</c:v>
                  </c:pt>
                  <c:pt idx="8">
                    <c:v>Permite evaluar en medida moderada</c:v>
                  </c:pt>
                  <c:pt idx="9">
                    <c:v>Permite evaluar en buena medida</c:v>
                  </c:pt>
                  <c:pt idx="10">
                    <c:v>Permite evaluar en gran medida.</c:v>
                  </c:pt>
                  <c:pt idx="12">
                    <c:v>No reflejan en absoluto</c:v>
                  </c:pt>
                  <c:pt idx="13">
                    <c:v>Reflejan muy poco</c:v>
                  </c:pt>
                  <c:pt idx="14">
                    <c:v>Reflejan moderadamente</c:v>
                  </c:pt>
                  <c:pt idx="15">
                    <c:v>Reflejan adecuadamente</c:v>
                  </c:pt>
                  <c:pt idx="16">
                    <c:v>Reflejan completamente</c:v>
                  </c:pt>
                  <c:pt idx="18">
                    <c:v>No proporcionan información útil</c:v>
                  </c:pt>
                  <c:pt idx="19">
                    <c:v>Proporcionan información poco útil</c:v>
                  </c:pt>
                  <c:pt idx="20">
                    <c:v>Proporcionan información moderadamente útil</c:v>
                  </c:pt>
                  <c:pt idx="21">
                    <c:v>Proporcionan información útil</c:v>
                  </c:pt>
                  <c:pt idx="22">
                    <c:v>Proporcionan información muy útil</c:v>
                  </c:pt>
                  <c:pt idx="24">
                    <c:v>No es un buen indicador en absoluto</c:v>
                  </c:pt>
                  <c:pt idx="25">
                    <c:v>Es un indicador poco adecuado</c:v>
                  </c:pt>
                  <c:pt idx="26">
                    <c:v>Es un indicador moderadamente adecuado</c:v>
                  </c:pt>
                  <c:pt idx="27">
                    <c:v>Es un buen indicador</c:v>
                  </c:pt>
                  <c:pt idx="28">
                    <c:v>Es un indicador muy adecuado</c:v>
                  </c:pt>
                </c:lvl>
                <c:lvl>
                  <c:pt idx="0">
                    <c:v>¿Considera que la cuota de mercado es un indicador adecuado para medir la competitividad empresarial en el contexto de la transición energética?</c:v>
                  </c:pt>
                  <c:pt idx="6">
                    <c:v>¿Cree que el análisis de los márgenes de rentabilidad permite evaluar la competitividad de la empresa frente a sus competidores?</c:v>
                  </c:pt>
                  <c:pt idx="12">
                    <c:v>¿Opina que las encuestas de satisfacción del cliente reflejan correctamente la percepción del mercado sobre la competitividad de la empresa?</c:v>
                  </c:pt>
                  <c:pt idx="18">
                    <c:v>¿Evalúa que las entrevistas a los directivos proporcionan información útil sobre las estrategias de competitividad en relación con la transición energética?</c:v>
                  </c:pt>
                  <c:pt idx="24">
                    <c:v>¿Considera que la capacidad de la empresa para adaptarse a las nuevas exigencias del sector es un buen indicador de su competitividad?</c:v>
                  </c:pt>
                </c:lvl>
              </c:multiLvlStrCache>
            </c:multiLvlStrRef>
          </c:cat>
          <c:val>
            <c:numRef>
              <c:f>'Gráficas de frecuencias por sec'!$C$157:$C$185</c:f>
              <c:numCache>
                <c:formatCode>0%</c:formatCode>
                <c:ptCount val="29"/>
                <c:pt idx="0">
                  <c:v>0.05</c:v>
                </c:pt>
                <c:pt idx="1">
                  <c:v>0.25</c:v>
                </c:pt>
                <c:pt idx="2">
                  <c:v>0.2</c:v>
                </c:pt>
                <c:pt idx="3">
                  <c:v>0.5</c:v>
                </c:pt>
                <c:pt idx="4">
                  <c:v>0</c:v>
                </c:pt>
                <c:pt idx="6">
                  <c:v>0.05</c:v>
                </c:pt>
                <c:pt idx="7">
                  <c:v>0.15</c:v>
                </c:pt>
                <c:pt idx="8">
                  <c:v>0.2</c:v>
                </c:pt>
                <c:pt idx="9">
                  <c:v>0.55000000000000004</c:v>
                </c:pt>
                <c:pt idx="10">
                  <c:v>0.05</c:v>
                </c:pt>
                <c:pt idx="12">
                  <c:v>0.1</c:v>
                </c:pt>
                <c:pt idx="13">
                  <c:v>0.2</c:v>
                </c:pt>
                <c:pt idx="14">
                  <c:v>0.35</c:v>
                </c:pt>
                <c:pt idx="15">
                  <c:v>0.35</c:v>
                </c:pt>
                <c:pt idx="16">
                  <c:v>0</c:v>
                </c:pt>
                <c:pt idx="18">
                  <c:v>0.1</c:v>
                </c:pt>
                <c:pt idx="19">
                  <c:v>0.1</c:v>
                </c:pt>
                <c:pt idx="20">
                  <c:v>0.2</c:v>
                </c:pt>
                <c:pt idx="21">
                  <c:v>0.5</c:v>
                </c:pt>
                <c:pt idx="22">
                  <c:v>0.1</c:v>
                </c:pt>
                <c:pt idx="24">
                  <c:v>0.05</c:v>
                </c:pt>
                <c:pt idx="25">
                  <c:v>0</c:v>
                </c:pt>
                <c:pt idx="26">
                  <c:v>0.25</c:v>
                </c:pt>
                <c:pt idx="27">
                  <c:v>0.6</c:v>
                </c:pt>
                <c:pt idx="2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2-4595-81C5-E7B190735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-15"/>
        <c:axId val="1457099279"/>
        <c:axId val="1457097839"/>
      </c:barChart>
      <c:catAx>
        <c:axId val="145709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7839"/>
        <c:crosses val="autoZero"/>
        <c:auto val="1"/>
        <c:lblAlgn val="ctr"/>
        <c:lblOffset val="100"/>
        <c:noMultiLvlLbl val="0"/>
      </c:catAx>
      <c:valAx>
        <c:axId val="145709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limpios'!$M$68</c:f>
          <c:strCache>
            <c:ptCount val="1"/>
            <c:pt idx="0">
              <c:v>¿Qué proporción de la energía en sus operaciones proviene de fuentes renovables?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limpios'!$M$45:$M$49</c:f>
              <c:strCache>
                <c:ptCount val="5"/>
                <c:pt idx="0">
                  <c:v>Menos del 10%</c:v>
                </c:pt>
                <c:pt idx="1">
                  <c:v>10-25%</c:v>
                </c:pt>
                <c:pt idx="2">
                  <c:v>26-50%</c:v>
                </c:pt>
                <c:pt idx="3">
                  <c:v>51-75%</c:v>
                </c:pt>
                <c:pt idx="4">
                  <c:v>Más del 75%</c:v>
                </c:pt>
              </c:strCache>
            </c:strRef>
          </c:cat>
          <c:val>
            <c:numRef>
              <c:f>'Datos limpios'!$M$62:$M$66</c:f>
              <c:numCache>
                <c:formatCode>0%</c:formatCode>
                <c:ptCount val="5"/>
                <c:pt idx="0">
                  <c:v>0.15</c:v>
                </c:pt>
                <c:pt idx="1">
                  <c:v>0.2</c:v>
                </c:pt>
                <c:pt idx="2">
                  <c:v>0.4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7-4688-99B7-587EF2136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'Gráficas de frecuencias por sec'!$U$9</c:f>
          <c:strCache>
            <c:ptCount val="1"/>
            <c:pt idx="0">
              <c:v>Percepción de beneficios de las tecnologías limpias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2-4595-81C5-E7B1907356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5F2-4595-81C5-E7B19073561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2-4595-81C5-E7B19073561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2-4595-81C5-E7B19073561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F2-4595-81C5-E7B19073561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F2-4595-81C5-E7B19073561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F2-4595-81C5-E7B19073561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F2-4595-81C5-E7B19073561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5F2-4595-81C5-E7B19073561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F2-4595-81C5-E7B19073561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F2-4595-81C5-E7B190735616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5F2-4595-81C5-E7B190735616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F2-4595-81C5-E7B190735616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F2-4595-81C5-E7B190735616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F2-4595-81C5-E7B190735616}"/>
              </c:ext>
            </c:extLst>
          </c:dPt>
          <c:dPt>
            <c:idx val="24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F2-4595-81C5-E7B190735616}"/>
              </c:ext>
            </c:extLst>
          </c:dPt>
          <c:dPt>
            <c:idx val="25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AFD-42BB-A4F8-D87E2D3A8613}"/>
              </c:ext>
            </c:extLst>
          </c:dPt>
          <c:dPt>
            <c:idx val="26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AFD-42BB-A4F8-D87E2D3A8613}"/>
              </c:ext>
            </c:extLst>
          </c:dPt>
          <c:dPt>
            <c:idx val="27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AFD-42BB-A4F8-D87E2D3A8613}"/>
              </c:ext>
            </c:extLst>
          </c:dPt>
          <c:dPt>
            <c:idx val="28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AFD-42BB-A4F8-D87E2D3A8613}"/>
              </c:ext>
            </c:extLst>
          </c:dPt>
          <c:cat>
            <c:multiLvlStrRef>
              <c:f>'Gráficas de frecuencias por sec'!$A$188:$B$216</c:f>
              <c:multiLvlStrCache>
                <c:ptCount val="29"/>
                <c:lvl>
                  <c:pt idx="0">
                    <c:v>No capturan en absoluto</c:v>
                  </c:pt>
                  <c:pt idx="1">
                    <c:v>Capturan en muy poca medida</c:v>
                  </c:pt>
                  <c:pt idx="2">
                    <c:v>Capturan moderadamente</c:v>
                  </c:pt>
                  <c:pt idx="3">
                    <c:v>Capturan adecuadamente</c:v>
                  </c:pt>
                  <c:pt idx="4">
                    <c:v>Capturan completamente</c:v>
                  </c:pt>
                  <c:pt idx="6">
                    <c:v>No es relevante en absoluto</c:v>
                  </c:pt>
                  <c:pt idx="7">
                    <c:v>Es poco relevante</c:v>
                  </c:pt>
                  <c:pt idx="8">
                    <c:v>Es moderadamente relevante</c:v>
                  </c:pt>
                  <c:pt idx="9">
                    <c:v>Es relevante</c:v>
                  </c:pt>
                  <c:pt idx="10">
                    <c:v>Es muy relevante</c:v>
                  </c:pt>
                  <c:pt idx="12">
                    <c:v>No es importante en absoluto</c:v>
                  </c:pt>
                  <c:pt idx="13">
                    <c:v>Es poco importante</c:v>
                  </c:pt>
                  <c:pt idx="14">
                    <c:v>Es moderadamente importante</c:v>
                  </c:pt>
                  <c:pt idx="15">
                    <c:v>Es importante</c:v>
                  </c:pt>
                  <c:pt idx="16">
                    <c:v>Es muy importante</c:v>
                  </c:pt>
                  <c:pt idx="18">
                    <c:v>No es una dimensión clave en absoluto</c:v>
                  </c:pt>
                  <c:pt idx="19">
                    <c:v>Es una dimensión poco clave</c:v>
                  </c:pt>
                  <c:pt idx="20">
                    <c:v>Es una dimensión moderadamente clave</c:v>
                  </c:pt>
                  <c:pt idx="21">
                    <c:v>Es una dimensión clave</c:v>
                  </c:pt>
                  <c:pt idx="22">
                    <c:v>Es una dimensión muy clave</c:v>
                  </c:pt>
                  <c:pt idx="24">
                    <c:v>No proporcionan información valiosa en absoluto</c:v>
                  </c:pt>
                  <c:pt idx="25">
                    <c:v>Proporcionan información poco valiosa</c:v>
                  </c:pt>
                  <c:pt idx="26">
                    <c:v>Proporcionan información moderadamente valiosa</c:v>
                  </c:pt>
                  <c:pt idx="27">
                    <c:v>Proporcionan información valiosa</c:v>
                  </c:pt>
                  <c:pt idx="28">
                    <c:v>Proporcionan información muy valiosa</c:v>
                  </c:pt>
                </c:lvl>
                <c:lvl>
                  <c:pt idx="0">
                    <c:v>¿Cree que las encuestas a empleados y directivos capturan adecuadamente la percepción sobre los beneficios de las tecnologías limpias?</c:v>
                  </c:pt>
                  <c:pt idx="6">
                    <c:v>¿Considera que el impacto de las tecnologías limpias en la reducción de costos es un beneficio relevante para la percepción de los empleados y directivos?</c:v>
                  </c:pt>
                  <c:pt idx="12">
                    <c:v>¿Evalúa que el cumplimiento de regulaciones ambientales es un aspecto importante en la percepción de beneficios de las tecnologías limpias?</c:v>
                  </c:pt>
                  <c:pt idx="18">
                    <c:v>¿Opina que la mejora en la imagen corporativa es una dimensión clave para entender la percepción de los beneficios de las tecnologías limpias?</c:v>
                  </c:pt>
                  <c:pt idx="24">
                    <c:v>¿Considera que las entrevistas en profundidad proporcionan información valiosa para validar la aceptación de las tecnologías limpias en la cadena de suministro?</c:v>
                  </c:pt>
                </c:lvl>
              </c:multiLvlStrCache>
            </c:multiLvlStrRef>
          </c:cat>
          <c:val>
            <c:numRef>
              <c:f>'Gráficas de frecuencias por sec'!$C$188:$C$216</c:f>
              <c:numCache>
                <c:formatCode>0%</c:formatCode>
                <c:ptCount val="29"/>
                <c:pt idx="0">
                  <c:v>0.05</c:v>
                </c:pt>
                <c:pt idx="1">
                  <c:v>0.15</c:v>
                </c:pt>
                <c:pt idx="2">
                  <c:v>0.3</c:v>
                </c:pt>
                <c:pt idx="3">
                  <c:v>0.5</c:v>
                </c:pt>
                <c:pt idx="4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0.25</c:v>
                </c:pt>
                <c:pt idx="9">
                  <c:v>0.6</c:v>
                </c:pt>
                <c:pt idx="10">
                  <c:v>0.1</c:v>
                </c:pt>
                <c:pt idx="12">
                  <c:v>0.05</c:v>
                </c:pt>
                <c:pt idx="13">
                  <c:v>0.05</c:v>
                </c:pt>
                <c:pt idx="14">
                  <c:v>0.2</c:v>
                </c:pt>
                <c:pt idx="15">
                  <c:v>0.55000000000000004</c:v>
                </c:pt>
                <c:pt idx="16">
                  <c:v>0.15</c:v>
                </c:pt>
                <c:pt idx="18">
                  <c:v>0.05</c:v>
                </c:pt>
                <c:pt idx="19">
                  <c:v>0.05</c:v>
                </c:pt>
                <c:pt idx="20">
                  <c:v>0.1</c:v>
                </c:pt>
                <c:pt idx="21">
                  <c:v>0.7</c:v>
                </c:pt>
                <c:pt idx="22">
                  <c:v>0.1</c:v>
                </c:pt>
                <c:pt idx="24">
                  <c:v>0.05</c:v>
                </c:pt>
                <c:pt idx="25">
                  <c:v>0.05</c:v>
                </c:pt>
                <c:pt idx="26">
                  <c:v>0.15</c:v>
                </c:pt>
                <c:pt idx="27">
                  <c:v>0.55000000000000004</c:v>
                </c:pt>
                <c:pt idx="28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2-4595-81C5-E7B190735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-15"/>
        <c:axId val="1457099279"/>
        <c:axId val="1457097839"/>
      </c:barChart>
      <c:catAx>
        <c:axId val="145709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7839"/>
        <c:crosses val="autoZero"/>
        <c:auto val="1"/>
        <c:lblAlgn val="ctr"/>
        <c:lblOffset val="100"/>
        <c:noMultiLvlLbl val="0"/>
      </c:catAx>
      <c:valAx>
        <c:axId val="145709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'Gráficas de frecuencias por sec'!$U$10</c:f>
          <c:strCache>
            <c:ptCount val="1"/>
            <c:pt idx="0">
              <c:v>Apoyo gubernamental para la adopción de tecnologías limpias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2-4595-81C5-E7B1907356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5F2-4595-81C5-E7B19073561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2-4595-81C5-E7B19073561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F2-4595-81C5-E7B19073561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F2-4595-81C5-E7B19073561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F2-4595-81C5-E7B19073561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F2-4595-81C5-E7B19073561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F2-4595-81C5-E7B19073561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5F2-4595-81C5-E7B19073561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F2-4595-81C5-E7B19073561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F2-4595-81C5-E7B190735616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5F2-4595-81C5-E7B190735616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F2-4595-81C5-E7B190735616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F2-4595-81C5-E7B190735616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F2-4595-81C5-E7B190735616}"/>
              </c:ext>
            </c:extLst>
          </c:dPt>
          <c:dPt>
            <c:idx val="24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F2-4595-81C5-E7B190735616}"/>
              </c:ext>
            </c:extLst>
          </c:dPt>
          <c:dPt>
            <c:idx val="25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214-4D65-8EE6-DEF5D7B8977D}"/>
              </c:ext>
            </c:extLst>
          </c:dPt>
          <c:dPt>
            <c:idx val="26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214-4D65-8EE6-DEF5D7B8977D}"/>
              </c:ext>
            </c:extLst>
          </c:dPt>
          <c:dPt>
            <c:idx val="27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214-4D65-8EE6-DEF5D7B8977D}"/>
              </c:ext>
            </c:extLst>
          </c:dPt>
          <c:dPt>
            <c:idx val="28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214-4D65-8EE6-DEF5D7B8977D}"/>
              </c:ext>
            </c:extLst>
          </c:dPt>
          <c:cat>
            <c:multiLvlStrRef>
              <c:f>'Gráficas de frecuencias por sec'!$A$219:$B$247</c:f>
              <c:multiLvlStrCache>
                <c:ptCount val="29"/>
                <c:lvl>
                  <c:pt idx="0">
                    <c:v>Muy inefectivos</c:v>
                  </c:pt>
                  <c:pt idx="1">
                    <c:v>Inefectivos</c:v>
                  </c:pt>
                  <c:pt idx="2">
                    <c:v>Neutral</c:v>
                  </c:pt>
                  <c:pt idx="3">
                    <c:v>Efectivos </c:v>
                  </c:pt>
                  <c:pt idx="4">
                    <c:v>Muy efectivos</c:v>
                  </c:pt>
                  <c:pt idx="6">
                    <c:v>Nada relevantes</c:v>
                  </c:pt>
                  <c:pt idx="7">
                    <c:v>Poco relevantes</c:v>
                  </c:pt>
                  <c:pt idx="8">
                    <c:v>Neutral</c:v>
                  </c:pt>
                  <c:pt idx="9">
                    <c:v>Relevantes</c:v>
                  </c:pt>
                  <c:pt idx="10">
                    <c:v>Muy relevantes</c:v>
                  </c:pt>
                  <c:pt idx="12">
                    <c:v>Nada</c:v>
                  </c:pt>
                  <c:pt idx="13">
                    <c:v>Poco</c:v>
                  </c:pt>
                  <c:pt idx="14">
                    <c:v>Moderadamente</c:v>
                  </c:pt>
                  <c:pt idx="15">
                    <c:v>Bastante</c:v>
                  </c:pt>
                  <c:pt idx="16">
                    <c:v>Totalmente</c:v>
                  </c:pt>
                  <c:pt idx="18">
                    <c:v>Nada de confianza</c:v>
                  </c:pt>
                  <c:pt idx="19">
                    <c:v>Poca confianza</c:v>
                  </c:pt>
                  <c:pt idx="20">
                    <c:v>Neutral</c:v>
                  </c:pt>
                  <c:pt idx="21">
                    <c:v>Bastante confianza</c:v>
                  </c:pt>
                  <c:pt idx="22">
                    <c:v>Total confianza</c:v>
                  </c:pt>
                  <c:pt idx="24">
                    <c:v>Nada alineadas</c:v>
                  </c:pt>
                  <c:pt idx="25">
                    <c:v>Poco alineadas</c:v>
                  </c:pt>
                  <c:pt idx="26">
                    <c:v>Moderadamente alineadas</c:v>
                  </c:pt>
                  <c:pt idx="27">
                    <c:v>Bastante alineadas</c:v>
                  </c:pt>
                  <c:pt idx="28">
                    <c:v>Totalmente alineadas</c:v>
                  </c:pt>
                </c:lvl>
                <c:lvl>
                  <c:pt idx="0">
                    <c:v>¿Qué tan efectivos considera que son los incentivos gubernamentales actuales para la adopción de tecnologías limpias en Geopark?</c:v>
                  </c:pt>
                  <c:pt idx="6">
                    <c:v>¿Cómo calificaría la relevancia de los programas gubernamentales actuales para apoyar la transición energética en Geopark?</c:v>
                  </c:pt>
                  <c:pt idx="12">
                    <c:v>¿En qué medida las regulaciones gubernamentales actuales facilitan la adopción de tecnologías limpias por parte de Geopark?</c:v>
                  </c:pt>
                  <c:pt idx="18">
                    <c:v>¿Cuánta confianza tiene en que el gobierno implementará programas eficaces que beneficien directamente a GeoPark en la adopción de tecnologías limpias durante los próximos 5 años?</c:v>
                  </c:pt>
                  <c:pt idx="24">
                    <c:v>¿En qué medida cree que las políticas gubernamentales actuales están alineadas con las necesidades y desafíos específicos de GeoPark frente a la transición energética?</c:v>
                  </c:pt>
                </c:lvl>
              </c:multiLvlStrCache>
            </c:multiLvlStrRef>
          </c:cat>
          <c:val>
            <c:numRef>
              <c:f>'Gráficas de frecuencias por sec'!$C$219:$C$247</c:f>
              <c:numCache>
                <c:formatCode>0%</c:formatCode>
                <c:ptCount val="29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0.55000000000000004</c:v>
                </c:pt>
                <c:pt idx="4">
                  <c:v>0</c:v>
                </c:pt>
                <c:pt idx="6">
                  <c:v>0.1</c:v>
                </c:pt>
                <c:pt idx="7">
                  <c:v>0.15</c:v>
                </c:pt>
                <c:pt idx="8">
                  <c:v>0.25</c:v>
                </c:pt>
                <c:pt idx="9">
                  <c:v>0.45</c:v>
                </c:pt>
                <c:pt idx="10">
                  <c:v>0.05</c:v>
                </c:pt>
                <c:pt idx="12">
                  <c:v>0.1</c:v>
                </c:pt>
                <c:pt idx="13">
                  <c:v>0.15</c:v>
                </c:pt>
                <c:pt idx="14">
                  <c:v>0.25</c:v>
                </c:pt>
                <c:pt idx="15">
                  <c:v>0.5</c:v>
                </c:pt>
                <c:pt idx="16">
                  <c:v>0</c:v>
                </c:pt>
                <c:pt idx="18">
                  <c:v>0.1</c:v>
                </c:pt>
                <c:pt idx="19">
                  <c:v>0.2</c:v>
                </c:pt>
                <c:pt idx="20">
                  <c:v>0.15</c:v>
                </c:pt>
                <c:pt idx="21">
                  <c:v>0.5</c:v>
                </c:pt>
                <c:pt idx="22">
                  <c:v>0.05</c:v>
                </c:pt>
                <c:pt idx="24">
                  <c:v>0.1</c:v>
                </c:pt>
                <c:pt idx="25">
                  <c:v>0.2</c:v>
                </c:pt>
                <c:pt idx="26">
                  <c:v>0.1</c:v>
                </c:pt>
                <c:pt idx="27">
                  <c:v>0.6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2-4595-81C5-E7B190735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-15"/>
        <c:axId val="1457099279"/>
        <c:axId val="1457097839"/>
      </c:barChart>
      <c:catAx>
        <c:axId val="145709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7839"/>
        <c:crosses val="autoZero"/>
        <c:auto val="1"/>
        <c:lblAlgn val="ctr"/>
        <c:lblOffset val="100"/>
        <c:noMultiLvlLbl val="0"/>
      </c:catAx>
      <c:valAx>
        <c:axId val="145709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09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limpios'!$N$68</c:f>
          <c:strCache>
            <c:ptCount val="1"/>
            <c:pt idx="0">
              <c:v>¿Cómo calificaría la inversión de su empresa en tecnologías limpias en los últimos dos años?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limpios'!$N$45:$N$49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Moderada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'Datos limpios'!$N$62:$N$66</c:f>
              <c:numCache>
                <c:formatCode>0%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0.4</c:v>
                </c:pt>
                <c:pt idx="3">
                  <c:v>0.25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D-46F8-83F0-C96F6474B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limpios'!$O$68</c:f>
          <c:strCache>
            <c:ptCount val="1"/>
            <c:pt idx="0">
              <c:v>¿En qué medida considera que su empresa cumple con las normativas ambientales exigidas por el gobierno?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limpios'!$O$45:$O$49</c:f>
              <c:strCache>
                <c:ptCount val="5"/>
                <c:pt idx="0">
                  <c:v>No cumple</c:v>
                </c:pt>
                <c:pt idx="1">
                  <c:v>Cumple en baja medida</c:v>
                </c:pt>
                <c:pt idx="2">
                  <c:v>Cumple en medida moderada</c:v>
                </c:pt>
                <c:pt idx="3">
                  <c:v>Cumple en gran medida</c:v>
                </c:pt>
                <c:pt idx="4">
                  <c:v>Cumple completamente</c:v>
                </c:pt>
              </c:strCache>
            </c:strRef>
          </c:cat>
          <c:val>
            <c:numRef>
              <c:f>'Datos limpios'!$O$62:$O$66</c:f>
              <c:numCache>
                <c:formatCode>0%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0.3</c:v>
                </c:pt>
                <c:pt idx="3">
                  <c:v>0.45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8-4DFF-8BFB-A38734722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'Datos limpios'!$P$68</c:f>
          <c:strCache>
            <c:ptCount val="1"/>
            <c:pt idx="0">
              <c:v>¿En qué medida los líderes o empleados estratégicos perciben la transición energética como una oportunidad de crecimiento sostenible para la empresa?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limpios'!$F$57:$F$61</c:f>
              <c:strCache>
                <c:ptCount val="5"/>
                <c:pt idx="0">
                  <c:v>F_1</c:v>
                </c:pt>
                <c:pt idx="1">
                  <c:v>F_2</c:v>
                </c:pt>
                <c:pt idx="2">
                  <c:v>F_3</c:v>
                </c:pt>
                <c:pt idx="3">
                  <c:v>F_4</c:v>
                </c:pt>
                <c:pt idx="4">
                  <c:v>F_5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'Datos limpios'!$P$45:$P$49</c:f>
              <c:strCache>
                <c:ptCount val="5"/>
                <c:pt idx="0">
                  <c:v>No la ven como oportunidad</c:v>
                </c:pt>
                <c:pt idx="1">
                  <c:v>La ven como una oportunidad muy limitada</c:v>
                </c:pt>
                <c:pt idx="2">
                  <c:v>La ven como una oportunidad moderada</c:v>
                </c:pt>
                <c:pt idx="3">
                  <c:v>La ven como una gran oportunidad</c:v>
                </c:pt>
                <c:pt idx="4">
                  <c:v>La ven como una oportunidad muy significativa</c:v>
                </c:pt>
              </c:strCache>
            </c:strRef>
          </c:cat>
          <c:val>
            <c:numRef>
              <c:f>'Datos limpios'!$P$62:$P$66</c:f>
              <c:numCache>
                <c:formatCode>0%</c:formatCode>
                <c:ptCount val="5"/>
                <c:pt idx="0">
                  <c:v>0.05</c:v>
                </c:pt>
                <c:pt idx="1">
                  <c:v>0.1</c:v>
                </c:pt>
                <c:pt idx="2">
                  <c:v>0.3</c:v>
                </c:pt>
                <c:pt idx="3">
                  <c:v>0.4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6-445C-9E4D-C99897C0B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40"/>
        <c:axId val="1017418527"/>
        <c:axId val="1017417087"/>
      </c:barChart>
      <c:catAx>
        <c:axId val="1017418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7087"/>
        <c:crosses val="autoZero"/>
        <c:auto val="0"/>
        <c:lblAlgn val="ctr"/>
        <c:lblOffset val="100"/>
        <c:noMultiLvlLbl val="0"/>
      </c:catAx>
      <c:valAx>
        <c:axId val="101741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7418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</cx:chartData>
  <cx:chart>
    <cx:title pos="t" align="ctr" overlay="0">
      <cx:tx>
        <cx:txData>
          <cx:v>Percepción de beneficios de las tecnologías limpias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GB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Percepción de beneficios de las tecnologías limpias</a:t>
          </a:r>
        </a:p>
      </cx:txPr>
    </cx:title>
    <cx:plotArea>
      <cx:plotAreaRegion>
        <cx:series layoutId="boxWhisker" uniqueId="{EDA7DDFB-C9FB-4B3F-822E-7F3DDA05358D}">
          <cx:tx>
            <cx:txData>
              <cx:f>_xlchart.v1.0</cx:f>
              <cx:v>¿Cree que las encuestas a empleados y directivos capturan adecuadamente la percepción sobre los beneficios de las tecnologías limpias?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A5F4869B-AEAD-4BD0-AA8C-B8ACFBDF750D}">
          <cx:tx>
            <cx:txData>
              <cx:f>_xlchart.v1.2</cx:f>
              <cx:v>¿Considera que el impacto de las tecnologías limpias en la reducción de costos es un beneficio relevante para la percepción de los empleados y directivos?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4A14922-5056-4C1A-999F-8F9ADB1F25A4}">
          <cx:tx>
            <cx:txData>
              <cx:f>_xlchart.v1.4</cx:f>
              <cx:v>¿Evalúa que el cumplimiento de regulaciones ambientales es un aspecto importante en la percepción de beneficios de las tecnologías limpias?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275C486-1675-45CD-9663-CC7B4E87F956}">
          <cx:tx>
            <cx:txData>
              <cx:f>_xlchart.v1.6</cx:f>
              <cx:v>¿Opina que la mejora en la imagen corporativa es una dimensión clave para entender la percepción de los beneficios de las tecnologías limpias?</cx:v>
            </cx:txData>
          </cx:tx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D0EE0588-7DC1-454E-ADCE-594406E26565}">
          <cx:tx>
            <cx:txData>
              <cx:f>_xlchart.v1.8</cx:f>
              <cx:v>¿Considera que las entrevistas en profundidad proporcionan información valiosa para validar la aceptación de las tecnologías limpias en la cadena de suministro?</cx:v>
            </cx:txData>
          </cx:tx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0.150000006"/>
        <cx:tickLabels/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700"/>
          </a:pPr>
          <a:endParaRPr lang="en-GB" sz="7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_xlchart.v1.11</cx:f>
      </cx:numDim>
    </cx:data>
    <cx:data id="1">
      <cx:numDim type="val">
        <cx:f>_xlchart.v1.13</cx:f>
      </cx:numDim>
    </cx:data>
    <cx:data id="2">
      <cx:numDim type="val">
        <cx:f>_xlchart.v1.15</cx:f>
      </cx:numDim>
    </cx:data>
    <cx:data id="3">
      <cx:numDim type="val">
        <cx:f>_xlchart.v1.17</cx:f>
      </cx:numDim>
    </cx:data>
    <cx:data id="4">
      <cx:numDim type="val">
        <cx:f>_xlchart.v1.19</cx:f>
      </cx:numDim>
    </cx:data>
  </cx:chartData>
  <cx:chart>
    <cx:title pos="t" align="ctr" overlay="0">
      <cx:tx>
        <cx:txData>
          <cx:v>Apoyo gubernamental para la adopción de tecnologías limpias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GB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Apoyo gubernamental para la adopción de tecnologías limpias</a:t>
          </a:r>
        </a:p>
      </cx:txPr>
    </cx:title>
    <cx:plotArea>
      <cx:plotAreaRegion>
        <cx:series layoutId="boxWhisker" uniqueId="{0A467889-AD05-4971-B596-7C11FBB07FF2}">
          <cx:tx>
            <cx:txData>
              <cx:f>_xlchart.v1.10</cx:f>
              <cx:v>¿Qué tan efectivos considera que son los incentivos gubernamentales actuales para la adopción de tecnologías limpias en Geopark?</cx:v>
            </cx:txData>
          </cx:tx>
          <cx:dataId val="0"/>
          <cx:layoutPr>
            <cx:statistics quartileMethod="exclusive"/>
          </cx:layoutPr>
        </cx:series>
        <cx:series layoutId="boxWhisker" uniqueId="{AE1929B5-3C4C-4234-A82A-A39B2D6BE9F8}">
          <cx:tx>
            <cx:txData>
              <cx:f>_xlchart.v1.12</cx:f>
              <cx:v>¿Cómo calificaría la relevancia de los programas gubernamentales actuales para apoyar la transición energética en Geopark?</cx:v>
            </cx:txData>
          </cx:tx>
          <cx:dataId val="1"/>
          <cx:layoutPr>
            <cx:statistics quartileMethod="exclusive"/>
          </cx:layoutPr>
        </cx:series>
        <cx:series layoutId="boxWhisker" uniqueId="{A79EFBB1-752C-4C4B-8347-82F9CC902453}">
          <cx:tx>
            <cx:txData>
              <cx:f>_xlchart.v1.14</cx:f>
              <cx:v>¿En qué medida las regulaciones gubernamentales actuales facilitan la adopción de tecnologías limpias por parte de Geopark?</cx:v>
            </cx:txData>
          </cx:tx>
          <cx:dataId val="2"/>
          <cx:layoutPr>
            <cx:statistics quartileMethod="exclusive"/>
          </cx:layoutPr>
        </cx:series>
        <cx:series layoutId="boxWhisker" uniqueId="{05AE5CB8-ECC3-4164-B17B-4ECE0BF852F2}">
          <cx:tx>
            <cx:txData>
              <cx:f>_xlchart.v1.16</cx:f>
              <cx:v>¿Cuánta confianza tiene en que el gobierno implementará programas eficaces que beneficien directamente a GeoPark en la adopción de tecnologías limpias durante los próximos 5 años?</cx:v>
            </cx:txData>
          </cx:tx>
          <cx:dataId val="3"/>
          <cx:layoutPr>
            <cx:statistics quartileMethod="exclusive"/>
          </cx:layoutPr>
        </cx:series>
        <cx:series layoutId="boxWhisker" uniqueId="{F586C786-4C27-4095-A1BD-A531D3448780}">
          <cx:tx>
            <cx:txData>
              <cx:f>_xlchart.v1.18</cx:f>
              <cx:v>¿En qué medida cree que las políticas gubernamentales actuales están alineadas con las necesidades y desafíos específicos de GeoPark frente a la transición energética?</cx:v>
            </cx:txData>
          </cx:tx>
          <cx:dataId val="4"/>
          <cx:layoutPr>
            <cx:statistics quartileMethod="exclusive"/>
          </cx:layoutPr>
        </cx:series>
      </cx:plotAreaRegion>
      <cx:axis id="0" hidden="1">
        <cx:catScaling gapWidth="0.150000006"/>
        <cx:tickLabels/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700"/>
          </a:pPr>
          <a:endParaRPr lang="en-GB" sz="7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_xlchart.v1.21</cx:f>
      </cx:numDim>
    </cx:data>
    <cx:data id="1">
      <cx:numDim type="val">
        <cx:f>_xlchart.v1.23</cx:f>
      </cx:numDim>
    </cx:data>
    <cx:data id="2">
      <cx:numDim type="val">
        <cx:f>_xlchart.v1.25</cx:f>
      </cx:numDim>
    </cx:data>
    <cx:data id="3">
      <cx:numDim type="val">
        <cx:f>_xlchart.v1.27</cx:f>
      </cx:numDim>
    </cx:data>
    <cx:data id="4">
      <cx:numDim type="val">
        <cx:f>_xlchart.v1.29</cx:f>
      </cx:numDim>
    </cx:data>
  </cx:chartData>
  <cx:chart>
    <cx:title pos="t" align="ctr" overlay="0">
      <cx:tx>
        <cx:txData>
          <cx:v>Competitividad empresarial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GB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Competitividad empresarial</a:t>
          </a:r>
        </a:p>
      </cx:txPr>
    </cx:title>
    <cx:plotArea>
      <cx:plotAreaRegion>
        <cx:series layoutId="boxWhisker" uniqueId="{071E6B2F-14B7-4A08-8E8C-D86228FC4057}">
          <cx:tx>
            <cx:txData>
              <cx:f>_xlchart.v1.20</cx:f>
              <cx:v>¿Considera que la cuota de mercado es un indicador adecuado para medir la competitividad empresarial en el contexto de la transición energética?</cx:v>
            </cx:txData>
          </cx:tx>
          <cx:dataId val="0"/>
          <cx:layoutPr>
            <cx:statistics quartileMethod="exclusive"/>
          </cx:layoutPr>
        </cx:series>
        <cx:series layoutId="boxWhisker" uniqueId="{D8D172FD-B52D-4F68-8DA3-7E3F72877E08}">
          <cx:tx>
            <cx:txData>
              <cx:f>_xlchart.v1.22</cx:f>
              <cx:v>¿Cree que el análisis de los márgenes de rentabilidad permite evaluar la competitividad de la empresa frente a sus competidores?</cx:v>
            </cx:txData>
          </cx:tx>
          <cx:dataId val="1"/>
          <cx:layoutPr>
            <cx:statistics quartileMethod="exclusive"/>
          </cx:layoutPr>
        </cx:series>
        <cx:series layoutId="boxWhisker" uniqueId="{133B8536-000D-48CC-B3D4-93D15F46EAD4}">
          <cx:tx>
            <cx:txData>
              <cx:f>_xlchart.v1.24</cx:f>
              <cx:v>¿Opina que las encuestas de satisfacción del cliente reflejan correctamente la percepción del mercado sobre la competitividad de la empresa?</cx:v>
            </cx:txData>
          </cx:tx>
          <cx:dataId val="2"/>
          <cx:layoutPr>
            <cx:statistics quartileMethod="exclusive"/>
          </cx:layoutPr>
        </cx:series>
        <cx:series layoutId="boxWhisker" uniqueId="{EA75146C-DB78-44F1-9DED-AB9B8E049C50}">
          <cx:tx>
            <cx:txData>
              <cx:f>_xlchart.v1.26</cx:f>
              <cx:v>¿Evalúa que las entrevistas a los directivos proporcionan información útil sobre las estrategias de competitividad en relación con la transición energética?</cx:v>
            </cx:txData>
          </cx:tx>
          <cx:dataId val="3"/>
          <cx:layoutPr>
            <cx:statistics quartileMethod="exclusive"/>
          </cx:layoutPr>
        </cx:series>
        <cx:series layoutId="boxWhisker" uniqueId="{FD67D3F2-050E-4C08-9DD4-7822D820CC3E}">
          <cx:tx>
            <cx:txData>
              <cx:f>_xlchart.v1.28</cx:f>
              <cx:v>¿Considera que la capacidad de la empresa para adaptarse a las nuevas exigencias del sector es un buen indicador de su competitividad?</cx:v>
            </cx:txData>
          </cx:tx>
          <cx:dataId val="4"/>
          <cx:layoutPr>
            <cx:statistics quartileMethod="exclusive"/>
          </cx:layoutPr>
        </cx:series>
      </cx:plotAreaRegion>
      <cx:axis id="0" hidden="1">
        <cx:catScaling gapWidth="0.150000006"/>
        <cx:tickLabels/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700"/>
          </a:pPr>
          <a:endParaRPr lang="en-GB" sz="7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_xlchart.v1.31</cx:f>
      </cx:numDim>
    </cx:data>
    <cx:data id="1">
      <cx:numDim type="val">
        <cx:f>_xlchart.v1.33</cx:f>
      </cx:numDim>
    </cx:data>
    <cx:data id="2">
      <cx:numDim type="val">
        <cx:f>_xlchart.v1.35</cx:f>
      </cx:numDim>
    </cx:data>
    <cx:data id="3">
      <cx:numDim type="val">
        <cx:f>_xlchart.v1.37</cx:f>
      </cx:numDim>
    </cx:data>
    <cx:data id="4">
      <cx:numDim type="val">
        <cx:f>_xlchart.v1.39</cx:f>
      </cx:numDim>
    </cx:data>
  </cx:chartData>
  <cx:chart>
    <cx:title pos="t" align="ctr" overlay="0">
      <cx:tx>
        <cx:txData>
          <cx:v>Sostenibilidad operativa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GB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Sostenibilidad operativa</a:t>
          </a:r>
        </a:p>
      </cx:txPr>
    </cx:title>
    <cx:plotArea>
      <cx:plotAreaRegion>
        <cx:series layoutId="boxWhisker" uniqueId="{2D410BEC-C0E4-44FE-9E3E-62DD60958F93}">
          <cx:tx>
            <cx:txData>
              <cx:f>_xlchart.v1.30</cx:f>
              <cx:v>¿Qué tan significativa ha sido la reducción en la huella de carbono de Geopark en el último año tras la implementación de tecnologías limpias?</cx:v>
            </cx:txData>
          </cx:tx>
          <cx:dataId val="0"/>
          <cx:layoutPr>
            <cx:statistics quartileMethod="exclusive"/>
          </cx:layoutPr>
        </cx:series>
        <cx:series layoutId="boxWhisker" uniqueId="{475DE65C-372C-49D9-A453-FF3949C1D6DC}">
          <cx:tx>
            <cx:txData>
              <cx:f>_xlchart.v1.32</cx:f>
              <cx:v>¿En qué medida ha optimizado Geopark el uso de recursos naturales (agua, materiales) en sus operaciones?</cx:v>
            </cx:txData>
          </cx:tx>
          <cx:dataId val="1"/>
          <cx:layoutPr>
            <cx:statistics quartileMethod="exclusive"/>
          </cx:layoutPr>
        </cx:series>
        <cx:series layoutId="boxWhisker" uniqueId="{5A12EDB8-6187-44F7-B640-5E51084B380F}">
          <cx:tx>
            <cx:txData>
              <cx:f>_xlchart.v1.34</cx:f>
              <cx:v>¿Geopark cumple actualmente con estándares de sostenibilidad reconocidos, como ISO 14001?</cx:v>
            </cx:txData>
          </cx:tx>
          <cx:dataId val="2"/>
          <cx:layoutPr>
            <cx:statistics quartileMethod="exclusive"/>
          </cx:layoutPr>
        </cx:series>
        <cx:series layoutId="boxWhisker" uniqueId="{6292BA11-7CBA-41B4-B4F3-9C08060A9128}">
          <cx:tx>
            <cx:txData>
              <cx:f>_xlchart.v1.36</cx:f>
              <cx:v>¿Cuál considera que es el nivel de compromiso de Geopark para reducir el impacto ambiental de sus operaciones?</cx:v>
            </cx:txData>
          </cx:tx>
          <cx:dataId val="3"/>
          <cx:layoutPr>
            <cx:statistics quartileMethod="exclusive"/>
          </cx:layoutPr>
        </cx:series>
        <cx:series layoutId="boxWhisker" uniqueId="{C4901102-403F-4CE9-B0E0-BC3414C4401C}">
          <cx:tx>
            <cx:txData>
              <cx:f>_xlchart.v1.38</cx:f>
              <cx:v>¿En qué medida las prácticas sostenibles han contribuido a la reducción de costos o a la mejora en la eficiencia operativa?</cx:v>
            </cx:txData>
          </cx:tx>
          <cx:dataId val="4"/>
          <cx:layoutPr>
            <cx:statistics quartileMethod="exclusive"/>
          </cx:layoutPr>
        </cx:series>
      </cx:plotAreaRegion>
      <cx:axis id="0" hidden="1">
        <cx:catScaling gapWidth="0.150000006"/>
        <cx:tickLabels/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700"/>
          </a:pPr>
          <a:endParaRPr lang="en-GB" sz="7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_xlchart.v1.47</cx:f>
      </cx:numDim>
    </cx:data>
    <cx:data id="1">
      <cx:numDim type="val">
        <cx:f>_xlchart.v1.49</cx:f>
      </cx:numDim>
    </cx:data>
    <cx:data id="2">
      <cx:numDim type="val">
        <cx:f>_xlchart.v1.41</cx:f>
      </cx:numDim>
    </cx:data>
    <cx:data id="3">
      <cx:numDim type="val">
        <cx:f>_xlchart.v1.43</cx:f>
      </cx:numDim>
    </cx:data>
    <cx:data id="4">
      <cx:numDim type="val">
        <cx:f>_xlchart.v1.45</cx:f>
      </cx:numDim>
    </cx:data>
  </cx:chartData>
  <cx:chart>
    <cx:title pos="t" align="ctr" overlay="0">
      <cx:tx>
        <cx:txData>
          <cx:v>Adopción de tecnologías limpias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GB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Adopción de tecnologías limpias</a:t>
          </a:r>
        </a:p>
      </cx:txPr>
    </cx:title>
    <cx:plotArea>
      <cx:plotAreaRegion>
        <cx:series layoutId="boxWhisker" uniqueId="{0283C23B-21A5-4557-8E32-A4017582FCD3}">
          <cx:tx>
            <cx:txData>
              <cx:f>_xlchart.v1.46</cx:f>
              <cx:v>¿Considera que la inversión en tecnologías limpias refleja un compromiso significativo de Geopark con la sostenibilidad?</cx:v>
            </cx:txData>
          </cx:tx>
          <cx:dataId val="0"/>
          <cx:layoutPr>
            <cx:statistics quartileMethod="exclusive"/>
          </cx:layoutPr>
        </cx:series>
        <cx:series layoutId="boxWhisker" uniqueId="{B7ADB0EB-5AE4-4D8A-A8A4-304D2B0C0908}">
          <cx:tx>
            <cx:txData>
              <cx:f>_xlchart.v1.48</cx:f>
              <cx:v>¿Cree que los proyectos sostenibles implementados han tenido un impacto medible en la reducción de la huella de carbono de Geopark?</cx:v>
            </cx:txData>
          </cx:tx>
          <cx:dataId val="1"/>
          <cx:layoutPr>
            <cx:statistics quartileMethod="exclusive"/>
          </cx:layoutPr>
        </cx:series>
        <cx:series layoutId="boxWhisker" uniqueId="{1B438E59-EDB2-4FCB-9F87-F5659F9FF00B}">
          <cx:tx>
            <cx:txData>
              <cx:f>_xlchart.v1.40</cx:f>
              <cx:v>¿Evalúa que las encuestas a los equipos operativos proporcionan una comprensión adecuada sobre sus actitudes y adaptabilidad hacia las tecnologías limpias?</cx:v>
            </cx:txData>
          </cx:tx>
          <cx:dataId val="2"/>
          <cx:layoutPr>
            <cx:statistics quartileMethod="exclusive"/>
          </cx:layoutPr>
        </cx:series>
        <cx:series layoutId="boxWhisker" uniqueId="{729B8727-7764-4ACB-BC9F-A3CB840835C0}">
          <cx:tx>
            <cx:txData>
              <cx:f>_xlchart.v1.42</cx:f>
              <cx:v>¿Considera que el número de proyectos sostenibles implementados es suficiente para evidenciar la adopción de tecnologías limpias?</cx:v>
            </cx:txData>
          </cx:tx>
          <cx:dataId val="3"/>
          <cx:layoutPr>
            <cx:statistics quartileMethod="exclusive"/>
          </cx:layoutPr>
        </cx:series>
        <cx:series layoutId="boxWhisker" uniqueId="{4FC2343B-4828-4B10-AD70-2A5C922DF5EF}">
          <cx:tx>
            <cx:txData>
              <cx:f>_xlchart.v1.44</cx:f>
              <cx:v>¿Opina que la adopción de tecnologías limpias está efectivamente orientada a reducir el impacto ambiental en la operación de la cadena de suministro de Geopark?</cx:v>
            </cx:txData>
          </cx:tx>
          <cx:dataId val="4"/>
          <cx:layoutPr>
            <cx:statistics quartileMethod="exclusive"/>
          </cx:layoutPr>
        </cx:series>
      </cx:plotAreaRegion>
      <cx:axis id="0" hidden="1">
        <cx:catScaling gapWidth="0.150000006"/>
        <cx:tickLabels/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700"/>
          </a:pPr>
          <a:endParaRPr lang="en-GB" sz="7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_xlchart.v1.51</cx:f>
      </cx:numDim>
    </cx:data>
    <cx:data id="1">
      <cx:numDim type="val">
        <cx:f>_xlchart.v1.53</cx:f>
      </cx:numDim>
    </cx:data>
    <cx:data id="2">
      <cx:numDim type="val">
        <cx:f>_xlchart.v1.55</cx:f>
      </cx:numDim>
    </cx:data>
    <cx:data id="3">
      <cx:numDim type="val">
        <cx:f>_xlchart.v1.57</cx:f>
      </cx:numDim>
    </cx:data>
    <cx:data id="4">
      <cx:numDim type="val">
        <cx:f>_xlchart.v1.59</cx:f>
      </cx:numDim>
    </cx:data>
  </cx:chartData>
  <cx:chart>
    <cx:title pos="t" align="ctr" overlay="0">
      <cx:tx>
        <cx:txData>
          <cx:v>Marco regulatorio y políticas energéticas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GB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Marco regulatorio y políticas energéticas</a:t>
          </a:r>
        </a:p>
      </cx:txPr>
    </cx:title>
    <cx:plotArea>
      <cx:plotAreaRegion>
        <cx:series layoutId="boxWhisker" uniqueId="{E0386AD8-057F-4511-8BA0-4D0BAE3E0FB8}">
          <cx:tx>
            <cx:txData>
              <cx:f>_xlchart.v1.50</cx:f>
              <cx:v>¿Considera que las normativas energéticas y ambientales actuales son adecuadas para promover una transición energética sostenible en Geopark?
</cx:v>
            </cx:txData>
          </cx:tx>
          <cx:dataId val="0"/>
          <cx:layoutPr>
            <cx:statistics quartileMethod="exclusive"/>
          </cx:layoutPr>
        </cx:series>
        <cx:series layoutId="boxWhisker" uniqueId="{FCFA6D42-9C18-493B-84B4-0D2DCCC313C1}">
          <cx:tx>
            <cx:txData>
              <cx:f>_xlchart.v1.52</cx:f>
              <cx:v>¿Qué nivel de complejidad representan para Geopark los requerimientos regulatorios relacionados con sostenibilidad en el marco de la transición energética?</cx:v>
            </cx:txData>
          </cx:tx>
          <cx:dataId val="1"/>
          <cx:layoutPr>
            <cx:statistics quartileMethod="exclusive"/>
          </cx:layoutPr>
        </cx:series>
        <cx:series layoutId="boxWhisker" uniqueId="{98B34EC3-43C8-4CEE-9178-A4D53DE75253}">
          <cx:tx>
            <cx:txData>
              <cx:f>_xlchart.v1.54</cx:f>
              <cx:v>¿En qué medida el cumplimiento de las normativas ambientales y energéticas ha influido en las decisiones estratégicas de Geopark sobre la cadena de suministro?</cx:v>
            </cx:txData>
          </cx:tx>
          <cx:dataId val="2"/>
          <cx:layoutPr>
            <cx:statistics quartileMethod="exclusive"/>
          </cx:layoutPr>
        </cx:series>
        <cx:series layoutId="boxWhisker" uniqueId="{BE0266D8-C649-4C92-AD6A-D38A42C0F510}">
          <cx:tx>
            <cx:txData>
              <cx:f>_xlchart.v1.56</cx:f>
              <cx:v>¿Qué tan preparada está Geopark para adaptarse a las nuevas normativas energéticas y ambientales que puedan surgir en los próximos 5 años?</cx:v>
            </cx:txData>
          </cx:tx>
          <cx:dataId val="3"/>
          <cx:layoutPr>
            <cx:statistics quartileMethod="exclusive"/>
          </cx:layoutPr>
        </cx:series>
        <cx:series layoutId="boxWhisker" uniqueId="{C5425793-C7A4-40EB-B7C9-D9FFB872F7D6}">
          <cx:tx>
            <cx:txData>
              <cx:f>_xlchart.v1.58</cx:f>
              <cx:v>¿En qué medida Geopark cumple con los estándares de sostenibilidad establecidos por las normativas nacionales e internacionales en el sector energético?</cx:v>
            </cx:txData>
          </cx:tx>
          <cx:dataId val="4"/>
          <cx:layoutPr>
            <cx:statistics quartileMethod="exclusive"/>
          </cx:layoutPr>
        </cx:series>
      </cx:plotAreaRegion>
      <cx:axis id="0" hidden="1">
        <cx:catScaling gapWidth="0.150000006"/>
        <cx:tickLabels/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700"/>
          </a:pPr>
          <a:endParaRPr lang="en-GB" sz="7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_xlchart.v1.61</cx:f>
      </cx:numDim>
    </cx:data>
    <cx:data id="1">
      <cx:numDim type="val">
        <cx:f>_xlchart.v1.63</cx:f>
      </cx:numDim>
    </cx:data>
    <cx:data id="2">
      <cx:numDim type="val">
        <cx:f>_xlchart.v1.65</cx:f>
      </cx:numDim>
    </cx:data>
    <cx:data id="3">
      <cx:numDim type="val">
        <cx:f>_xlchart.v1.67</cx:f>
      </cx:numDim>
    </cx:data>
  </cx:chartData>
  <cx:chart>
    <cx:title pos="t" align="ctr" overlay="0">
      <cx:tx>
        <cx:txData>
          <cx:v>Transición energética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GB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Transición energética</a:t>
          </a:r>
        </a:p>
      </cx:txPr>
    </cx:title>
    <cx:plotArea>
      <cx:plotAreaRegion>
        <cx:series layoutId="boxWhisker" uniqueId="{2AF5D939-0378-4168-BAF3-B82685D915C5}">
          <cx:tx>
            <cx:txData>
              <cx:f>_xlchart.v1.60</cx:f>
              <cx:v>¿Qué proporción de la energía en sus operaciones proviene de fuentes renovables?</cx:v>
            </cx:txData>
          </cx:tx>
          <cx:dataId val="0"/>
          <cx:layoutPr>
            <cx:statistics quartileMethod="exclusive"/>
          </cx:layoutPr>
        </cx:series>
        <cx:series layoutId="boxWhisker" uniqueId="{47A69A51-4FEE-4814-BDEB-4905DA966B71}">
          <cx:tx>
            <cx:txData>
              <cx:f>_xlchart.v1.62</cx:f>
              <cx:v>¿Cómo calificaría la inversión de su empresa en tecnologías limpias en los últimos dos años?</cx:v>
            </cx:txData>
          </cx:tx>
          <cx:dataId val="1"/>
          <cx:layoutPr>
            <cx:statistics quartileMethod="exclusive"/>
          </cx:layoutPr>
        </cx:series>
        <cx:series layoutId="boxWhisker" uniqueId="{31528FE9-CB58-4BB6-BDD8-7AAB2274A0F6}">
          <cx:tx>
            <cx:txData>
              <cx:f>_xlchart.v1.64</cx:f>
              <cx:v>¿En qué medida considera que su empresa cumple con las normativas ambientales exigidas por el gobierno?</cx:v>
            </cx:txData>
          </cx:tx>
          <cx:dataId val="2"/>
          <cx:layoutPr>
            <cx:statistics quartileMethod="exclusive"/>
          </cx:layoutPr>
        </cx:series>
        <cx:series layoutId="boxWhisker" uniqueId="{FBB10E7B-1869-44E4-BA71-8E176BDE8667}">
          <cx:tx>
            <cx:txData>
              <cx:f>_xlchart.v1.66</cx:f>
              <cx:v>¿En qué medida los líderes o empleados estratégicos perciben la transición energética como una oportunidad de crecimiento sostenible para la empresa?</cx:v>
            </cx:txData>
          </cx:tx>
          <cx:dataId val="3"/>
          <cx:layoutPr>
            <cx:statistics quartileMethod="exclusive"/>
          </cx:layoutPr>
        </cx:series>
      </cx:plotAreaRegion>
      <cx:axis id="0" hidden="1">
        <cx:catScaling gapWidth="0.150000006"/>
        <cx:tickLabels/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700"/>
          </a:pPr>
          <a:endParaRPr lang="en-GB" sz="7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_xlchart.v1.69</cx:f>
      </cx:numDim>
    </cx:data>
    <cx:data id="1">
      <cx:numDim type="val">
        <cx:f>_xlchart.v1.71</cx:f>
      </cx:numDim>
    </cx:data>
    <cx:data id="2">
      <cx:numDim type="val">
        <cx:f>_xlchart.v1.73</cx:f>
      </cx:numDim>
    </cx:data>
    <cx:data id="3">
      <cx:numDim type="val">
        <cx:f>_xlchart.v1.75</cx:f>
      </cx:numDim>
    </cx:data>
    <cx:data id="4">
      <cx:numDim type="val">
        <cx:f>_xlchart.v1.77</cx:f>
      </cx:numDim>
    </cx:data>
  </cx:chartData>
  <cx:chart>
    <cx:title pos="t" align="ctr" overlay="0">
      <cx:tx>
        <cx:txData>
          <cx:v>Eficiencia de la cadena de suministro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GB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Eficiencia de la cadena de suministro</a:t>
          </a:r>
        </a:p>
      </cx:txPr>
    </cx:title>
    <cx:plotArea>
      <cx:plotAreaRegion>
        <cx:series layoutId="boxWhisker" uniqueId="{F83AA767-04B3-4076-A089-096E58AEC17D}">
          <cx:tx>
            <cx:txData>
              <cx:f>_xlchart.v1.68</cx:f>
              <cx:v>¿En qué medida han disminuido los costos operativos de su empresa tras implementar tecnologías de bajo carbono en la cadena de suministro?</cx:v>
            </cx:txData>
          </cx:tx>
          <cx:dataId val="0"/>
          <cx:layoutPr>
            <cx:statistics quartileMethod="exclusive"/>
          </cx:layoutPr>
        </cx:series>
        <cx:series layoutId="boxWhisker" uniqueId="{A1E9001B-0712-4933-A341-AFDB85D4FD8E}">
          <cx:tx>
            <cx:txData>
              <cx:f>_xlchart.v1.70</cx:f>
              <cx:v>¿Cuánto considera que ha mejorado la eficiencia en el uso de recursos (agua, energía, materiales) tras la adopción de prácticas sostenibles?</cx:v>
            </cx:txData>
          </cx:tx>
          <cx:dataId val="1"/>
          <cx:layoutPr>
            <cx:statistics quartileMethod="exclusive"/>
          </cx:layoutPr>
        </cx:series>
        <cx:series layoutId="boxWhisker" uniqueId="{2B5B8FC5-F147-4AC3-BCE6-802E393C314B}">
          <cx:tx>
            <cx:txData>
              <cx:f>_xlchart.v1.72</cx:f>
              <cx:v>¿En qué medida considera usted que la implementación de prácticas de transporte eficiente ha mejorado la puntualidad y agilidad en la entrega de materiales, suministros e insumos dentro de la operación logística de GeoPark?</cx:v>
            </cx:txData>
          </cx:tx>
          <cx:dataId val="2"/>
          <cx:layoutPr>
            <cx:statistics quartileMethod="exclusive"/>
          </cx:layoutPr>
        </cx:series>
        <cx:series layoutId="boxWhisker" uniqueId="{D1DBC9A0-B494-421A-ABB0-BE4320B28BF5}">
          <cx:tx>
            <cx:txData>
              <cx:f>_xlchart.v1.74</cx:f>
              <cx:v>¿En qué medida considera usted que la adopción de tecnologías limpias ha contribuido a mejorar la productividad y la eficiencia operativa en GeoPark?</cx:v>
            </cx:txData>
          </cx:tx>
          <cx:dataId val="3"/>
          <cx:layoutPr>
            <cx:statistics quartileMethod="exclusive"/>
          </cx:layoutPr>
        </cx:series>
        <cx:series layoutId="boxWhisker" uniqueId="{FA2C12DB-C30A-4E5C-917F-57CB802D0593}">
          <cx:tx>
            <cx:txData>
              <cx:f>_xlchart.v1.76</cx:f>
              <cx:v>¿Qué tan grandes son los desafíos actuales para mejorar la eficiencia en la cadena de suministro después de implementar cambios tecnológicos?</cx:v>
            </cx:txData>
          </cx:tx>
          <cx:dataId val="4"/>
          <cx:layoutPr>
            <cx:statistics quartileMethod="exclusive"/>
          </cx:layoutPr>
        </cx:series>
      </cx:plotAreaRegion>
      <cx:axis id="0" hidden="1">
        <cx:catScaling gapWidth="0.150000006"/>
        <cx:tickLabels/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700"/>
          </a:pPr>
          <a:endParaRPr lang="en-GB" sz="7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microsoft.com/office/2014/relationships/chartEx" Target="../charts/chartEx2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microsoft.com/office/2014/relationships/chartEx" Target="../charts/chartEx5.xml"/><Relationship Id="rId5" Type="http://schemas.openxmlformats.org/officeDocument/2006/relationships/chart" Target="../charts/chart5.xml"/><Relationship Id="rId61" Type="http://schemas.microsoft.com/office/2014/relationships/chartEx" Target="../charts/chartEx8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microsoft.com/office/2014/relationships/chartEx" Target="../charts/chartEx3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microsoft.com/office/2014/relationships/chartEx" Target="../charts/chartEx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microsoft.com/office/2014/relationships/chartEx" Target="../charts/chartEx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microsoft.com/office/2014/relationships/chartEx" Target="../charts/chartEx4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microsoft.com/office/2014/relationships/chartEx" Target="../charts/chartEx7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72837</xdr:colOff>
      <xdr:row>68</xdr:row>
      <xdr:rowOff>180415</xdr:rowOff>
    </xdr:from>
    <xdr:to>
      <xdr:col>6</xdr:col>
      <xdr:colOff>3238501</xdr:colOff>
      <xdr:row>83</xdr:row>
      <xdr:rowOff>66115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9B05F84-230C-F685-7B65-9B8D3B6A3B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69</xdr:row>
      <xdr:rowOff>0</xdr:rowOff>
    </xdr:from>
    <xdr:to>
      <xdr:col>7</xdr:col>
      <xdr:colOff>3165664</xdr:colOff>
      <xdr:row>83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FEFC5CA-6CFD-4DA6-8E46-6CBA42587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11206</xdr:colOff>
      <xdr:row>69</xdr:row>
      <xdr:rowOff>0</xdr:rowOff>
    </xdr:from>
    <xdr:to>
      <xdr:col>8</xdr:col>
      <xdr:colOff>3176870</xdr:colOff>
      <xdr:row>83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F1828BC-BFC3-4237-B9D3-648997F0D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69</xdr:row>
      <xdr:rowOff>0</xdr:rowOff>
    </xdr:from>
    <xdr:to>
      <xdr:col>9</xdr:col>
      <xdr:colOff>3165664</xdr:colOff>
      <xdr:row>83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880B55F-FB1C-4093-9800-86859BFAA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69</xdr:row>
      <xdr:rowOff>0</xdr:rowOff>
    </xdr:from>
    <xdr:to>
      <xdr:col>10</xdr:col>
      <xdr:colOff>3165664</xdr:colOff>
      <xdr:row>83</xdr:row>
      <xdr:rowOff>76200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4A7D69C-F151-4AD3-BD7F-1843BA87C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69</xdr:row>
      <xdr:rowOff>0</xdr:rowOff>
    </xdr:from>
    <xdr:to>
      <xdr:col>12</xdr:col>
      <xdr:colOff>3165664</xdr:colOff>
      <xdr:row>83</xdr:row>
      <xdr:rowOff>76200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1D60C30-BCA1-4C7F-A8DA-C3ED5BB9C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13</xdr:col>
      <xdr:colOff>3165664</xdr:colOff>
      <xdr:row>83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0D8ACB3-5E5A-41EC-94D8-41D251319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69</xdr:row>
      <xdr:rowOff>0</xdr:rowOff>
    </xdr:from>
    <xdr:to>
      <xdr:col>14</xdr:col>
      <xdr:colOff>3165664</xdr:colOff>
      <xdr:row>83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71189834-5F25-409F-AF41-ABF70A733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0</xdr:colOff>
      <xdr:row>69</xdr:row>
      <xdr:rowOff>0</xdr:rowOff>
    </xdr:from>
    <xdr:to>
      <xdr:col>15</xdr:col>
      <xdr:colOff>3165664</xdr:colOff>
      <xdr:row>83</xdr:row>
      <xdr:rowOff>76200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73FD6F3-1F5D-404D-9A12-E0F28804E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0</xdr:colOff>
      <xdr:row>69</xdr:row>
      <xdr:rowOff>0</xdr:rowOff>
    </xdr:from>
    <xdr:to>
      <xdr:col>16</xdr:col>
      <xdr:colOff>3165664</xdr:colOff>
      <xdr:row>83</xdr:row>
      <xdr:rowOff>76200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DE94A839-464E-4AEB-92AF-71607AD83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69</xdr:row>
      <xdr:rowOff>0</xdr:rowOff>
    </xdr:from>
    <xdr:to>
      <xdr:col>18</xdr:col>
      <xdr:colOff>3165664</xdr:colOff>
      <xdr:row>83</xdr:row>
      <xdr:rowOff>76200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31B9E82E-447B-4A5B-BA3E-FC37F059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69</xdr:row>
      <xdr:rowOff>0</xdr:rowOff>
    </xdr:from>
    <xdr:to>
      <xdr:col>19</xdr:col>
      <xdr:colOff>3165664</xdr:colOff>
      <xdr:row>83</xdr:row>
      <xdr:rowOff>76200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96FAFEB-9A4B-46B4-9613-F31027445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3165664</xdr:colOff>
      <xdr:row>83</xdr:row>
      <xdr:rowOff>76200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8594481D-DF03-478D-9D0C-E7A61A80D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0</xdr:colOff>
      <xdr:row>69</xdr:row>
      <xdr:rowOff>0</xdr:rowOff>
    </xdr:from>
    <xdr:to>
      <xdr:col>21</xdr:col>
      <xdr:colOff>3165664</xdr:colOff>
      <xdr:row>83</xdr:row>
      <xdr:rowOff>76200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5183C1C2-87D1-4C45-97B4-37EAA2AA9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3165664</xdr:colOff>
      <xdr:row>83</xdr:row>
      <xdr:rowOff>76200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DD6FA8D1-4FEA-4FEA-B64F-41A4DC4F4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3165664</xdr:colOff>
      <xdr:row>83</xdr:row>
      <xdr:rowOff>76200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5B12F9A5-1855-497A-953D-D3644A6C0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3165664</xdr:colOff>
      <xdr:row>83</xdr:row>
      <xdr:rowOff>76200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6C714081-16F2-42AC-9F5B-3AC6C4486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26</xdr:col>
      <xdr:colOff>0</xdr:colOff>
      <xdr:row>69</xdr:row>
      <xdr:rowOff>0</xdr:rowOff>
    </xdr:from>
    <xdr:to>
      <xdr:col>26</xdr:col>
      <xdr:colOff>3165664</xdr:colOff>
      <xdr:row>83</xdr:row>
      <xdr:rowOff>76200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6AB4F8EA-E057-4F2B-9A10-31852EBDD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27</xdr:col>
      <xdr:colOff>0</xdr:colOff>
      <xdr:row>69</xdr:row>
      <xdr:rowOff>0</xdr:rowOff>
    </xdr:from>
    <xdr:to>
      <xdr:col>27</xdr:col>
      <xdr:colOff>3165664</xdr:colOff>
      <xdr:row>83</xdr:row>
      <xdr:rowOff>76200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F903F6EC-2E93-4C77-8E55-583EE0200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28</xdr:col>
      <xdr:colOff>0</xdr:colOff>
      <xdr:row>69</xdr:row>
      <xdr:rowOff>0</xdr:rowOff>
    </xdr:from>
    <xdr:to>
      <xdr:col>28</xdr:col>
      <xdr:colOff>3165664</xdr:colOff>
      <xdr:row>83</xdr:row>
      <xdr:rowOff>76200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6A9ADBB5-24C3-4FD5-8B2D-5506AE40F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30</xdr:col>
      <xdr:colOff>0</xdr:colOff>
      <xdr:row>69</xdr:row>
      <xdr:rowOff>0</xdr:rowOff>
    </xdr:from>
    <xdr:to>
      <xdr:col>30</xdr:col>
      <xdr:colOff>3165664</xdr:colOff>
      <xdr:row>83</xdr:row>
      <xdr:rowOff>76200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E57A3D3B-8C97-4B0C-B4C3-B2D7E09E4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31</xdr:col>
      <xdr:colOff>0</xdr:colOff>
      <xdr:row>69</xdr:row>
      <xdr:rowOff>0</xdr:rowOff>
    </xdr:from>
    <xdr:to>
      <xdr:col>31</xdr:col>
      <xdr:colOff>3165664</xdr:colOff>
      <xdr:row>83</xdr:row>
      <xdr:rowOff>76200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42CD1DA9-06F0-4AC5-99FD-E1FDDDECB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32</xdr:col>
      <xdr:colOff>0</xdr:colOff>
      <xdr:row>69</xdr:row>
      <xdr:rowOff>0</xdr:rowOff>
    </xdr:from>
    <xdr:to>
      <xdr:col>32</xdr:col>
      <xdr:colOff>3165664</xdr:colOff>
      <xdr:row>83</xdr:row>
      <xdr:rowOff>76200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BF4252FD-4010-4A5A-B9DD-8E232D3FF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33</xdr:col>
      <xdr:colOff>0</xdr:colOff>
      <xdr:row>69</xdr:row>
      <xdr:rowOff>0</xdr:rowOff>
    </xdr:from>
    <xdr:to>
      <xdr:col>33</xdr:col>
      <xdr:colOff>3165664</xdr:colOff>
      <xdr:row>83</xdr:row>
      <xdr:rowOff>76200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11AC7830-1C89-49C9-898C-5C565F588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34</xdr:col>
      <xdr:colOff>0</xdr:colOff>
      <xdr:row>69</xdr:row>
      <xdr:rowOff>0</xdr:rowOff>
    </xdr:from>
    <xdr:to>
      <xdr:col>34</xdr:col>
      <xdr:colOff>3165664</xdr:colOff>
      <xdr:row>83</xdr:row>
      <xdr:rowOff>76200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1258C7BC-7534-497E-A6A8-AE5F56A56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36</xdr:col>
      <xdr:colOff>0</xdr:colOff>
      <xdr:row>69</xdr:row>
      <xdr:rowOff>0</xdr:rowOff>
    </xdr:from>
    <xdr:to>
      <xdr:col>36</xdr:col>
      <xdr:colOff>3165664</xdr:colOff>
      <xdr:row>83</xdr:row>
      <xdr:rowOff>76200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3C911212-0559-45B4-99F0-082DE5BF4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37</xdr:col>
      <xdr:colOff>0</xdr:colOff>
      <xdr:row>69</xdr:row>
      <xdr:rowOff>0</xdr:rowOff>
    </xdr:from>
    <xdr:to>
      <xdr:col>37</xdr:col>
      <xdr:colOff>3165664</xdr:colOff>
      <xdr:row>83</xdr:row>
      <xdr:rowOff>76200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C305248E-F9F7-4EA8-98D4-B6BAE7FAE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38</xdr:col>
      <xdr:colOff>0</xdr:colOff>
      <xdr:row>69</xdr:row>
      <xdr:rowOff>0</xdr:rowOff>
    </xdr:from>
    <xdr:to>
      <xdr:col>38</xdr:col>
      <xdr:colOff>3165664</xdr:colOff>
      <xdr:row>83</xdr:row>
      <xdr:rowOff>76200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397E28CB-C201-4733-AC79-D2D1151E0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39</xdr:col>
      <xdr:colOff>0</xdr:colOff>
      <xdr:row>69</xdr:row>
      <xdr:rowOff>0</xdr:rowOff>
    </xdr:from>
    <xdr:to>
      <xdr:col>39</xdr:col>
      <xdr:colOff>3165664</xdr:colOff>
      <xdr:row>83</xdr:row>
      <xdr:rowOff>76200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C8957703-A0A1-46CF-83C4-563460A89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40</xdr:col>
      <xdr:colOff>0</xdr:colOff>
      <xdr:row>69</xdr:row>
      <xdr:rowOff>0</xdr:rowOff>
    </xdr:from>
    <xdr:to>
      <xdr:col>40</xdr:col>
      <xdr:colOff>3165664</xdr:colOff>
      <xdr:row>83</xdr:row>
      <xdr:rowOff>76200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DB55C60A-3436-49E4-9972-7FB177D69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42</xdr:col>
      <xdr:colOff>0</xdr:colOff>
      <xdr:row>69</xdr:row>
      <xdr:rowOff>0</xdr:rowOff>
    </xdr:from>
    <xdr:to>
      <xdr:col>42</xdr:col>
      <xdr:colOff>3165664</xdr:colOff>
      <xdr:row>83</xdr:row>
      <xdr:rowOff>76200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D47F5298-A4F8-4D10-A0E7-2759C865A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43</xdr:col>
      <xdr:colOff>0</xdr:colOff>
      <xdr:row>69</xdr:row>
      <xdr:rowOff>0</xdr:rowOff>
    </xdr:from>
    <xdr:to>
      <xdr:col>43</xdr:col>
      <xdr:colOff>3165664</xdr:colOff>
      <xdr:row>83</xdr:row>
      <xdr:rowOff>76200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250146FF-5A1F-41CE-AC97-6B38D3146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44</xdr:col>
      <xdr:colOff>0</xdr:colOff>
      <xdr:row>69</xdr:row>
      <xdr:rowOff>0</xdr:rowOff>
    </xdr:from>
    <xdr:to>
      <xdr:col>44</xdr:col>
      <xdr:colOff>3165664</xdr:colOff>
      <xdr:row>83</xdr:row>
      <xdr:rowOff>76200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F4C23BCD-0669-4E5D-AF89-8474B559A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45</xdr:col>
      <xdr:colOff>0</xdr:colOff>
      <xdr:row>69</xdr:row>
      <xdr:rowOff>0</xdr:rowOff>
    </xdr:from>
    <xdr:to>
      <xdr:col>45</xdr:col>
      <xdr:colOff>3165664</xdr:colOff>
      <xdr:row>83</xdr:row>
      <xdr:rowOff>76200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A7483317-6421-48D2-A117-905D3E843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46</xdr:col>
      <xdr:colOff>0</xdr:colOff>
      <xdr:row>69</xdr:row>
      <xdr:rowOff>0</xdr:rowOff>
    </xdr:from>
    <xdr:to>
      <xdr:col>46</xdr:col>
      <xdr:colOff>3165664</xdr:colOff>
      <xdr:row>83</xdr:row>
      <xdr:rowOff>76200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9DF56096-8639-436E-AEF4-A33F30035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48</xdr:col>
      <xdr:colOff>0</xdr:colOff>
      <xdr:row>69</xdr:row>
      <xdr:rowOff>0</xdr:rowOff>
    </xdr:from>
    <xdr:to>
      <xdr:col>48</xdr:col>
      <xdr:colOff>3165664</xdr:colOff>
      <xdr:row>83</xdr:row>
      <xdr:rowOff>76200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52A8EDD8-6F78-4C51-B2A6-CC825AB3F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49</xdr:col>
      <xdr:colOff>0</xdr:colOff>
      <xdr:row>69</xdr:row>
      <xdr:rowOff>0</xdr:rowOff>
    </xdr:from>
    <xdr:to>
      <xdr:col>49</xdr:col>
      <xdr:colOff>3165664</xdr:colOff>
      <xdr:row>83</xdr:row>
      <xdr:rowOff>76200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223D7D24-E391-413B-8353-4153290A1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50</xdr:col>
      <xdr:colOff>0</xdr:colOff>
      <xdr:row>69</xdr:row>
      <xdr:rowOff>0</xdr:rowOff>
    </xdr:from>
    <xdr:to>
      <xdr:col>50</xdr:col>
      <xdr:colOff>3165664</xdr:colOff>
      <xdr:row>83</xdr:row>
      <xdr:rowOff>76200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263A5D8F-569E-48B0-8138-9BB4D4680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51</xdr:col>
      <xdr:colOff>0</xdr:colOff>
      <xdr:row>69</xdr:row>
      <xdr:rowOff>0</xdr:rowOff>
    </xdr:from>
    <xdr:to>
      <xdr:col>51</xdr:col>
      <xdr:colOff>3165664</xdr:colOff>
      <xdr:row>83</xdr:row>
      <xdr:rowOff>76200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7649AF3-AE5F-45E4-AEEB-C35576FE7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52</xdr:col>
      <xdr:colOff>0</xdr:colOff>
      <xdr:row>69</xdr:row>
      <xdr:rowOff>0</xdr:rowOff>
    </xdr:from>
    <xdr:to>
      <xdr:col>52</xdr:col>
      <xdr:colOff>3165664</xdr:colOff>
      <xdr:row>83</xdr:row>
      <xdr:rowOff>76200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F4539503-B034-44EE-BE89-836AB6A20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968375</xdr:colOff>
      <xdr:row>30</xdr:row>
      <xdr:rowOff>15875</xdr:rowOff>
    </xdr:from>
    <xdr:to>
      <xdr:col>1</xdr:col>
      <xdr:colOff>2884581</xdr:colOff>
      <xdr:row>46</xdr:row>
      <xdr:rowOff>161365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F6C1014A-DC5B-46FC-B5F4-5DA3CC08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</xdr:col>
      <xdr:colOff>0</xdr:colOff>
      <xdr:row>28</xdr:row>
      <xdr:rowOff>0</xdr:rowOff>
    </xdr:from>
    <xdr:to>
      <xdr:col>2</xdr:col>
      <xdr:colOff>3249706</xdr:colOff>
      <xdr:row>45</xdr:row>
      <xdr:rowOff>66115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82DB3ABE-8A9A-4D4B-8D56-3E85E28C2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</xdr:col>
      <xdr:colOff>0</xdr:colOff>
      <xdr:row>28</xdr:row>
      <xdr:rowOff>0</xdr:rowOff>
    </xdr:from>
    <xdr:to>
      <xdr:col>3</xdr:col>
      <xdr:colOff>3249706</xdr:colOff>
      <xdr:row>45</xdr:row>
      <xdr:rowOff>66115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9B8324BC-B38E-4A1C-B71B-A8A736366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</xdr:col>
      <xdr:colOff>0</xdr:colOff>
      <xdr:row>28</xdr:row>
      <xdr:rowOff>0</xdr:rowOff>
    </xdr:from>
    <xdr:to>
      <xdr:col>4</xdr:col>
      <xdr:colOff>3249706</xdr:colOff>
      <xdr:row>45</xdr:row>
      <xdr:rowOff>66115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12F77784-AD5F-4346-94C4-88951B356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5</xdr:col>
      <xdr:colOff>3249706</xdr:colOff>
      <xdr:row>45</xdr:row>
      <xdr:rowOff>66115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D71AC680-68EF-4399-8318-D66C5E065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6</xdr:col>
      <xdr:colOff>147171</xdr:colOff>
      <xdr:row>84</xdr:row>
      <xdr:rowOff>165472</xdr:rowOff>
    </xdr:from>
    <xdr:to>
      <xdr:col>8</xdr:col>
      <xdr:colOff>1413436</xdr:colOff>
      <xdr:row>107</xdr:row>
      <xdr:rowOff>52295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720A5FEF-630B-DFE8-87B7-97175847A1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12</xdr:col>
      <xdr:colOff>332254</xdr:colOff>
      <xdr:row>85</xdr:row>
      <xdr:rowOff>99732</xdr:rowOff>
    </xdr:from>
    <xdr:to>
      <xdr:col>14</xdr:col>
      <xdr:colOff>1581150</xdr:colOff>
      <xdr:row>107</xdr:row>
      <xdr:rowOff>177055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DEB58D90-F2BC-4720-940D-D99865980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18</xdr:col>
      <xdr:colOff>219075</xdr:colOff>
      <xdr:row>85</xdr:row>
      <xdr:rowOff>28576</xdr:rowOff>
    </xdr:from>
    <xdr:to>
      <xdr:col>20</xdr:col>
      <xdr:colOff>1506071</xdr:colOff>
      <xdr:row>107</xdr:row>
      <xdr:rowOff>82086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EC2AE7B8-071E-4C8E-A822-CEC38B2F6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24</xdr:col>
      <xdr:colOff>238125</xdr:colOff>
      <xdr:row>85</xdr:row>
      <xdr:rowOff>4762</xdr:rowOff>
    </xdr:from>
    <xdr:to>
      <xdr:col>26</xdr:col>
      <xdr:colOff>1525121</xdr:colOff>
      <xdr:row>107</xdr:row>
      <xdr:rowOff>82085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577DAEEB-0785-4E2A-9B92-EF66F3B4E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30</xdr:col>
      <xdr:colOff>257175</xdr:colOff>
      <xdr:row>85</xdr:row>
      <xdr:rowOff>180975</xdr:rowOff>
    </xdr:from>
    <xdr:to>
      <xdr:col>32</xdr:col>
      <xdr:colOff>1496546</xdr:colOff>
      <xdr:row>108</xdr:row>
      <xdr:rowOff>67798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D9CA3853-EF41-4773-9827-A6AB26956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36</xdr:col>
      <xdr:colOff>171450</xdr:colOff>
      <xdr:row>85</xdr:row>
      <xdr:rowOff>76200</xdr:rowOff>
    </xdr:from>
    <xdr:to>
      <xdr:col>38</xdr:col>
      <xdr:colOff>1448921</xdr:colOff>
      <xdr:row>107</xdr:row>
      <xdr:rowOff>153523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5F4A2257-1BFA-401E-98FA-EB51136FD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42</xdr:col>
      <xdr:colOff>404813</xdr:colOff>
      <xdr:row>84</xdr:row>
      <xdr:rowOff>171451</xdr:rowOff>
    </xdr:from>
    <xdr:to>
      <xdr:col>44</xdr:col>
      <xdr:colOff>1729909</xdr:colOff>
      <xdr:row>107</xdr:row>
      <xdr:rowOff>34461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C8DE3919-5C1C-4B73-8E13-F241BEB23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48</xdr:col>
      <xdr:colOff>190500</xdr:colOff>
      <xdr:row>84</xdr:row>
      <xdr:rowOff>133350</xdr:rowOff>
    </xdr:from>
    <xdr:to>
      <xdr:col>50</xdr:col>
      <xdr:colOff>1467971</xdr:colOff>
      <xdr:row>107</xdr:row>
      <xdr:rowOff>20173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5B8F336E-84F8-45CC-BF4F-1B269267C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44</xdr:col>
      <xdr:colOff>2161443</xdr:colOff>
      <xdr:row>85</xdr:row>
      <xdr:rowOff>52753</xdr:rowOff>
    </xdr:from>
    <xdr:to>
      <xdr:col>46</xdr:col>
      <xdr:colOff>857250</xdr:colOff>
      <xdr:row>106</xdr:row>
      <xdr:rowOff>155330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3" name="Chart 62">
              <a:extLst>
                <a:ext uri="{FF2B5EF4-FFF2-40B4-BE49-F238E27FC236}">
                  <a16:creationId xmlns:a16="http://schemas.microsoft.com/office/drawing/2014/main" id="{F75D62B1-B273-A662-C28A-DE0128DF71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50</xdr:col>
      <xdr:colOff>2130878</xdr:colOff>
      <xdr:row>85</xdr:row>
      <xdr:rowOff>21771</xdr:rowOff>
    </xdr:from>
    <xdr:to>
      <xdr:col>52</xdr:col>
      <xdr:colOff>826685</xdr:colOff>
      <xdr:row>106</xdr:row>
      <xdr:rowOff>140677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5" name="Chart 64">
              <a:extLst>
                <a:ext uri="{FF2B5EF4-FFF2-40B4-BE49-F238E27FC236}">
                  <a16:creationId xmlns:a16="http://schemas.microsoft.com/office/drawing/2014/main" id="{456F5942-A4F8-4BB0-A9FA-5D8C7A4641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38</xdr:col>
      <xdr:colOff>1733550</xdr:colOff>
      <xdr:row>85</xdr:row>
      <xdr:rowOff>174172</xdr:rowOff>
    </xdr:from>
    <xdr:to>
      <xdr:col>40</xdr:col>
      <xdr:colOff>429356</xdr:colOff>
      <xdr:row>107</xdr:row>
      <xdr:rowOff>102578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6" name="Chart 65">
              <a:extLst>
                <a:ext uri="{FF2B5EF4-FFF2-40B4-BE49-F238E27FC236}">
                  <a16:creationId xmlns:a16="http://schemas.microsoft.com/office/drawing/2014/main" id="{1161EFB2-4D3E-4F9E-BD5A-DE61A1D438D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32</xdr:col>
      <xdr:colOff>1943100</xdr:colOff>
      <xdr:row>86</xdr:row>
      <xdr:rowOff>152400</xdr:rowOff>
    </xdr:from>
    <xdr:to>
      <xdr:col>34</xdr:col>
      <xdr:colOff>638906</xdr:colOff>
      <xdr:row>108</xdr:row>
      <xdr:rowOff>80806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7" name="Chart 66">
              <a:extLst>
                <a:ext uri="{FF2B5EF4-FFF2-40B4-BE49-F238E27FC236}">
                  <a16:creationId xmlns:a16="http://schemas.microsoft.com/office/drawing/2014/main" id="{BECC1FA3-E492-434B-B1F3-2CFAE621EE8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26</xdr:col>
      <xdr:colOff>1714500</xdr:colOff>
      <xdr:row>84</xdr:row>
      <xdr:rowOff>76200</xdr:rowOff>
    </xdr:from>
    <xdr:to>
      <xdr:col>28</xdr:col>
      <xdr:colOff>410306</xdr:colOff>
      <xdr:row>106</xdr:row>
      <xdr:rowOff>4606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8" name="Chart 67">
              <a:extLst>
                <a:ext uri="{FF2B5EF4-FFF2-40B4-BE49-F238E27FC236}">
                  <a16:creationId xmlns:a16="http://schemas.microsoft.com/office/drawing/2014/main" id="{36990DB8-0A1B-4CA8-85D4-4BA6951B481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20</xdr:col>
      <xdr:colOff>2057400</xdr:colOff>
      <xdr:row>86</xdr:row>
      <xdr:rowOff>0</xdr:rowOff>
    </xdr:from>
    <xdr:to>
      <xdr:col>22</xdr:col>
      <xdr:colOff>753206</xdr:colOff>
      <xdr:row>107</xdr:row>
      <xdr:rowOff>118906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9" name="Chart 68">
              <a:extLst>
                <a:ext uri="{FF2B5EF4-FFF2-40B4-BE49-F238E27FC236}">
                  <a16:creationId xmlns:a16="http://schemas.microsoft.com/office/drawing/2014/main" id="{E6A503C8-E217-4C07-AE70-47310DA7C7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14</xdr:col>
      <xdr:colOff>1676400</xdr:colOff>
      <xdr:row>88</xdr:row>
      <xdr:rowOff>38100</xdr:rowOff>
    </xdr:from>
    <xdr:to>
      <xdr:col>16</xdr:col>
      <xdr:colOff>372206</xdr:colOff>
      <xdr:row>104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0" name="Chart 69">
              <a:extLst>
                <a:ext uri="{FF2B5EF4-FFF2-40B4-BE49-F238E27FC236}">
                  <a16:creationId xmlns:a16="http://schemas.microsoft.com/office/drawing/2014/main" id="{C370D799-9301-47B9-A340-D9695B34F32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  <xdr:twoCellAnchor>
    <xdr:from>
      <xdr:col>8</xdr:col>
      <xdr:colOff>1714500</xdr:colOff>
      <xdr:row>85</xdr:row>
      <xdr:rowOff>38100</xdr:rowOff>
    </xdr:from>
    <xdr:to>
      <xdr:col>10</xdr:col>
      <xdr:colOff>410306</xdr:colOff>
      <xdr:row>106</xdr:row>
      <xdr:rowOff>157006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1" name="Chart 70">
              <a:extLst>
                <a:ext uri="{FF2B5EF4-FFF2-40B4-BE49-F238E27FC236}">
                  <a16:creationId xmlns:a16="http://schemas.microsoft.com/office/drawing/2014/main" id="{344DA055-E4C8-44D7-88B5-F01819D67EC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0" cy="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Este gráfico no está disponible en su versión de Excel.
Si edita esta forma o guarda el libro en un formato de archivo diferente, el gráfico no se podrá usar.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452436</xdr:colOff>
      <xdr:row>0</xdr:row>
      <xdr:rowOff>119060</xdr:rowOff>
    </xdr:from>
    <xdr:to>
      <xdr:col>13</xdr:col>
      <xdr:colOff>228600</xdr:colOff>
      <xdr:row>23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1CDBF8E-BEB4-BDC1-13FE-0F5750A10B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485775</xdr:colOff>
      <xdr:row>32</xdr:row>
      <xdr:rowOff>9525</xdr:rowOff>
    </xdr:from>
    <xdr:to>
      <xdr:col>19</xdr:col>
      <xdr:colOff>261939</xdr:colOff>
      <xdr:row>57</xdr:row>
      <xdr:rowOff>85725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5CDF77D-7F13-4130-A8E1-C68636550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65</xdr:row>
      <xdr:rowOff>0</xdr:rowOff>
    </xdr:from>
    <xdr:to>
      <xdr:col>19</xdr:col>
      <xdr:colOff>385764</xdr:colOff>
      <xdr:row>90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10F90E5-141C-4089-AD83-9EC09F896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94</xdr:row>
      <xdr:rowOff>0</xdr:rowOff>
    </xdr:from>
    <xdr:to>
      <xdr:col>19</xdr:col>
      <xdr:colOff>385764</xdr:colOff>
      <xdr:row>119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DD26DBBC-CBB5-4FB7-8C72-3FF495C28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125</xdr:row>
      <xdr:rowOff>0</xdr:rowOff>
    </xdr:from>
    <xdr:to>
      <xdr:col>19</xdr:col>
      <xdr:colOff>385764</xdr:colOff>
      <xdr:row>150</xdr:row>
      <xdr:rowOff>76200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BE488F0-275A-4897-B6FD-BC79B6B2C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156</xdr:row>
      <xdr:rowOff>0</xdr:rowOff>
    </xdr:from>
    <xdr:to>
      <xdr:col>19</xdr:col>
      <xdr:colOff>385764</xdr:colOff>
      <xdr:row>181</xdr:row>
      <xdr:rowOff>76200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CAB26EB-98A2-4B8C-8891-1B4B1F463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187</xdr:row>
      <xdr:rowOff>0</xdr:rowOff>
    </xdr:from>
    <xdr:to>
      <xdr:col>19</xdr:col>
      <xdr:colOff>385764</xdr:colOff>
      <xdr:row>212</xdr:row>
      <xdr:rowOff>76200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7A6F2858-4108-4597-96F9-D68595701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218</xdr:row>
      <xdr:rowOff>0</xdr:rowOff>
    </xdr:from>
    <xdr:to>
      <xdr:col>19</xdr:col>
      <xdr:colOff>385764</xdr:colOff>
      <xdr:row>243</xdr:row>
      <xdr:rowOff>76200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7E61DFC0-596D-4751-A6D5-7C9BC83B8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0.62106</cdr:x>
      <cdr:y>0.9208</cdr:y>
    </cdr:from>
    <cdr:to>
      <cdr:x>0.84009</cdr:x>
      <cdr:y>0.99628</cdr:y>
    </cdr:to>
    <cdr:grpSp>
      <cdr:nvGrpSpPr>
        <cdr:cNvPr id="7" name="Group 6">
          <a:extLst xmlns:a="http://schemas.openxmlformats.org/drawingml/2006/main">
            <a:ext uri="{FF2B5EF4-FFF2-40B4-BE49-F238E27FC236}">
              <a16:creationId xmlns:a16="http://schemas.microsoft.com/office/drawing/2014/main" id="{98289C84-CA0A-FE43-1604-BAD0E8240107}"/>
            </a:ext>
          </a:extLst>
        </cdr:cNvPr>
        <cdr:cNvGrpSpPr/>
      </cdr:nvGrpSpPr>
      <cdr:grpSpPr>
        <a:xfrm xmlns:a="http://schemas.openxmlformats.org/drawingml/2006/main">
          <a:off x="5305942" y="3815001"/>
          <a:ext cx="1871254" cy="312725"/>
          <a:chOff x="4996329" y="3930278"/>
          <a:chExt cx="1762124" cy="322170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02F5C87F-09D6-0502-DD2D-6B44EA9DC95E}"/>
              </a:ext>
            </a:extLst>
          </cdr:cNvPr>
          <cdr:cNvCxnSpPr/>
        </cdr:nvCxnSpPr>
        <cdr:spPr>
          <a:xfrm xmlns:a="http://schemas.openxmlformats.org/drawingml/2006/main">
            <a:off x="4996329" y="4073153"/>
            <a:ext cx="317500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C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5" name="TextBox 4">
            <a:extLst xmlns:a="http://schemas.openxmlformats.org/drawingml/2006/main">
              <a:ext uri="{FF2B5EF4-FFF2-40B4-BE49-F238E27FC236}">
                <a16:creationId xmlns:a16="http://schemas.microsoft.com/office/drawing/2014/main" id="{BDD356C6-D6E8-33B2-AF35-D4A91FCD0536}"/>
              </a:ext>
            </a:extLst>
          </cdr:cNvPr>
          <cdr:cNvSpPr txBox="1"/>
        </cdr:nvSpPr>
        <cdr:spPr>
          <a:xfrm xmlns:a="http://schemas.openxmlformats.org/drawingml/2006/main">
            <a:off x="5313828" y="3930278"/>
            <a:ext cx="1444625" cy="32217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none" rtlCol="0"/>
          <a:lstStyle xmlns:a="http://schemas.openxmlformats.org/drawingml/2006/main"/>
          <a:p xmlns:a="http://schemas.openxmlformats.org/drawingml/2006/main">
            <a:r>
              <a:rPr lang="es-CO" sz="900" kern="1200"/>
              <a:t>Desviación estándar</a:t>
            </a:r>
          </a:p>
        </cdr:txBody>
      </cdr:sp>
    </cdr:grp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0.62133</cdr:x>
      <cdr:y>0.92452</cdr:y>
    </cdr:from>
    <cdr:to>
      <cdr:x>0.84113</cdr:x>
      <cdr:y>1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19234C9A-85A0-9781-60D0-1052C2A3344A}"/>
            </a:ext>
          </a:extLst>
        </cdr:cNvPr>
        <cdr:cNvGrpSpPr/>
      </cdr:nvGrpSpPr>
      <cdr:grpSpPr>
        <a:xfrm xmlns:a="http://schemas.openxmlformats.org/drawingml/2006/main">
          <a:off x="5294075" y="3835445"/>
          <a:ext cx="1872818" cy="313135"/>
          <a:chOff x="0" y="0"/>
          <a:chExt cx="1761919" cy="322170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396B024B-1A11-A8BA-591B-256B4F5864F8}"/>
              </a:ext>
            </a:extLst>
          </cdr:cNvPr>
          <cdr:cNvCxnSpPr/>
        </cdr:nvCxnSpPr>
        <cdr:spPr>
          <a:xfrm xmlns:a="http://schemas.openxmlformats.org/drawingml/2006/main">
            <a:off x="0" y="142875"/>
            <a:ext cx="317463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C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FE260E2A-C4FF-1351-876F-E4ED189373B2}"/>
              </a:ext>
            </a:extLst>
          </cdr:cNvPr>
          <cdr:cNvSpPr txBox="1"/>
        </cdr:nvSpPr>
        <cdr:spPr>
          <a:xfrm xmlns:a="http://schemas.openxmlformats.org/drawingml/2006/main">
            <a:off x="317462" y="0"/>
            <a:ext cx="1444457" cy="32217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s-CO" sz="900" kern="1200"/>
              <a:t>Desviación estándar</a:t>
            </a:r>
          </a:p>
        </cdr:txBody>
      </cdr:sp>
    </cdr:grp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0.6184</cdr:x>
      <cdr:y>0.92016</cdr:y>
    </cdr:from>
    <cdr:to>
      <cdr:x>0.83712</cdr:x>
      <cdr:y>0.99606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3F013A8F-1CC5-8980-859A-CA60F8EF591B}"/>
            </a:ext>
          </a:extLst>
        </cdr:cNvPr>
        <cdr:cNvGrpSpPr/>
      </cdr:nvGrpSpPr>
      <cdr:grpSpPr>
        <a:xfrm xmlns:a="http://schemas.openxmlformats.org/drawingml/2006/main">
          <a:off x="5292671" y="3795446"/>
          <a:ext cx="1871949" cy="313069"/>
          <a:chOff x="0" y="0"/>
          <a:chExt cx="1761714" cy="322170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48409740-6894-96FD-CFB8-D1865145956E}"/>
              </a:ext>
            </a:extLst>
          </cdr:cNvPr>
          <cdr:cNvCxnSpPr/>
        </cdr:nvCxnSpPr>
        <cdr:spPr>
          <a:xfrm xmlns:a="http://schemas.openxmlformats.org/drawingml/2006/main">
            <a:off x="0" y="142875"/>
            <a:ext cx="317426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C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3DA05241-09B0-1810-46CE-AB4C4FF2BC6F}"/>
              </a:ext>
            </a:extLst>
          </cdr:cNvPr>
          <cdr:cNvSpPr txBox="1"/>
        </cdr:nvSpPr>
        <cdr:spPr>
          <a:xfrm xmlns:a="http://schemas.openxmlformats.org/drawingml/2006/main">
            <a:off x="317425" y="0"/>
            <a:ext cx="1444289" cy="32217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s-CO" sz="900" kern="1200"/>
              <a:t>Desviación estándar</a:t>
            </a:r>
          </a:p>
        </cdr:txBody>
      </cdr:sp>
    </cdr:grp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0.62118</cdr:x>
      <cdr:y>0.92452</cdr:y>
    </cdr:from>
    <cdr:to>
      <cdr:x>0.83988</cdr:x>
      <cdr:y>1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90CF33D9-6278-28D3-F4E0-858306429FC2}"/>
            </a:ext>
          </a:extLst>
        </cdr:cNvPr>
        <cdr:cNvGrpSpPr/>
      </cdr:nvGrpSpPr>
      <cdr:grpSpPr>
        <a:xfrm xmlns:a="http://schemas.openxmlformats.org/drawingml/2006/main">
          <a:off x="5316464" y="3835445"/>
          <a:ext cx="1871777" cy="313135"/>
          <a:chOff x="0" y="0"/>
          <a:chExt cx="1761509" cy="322170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51969282-35BC-5E00-8938-EF6F36654A4A}"/>
              </a:ext>
            </a:extLst>
          </cdr:cNvPr>
          <cdr:cNvCxnSpPr/>
        </cdr:nvCxnSpPr>
        <cdr:spPr>
          <a:xfrm xmlns:a="http://schemas.openxmlformats.org/drawingml/2006/main">
            <a:off x="0" y="142875"/>
            <a:ext cx="317389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C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A2BF113D-F744-AAAE-FE22-65E88A7EBF81}"/>
              </a:ext>
            </a:extLst>
          </cdr:cNvPr>
          <cdr:cNvSpPr txBox="1"/>
        </cdr:nvSpPr>
        <cdr:spPr>
          <a:xfrm xmlns:a="http://schemas.openxmlformats.org/drawingml/2006/main">
            <a:off x="317388" y="0"/>
            <a:ext cx="1444121" cy="32217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s-CO" sz="900" kern="1200"/>
              <a:t>Desviación estándar</a:t>
            </a:r>
          </a:p>
        </cdr:txBody>
      </cdr:sp>
    </cdr:grp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0.61787</cdr:x>
      <cdr:y>0.92452</cdr:y>
    </cdr:from>
    <cdr:to>
      <cdr:x>0.83788</cdr:x>
      <cdr:y>1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90CF33D9-6278-28D3-F4E0-858306429FC2}"/>
            </a:ext>
          </a:extLst>
        </cdr:cNvPr>
        <cdr:cNvGrpSpPr/>
      </cdr:nvGrpSpPr>
      <cdr:grpSpPr>
        <a:xfrm xmlns:a="http://schemas.openxmlformats.org/drawingml/2006/main">
          <a:off x="5258709" y="3830413"/>
          <a:ext cx="1872511" cy="312724"/>
          <a:chOff x="0" y="0"/>
          <a:chExt cx="1761509" cy="322170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51969282-35BC-5E00-8938-EF6F36654A4A}"/>
              </a:ext>
            </a:extLst>
          </cdr:cNvPr>
          <cdr:cNvCxnSpPr/>
        </cdr:nvCxnSpPr>
        <cdr:spPr>
          <a:xfrm xmlns:a="http://schemas.openxmlformats.org/drawingml/2006/main">
            <a:off x="0" y="142875"/>
            <a:ext cx="317389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C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A2BF113D-F744-AAAE-FE22-65E88A7EBF81}"/>
              </a:ext>
            </a:extLst>
          </cdr:cNvPr>
          <cdr:cNvSpPr txBox="1"/>
        </cdr:nvSpPr>
        <cdr:spPr>
          <a:xfrm xmlns:a="http://schemas.openxmlformats.org/drawingml/2006/main">
            <a:off x="317388" y="0"/>
            <a:ext cx="1444121" cy="32217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s-CO" sz="900" kern="1200"/>
              <a:t>Desviación estándar</a:t>
            </a:r>
          </a:p>
        </cdr:txBody>
      </cdr:sp>
    </cdr:grp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0.62052</cdr:x>
      <cdr:y>0.92452</cdr:y>
    </cdr:from>
    <cdr:to>
      <cdr:x>0.83945</cdr:x>
      <cdr:y>1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0574E04D-CA31-CEF0-D89C-E4290DB6C2AD}"/>
            </a:ext>
          </a:extLst>
        </cdr:cNvPr>
        <cdr:cNvGrpSpPr/>
      </cdr:nvGrpSpPr>
      <cdr:grpSpPr>
        <a:xfrm xmlns:a="http://schemas.openxmlformats.org/drawingml/2006/main">
          <a:off x="5304905" y="3835445"/>
          <a:ext cx="1871660" cy="313135"/>
          <a:chOff x="0" y="0"/>
          <a:chExt cx="1761304" cy="322170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5B410823-7A73-93B9-FA62-015124E805CD}"/>
              </a:ext>
            </a:extLst>
          </cdr:cNvPr>
          <cdr:cNvCxnSpPr/>
        </cdr:nvCxnSpPr>
        <cdr:spPr>
          <a:xfrm xmlns:a="http://schemas.openxmlformats.org/drawingml/2006/main">
            <a:off x="0" y="142875"/>
            <a:ext cx="317352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C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01B3660F-980A-122E-DFB1-13A713B62E18}"/>
              </a:ext>
            </a:extLst>
          </cdr:cNvPr>
          <cdr:cNvSpPr txBox="1"/>
        </cdr:nvSpPr>
        <cdr:spPr>
          <a:xfrm xmlns:a="http://schemas.openxmlformats.org/drawingml/2006/main">
            <a:off x="317351" y="0"/>
            <a:ext cx="1443953" cy="32217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s-CO" sz="900" kern="1200"/>
              <a:t>Desviación estándar</a:t>
            </a:r>
          </a:p>
        </cdr:txBody>
      </cdr:sp>
    </cdr:grp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0.62102</cdr:x>
      <cdr:y>0.9241</cdr:y>
    </cdr:from>
    <cdr:to>
      <cdr:x>0.83864</cdr:x>
      <cdr:y>1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8500CCFA-FB0A-34D5-6FC6-086B3DAE5B3F}"/>
            </a:ext>
          </a:extLst>
        </cdr:cNvPr>
        <cdr:cNvGrpSpPr/>
      </cdr:nvGrpSpPr>
      <cdr:grpSpPr>
        <a:xfrm xmlns:a="http://schemas.openxmlformats.org/drawingml/2006/main">
          <a:off x="5338756" y="3806668"/>
          <a:ext cx="1870825" cy="312657"/>
          <a:chOff x="0" y="0"/>
          <a:chExt cx="1761099" cy="322170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EEA488C7-0C91-331A-F3BA-E29D9C25C864}"/>
              </a:ext>
            </a:extLst>
          </cdr:cNvPr>
          <cdr:cNvCxnSpPr/>
        </cdr:nvCxnSpPr>
        <cdr:spPr>
          <a:xfrm xmlns:a="http://schemas.openxmlformats.org/drawingml/2006/main">
            <a:off x="0" y="142875"/>
            <a:ext cx="317315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C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5E78D5E2-F958-DE0A-092D-8B2DBD7E0E4E}"/>
              </a:ext>
            </a:extLst>
          </cdr:cNvPr>
          <cdr:cNvSpPr txBox="1"/>
        </cdr:nvSpPr>
        <cdr:spPr>
          <a:xfrm xmlns:a="http://schemas.openxmlformats.org/drawingml/2006/main">
            <a:off x="317314" y="0"/>
            <a:ext cx="1443785" cy="32217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s-CO" sz="900" kern="1200"/>
              <a:t>Desviación estándar</a:t>
            </a:r>
          </a:p>
        </cdr:txBody>
      </cdr:sp>
    </cdr:grp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0.6247</cdr:x>
      <cdr:y>0.92452</cdr:y>
    </cdr:from>
    <cdr:to>
      <cdr:x>0.84358</cdr:x>
      <cdr:y>1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C035013F-433E-2D46-0AB8-EC9E57F3AB44}"/>
            </a:ext>
          </a:extLst>
        </cdr:cNvPr>
        <cdr:cNvGrpSpPr/>
      </cdr:nvGrpSpPr>
      <cdr:grpSpPr>
        <a:xfrm xmlns:a="http://schemas.openxmlformats.org/drawingml/2006/main">
          <a:off x="5340641" y="3830414"/>
          <a:ext cx="1871233" cy="312724"/>
          <a:chOff x="0" y="0"/>
          <a:chExt cx="1760894" cy="322170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8533833E-5811-017F-F6BB-178CB3E3C9C1}"/>
              </a:ext>
            </a:extLst>
          </cdr:cNvPr>
          <cdr:cNvCxnSpPr/>
        </cdr:nvCxnSpPr>
        <cdr:spPr>
          <a:xfrm xmlns:a="http://schemas.openxmlformats.org/drawingml/2006/main">
            <a:off x="0" y="142875"/>
            <a:ext cx="317278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rgbClr val="C00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9A564286-0D8F-D452-5192-89C2DE9399D8}"/>
              </a:ext>
            </a:extLst>
          </cdr:cNvPr>
          <cdr:cNvSpPr txBox="1"/>
        </cdr:nvSpPr>
        <cdr:spPr>
          <a:xfrm xmlns:a="http://schemas.openxmlformats.org/drawingml/2006/main">
            <a:off x="317277" y="0"/>
            <a:ext cx="1443617" cy="32217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s-CO" sz="900" kern="1200"/>
              <a:t>Desviación estándar</a:t>
            </a:r>
          </a:p>
        </cdr:txBody>
      </cdr:sp>
    </cdr:grp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F21" totalsRowShown="0" headerRowDxfId="240">
  <autoFilter ref="A1:EF21" xr:uid="{00000000-0009-0000-0100-000001000000}"/>
  <tableColumns count="136">
    <tableColumn id="1" xr3:uid="{00000000-0010-0000-0000-000001000000}" name="ID" dataDxfId="239"/>
    <tableColumn id="2" xr3:uid="{00000000-0010-0000-0000-000002000000}" name="Hora de inicio" dataDxfId="238"/>
    <tableColumn id="3" xr3:uid="{00000000-0010-0000-0000-000003000000}" name="Hora de finalización" dataDxfId="237"/>
    <tableColumn id="9" xr3:uid="{00000000-0010-0000-0000-000009000000}" name="¿Conoce usted si GeoPark ha implementado medidas para reducir su huella de carbono en los procesos logísticos y operativos?" dataDxfId="236"/>
    <tableColumn id="12" xr3:uid="{00000000-0010-0000-0000-00000C000000}" name="¿Está informado(a) sobre prácticas de disposición final de materiales al término de su vida útil dentro de la cadena de suministro de GeoPark?" dataDxfId="235"/>
    <tableColumn id="13" xr3:uid="{00000000-0010-0000-0000-00000D000000}" name="Puntos: ¿Está informado(a) sobre prácticas de disposición final de materiales al término de su vida útil dentro de la cadena de suministro de GeoPark?" dataDxfId="234"/>
    <tableColumn id="14" xr3:uid="{00000000-0010-0000-0000-00000E000000}" name="Comentarios: ¿Está informado(a) sobre prácticas de disposición final de materiales al término de su vida útil dentro de la cadena de suministro de GeoPark?" dataDxfId="233"/>
    <tableColumn id="15" xr3:uid="{00000000-0010-0000-0000-00000F000000}" name="¿Tiene conocimiento de si se utilizan materiales reciclados, remanufacturados o reacondicionados en las operaciones de suministro de GeoPark?" dataDxfId="232"/>
    <tableColumn id="16" xr3:uid="{00000000-0010-0000-0000-000010000000}" name="Puntos: ¿Tiene conocimiento de si se utilizan materiales reciclados, remanufacturados o reacondicionados en las operaciones de suministro de GeoPark?" dataDxfId="231"/>
    <tableColumn id="17" xr3:uid="{00000000-0010-0000-0000-000011000000}" name="Comentarios: ¿Tiene conocimiento de si se utilizan materiales reciclados, remanufacturados o reacondicionados en las operaciones de suministro de GeoPark?" dataDxfId="230"/>
    <tableColumn id="18" xr3:uid="{00000000-0010-0000-0000-000012000000}" name="¿Conoce usted si existen acuerdos de retroventa o devolución de materiales no utilizados con proveedores en GeoPark?" dataDxfId="229"/>
    <tableColumn id="19" xr3:uid="{00000000-0010-0000-0000-000013000000}" name="Puntos: ¿Conoce usted si existen acuerdos de retroventa o devolución de materiales no utilizados con proveedores en GeoPark?" dataDxfId="228"/>
    <tableColumn id="20" xr3:uid="{00000000-0010-0000-0000-000014000000}" name="Comentarios: ¿Conoce usted si existen acuerdos de retroventa o devolución de materiales no utilizados con proveedores en GeoPark?" dataDxfId="227"/>
    <tableColumn id="21" xr3:uid="{00000000-0010-0000-0000-000015000000}" name="¿Está al tanto de si GeoPark realiza mediciones de la huella de agua o huella de carbono en su cadena de abastecimiento?" dataDxfId="226"/>
    <tableColumn id="22" xr3:uid="{00000000-0010-0000-0000-000016000000}" name="Puntos: ¿Está al tanto de si GeoPark realiza mediciones de la huella de agua o huella de carbono en su cadena de abastecimiento?" dataDxfId="225"/>
    <tableColumn id="23" xr3:uid="{00000000-0010-0000-0000-000017000000}" name="Comentarios: ¿Está al tanto de si GeoPark realiza mediciones de la huella de agua o huella de carbono en su cadena de abastecimiento?" dataDxfId="224"/>
    <tableColumn id="24" xr3:uid="{00000000-0010-0000-0000-000018000000}" name="¿En qué medida han disminuido los costos operativos de su empresa tras implementar tecnologías de bajo carbono en la cadena de suministro?" dataDxfId="223"/>
    <tableColumn id="25" xr3:uid="{00000000-0010-0000-0000-000019000000}" name="Puntos: ¿En qué medida han disminuido los costos operativos de su empresa tras implementar tecnologías de bajo carbono en la cadena de suministro?" dataDxfId="222"/>
    <tableColumn id="26" xr3:uid="{00000000-0010-0000-0000-00001A000000}" name="Comentarios: ¿En qué medida han disminuido los costos operativos de su empresa tras implementar tecnologías de bajo carbono en la cadena de suministro?" dataDxfId="221"/>
    <tableColumn id="27" xr3:uid="{00000000-0010-0000-0000-00001B000000}" name="¿Cuánto considera que ha mejorado la eficiencia en el uso de recursos (agua, energía, materiales) tras la adopción de prácticas sostenibles?" dataDxfId="220"/>
    <tableColumn id="28" xr3:uid="{00000000-0010-0000-0000-00001C000000}" name="Puntos: ¿Cuánto considera que ha mejorado la eficiencia en el uso de recursos (agua, energía, materiales) tras la adopción de prácticas sostenibles?" dataDxfId="219"/>
    <tableColumn id="29" xr3:uid="{00000000-0010-0000-0000-00001D000000}" name="Comentarios: ¿Cuánto considera que ha mejorado la eficiencia en el uso de recursos (agua, energía, materiales) tras la adopción de prácticas sostenibles?" dataDxfId="218"/>
    <tableColumn id="30" xr3:uid="{00000000-0010-0000-0000-00001E000000}" name="¿En qué medida considera usted que la implementación de prácticas de transporte eficiente ha mejorado la puntualidad y agilidad en la entrega de materiales, suministros e insumos dentro de la oper..." dataDxfId="217"/>
    <tableColumn id="31" xr3:uid="{00000000-0010-0000-0000-00001F000000}" name="Puntos: ¿En qué medida considera usted que la implementación de prácticas de transporte eficiente ha mejorado la puntualidad y agilidad en la entrega de materiales, suministros e insumos dentro de la oper..." dataDxfId="216"/>
    <tableColumn id="32" xr3:uid="{00000000-0010-0000-0000-000020000000}" name="Comentarios: ¿En qué medida considera usted que la implementación de prácticas de transporte eficiente ha mejorado la puntualidad y agilidad en la entrega de materiales, suministros e insumos dentro de la oper..." dataDxfId="215"/>
    <tableColumn id="33" xr3:uid="{00000000-0010-0000-0000-000021000000}" name="¿En qué medida considera usted que la adopción de tecnologías limpias ha contribuido a mejorar la productividad y la eficiencia operativa en GeoPark?" dataDxfId="214"/>
    <tableColumn id="34" xr3:uid="{00000000-0010-0000-0000-000022000000}" name="Puntos: ¿En qué medida considera usted que la adopción de tecnologías limpias ha contribuido a mejorar la productividad y la eficiencia operativa en GeoPark?" dataDxfId="213"/>
    <tableColumn id="35" xr3:uid="{00000000-0010-0000-0000-000023000000}" name="Comentarios: ¿En qué medida considera usted que la adopción de tecnologías limpias ha contribuido a mejorar la productividad y la eficiencia operativa en GeoPark?" dataDxfId="212"/>
    <tableColumn id="36" xr3:uid="{00000000-0010-0000-0000-000024000000}" name="¿Qué tan grandes son los desafíos actuales para mejorar la eficiencia en la cadena de suministro después de implementar cambios tecnológicos?" dataDxfId="211"/>
    <tableColumn id="37" xr3:uid="{00000000-0010-0000-0000-000025000000}" name="Puntos: ¿Qué tan grandes son los desafíos actuales para mejorar la eficiencia en la cadena de suministro después de implementar cambios tecnológicos?" dataDxfId="210"/>
    <tableColumn id="38" xr3:uid="{00000000-0010-0000-0000-000026000000}" name="Comentarios: ¿Qué tan grandes son los desafíos actuales para mejorar la eficiencia en la cadena de suministro después de implementar cambios tecnológicos?" dataDxfId="209"/>
    <tableColumn id="39" xr3:uid="{00000000-0010-0000-0000-000027000000}" name="¿Qué proporción de la energía en sus operaciones proviene de fuentes renovables?" dataDxfId="208"/>
    <tableColumn id="40" xr3:uid="{00000000-0010-0000-0000-000028000000}" name="Puntos: ¿Qué proporción de la energía en sus operaciones proviene de fuentes renovables?" dataDxfId="207"/>
    <tableColumn id="41" xr3:uid="{00000000-0010-0000-0000-000029000000}" name="Comentarios: ¿Qué proporción de la energía en sus operaciones proviene de fuentes renovables?" dataDxfId="206"/>
    <tableColumn id="42" xr3:uid="{00000000-0010-0000-0000-00002A000000}" name="¿Cómo calificaría la inversión de su empresa en tecnologías limpias en los últimos dos años?" dataDxfId="205"/>
    <tableColumn id="43" xr3:uid="{00000000-0010-0000-0000-00002B000000}" name="Puntos: ¿Cómo calificaría la inversión de su empresa en tecnologías limpias en los últimos dos años?" dataDxfId="204"/>
    <tableColumn id="44" xr3:uid="{00000000-0010-0000-0000-00002C000000}" name="Comentarios: ¿Cómo calificaría la inversión de su empresa en tecnologías limpias en los últimos dos años?" dataDxfId="203"/>
    <tableColumn id="45" xr3:uid="{00000000-0010-0000-0000-00002D000000}" name="¿En qué medida considera que su empresa cumple con las normativas ambientales exigidas por el gobierno?" dataDxfId="202"/>
    <tableColumn id="46" xr3:uid="{00000000-0010-0000-0000-00002E000000}" name="Puntos: ¿En qué medida considera que su empresa cumple con las normativas ambientales exigidas por el gobierno?" dataDxfId="201"/>
    <tableColumn id="47" xr3:uid="{00000000-0010-0000-0000-00002F000000}" name="Comentarios: ¿En qué medida considera que su empresa cumple con las normativas ambientales exigidas por el gobierno?" dataDxfId="200"/>
    <tableColumn id="48" xr3:uid="{00000000-0010-0000-0000-000030000000}" name="¿En qué medida los líderes o empleados estratégicos perciben la transición energética como una oportunidad de crecimiento sostenible para la empresa?" dataDxfId="199"/>
    <tableColumn id="49" xr3:uid="{00000000-0010-0000-0000-000031000000}" name="Comentarios: ¿En qué medida los líderes o empleados estratégicos perciben la transición energética como una oportunidad de crecimiento sostenible para la empresa?" dataDxfId="198"/>
    <tableColumn id="50" xr3:uid="{00000000-0010-0000-0000-000032000000}" name="Puntos: ¿En qué medida los líderes o empleados estratégicos perciben la transición energética como una oportunidad de crecimiento sostenible para la empresa?" dataDxfId="197"/>
    <tableColumn id="51" xr3:uid="{00000000-0010-0000-0000-000033000000}" name="¿Cuál es el principal obstáculo que enfrenta su empresa para una mayor adopción de energías limpias?" dataDxfId="196"/>
    <tableColumn id="52" xr3:uid="{00000000-0010-0000-0000-000034000000}" name="Comentarios: ¿Cuál es el principal obstáculo que enfrenta su empresa para una mayor adopción de energías limpias?" dataDxfId="195"/>
    <tableColumn id="53" xr3:uid="{00000000-0010-0000-0000-000035000000}" name="Puntos: ¿Cuál es el principal obstáculo que enfrenta su empresa para una mayor adopción de energías limpias?" dataDxfId="194"/>
    <tableColumn id="54" xr3:uid="{00000000-0010-0000-0000-000036000000}" name="¿Considera que las normativas energéticas y ambientales actuales son adecuadas para promover una transición energética sostenible en Geopark?_x000a_" dataDxfId="193"/>
    <tableColumn id="55" xr3:uid="{00000000-0010-0000-0000-000037000000}" name="Comentarios: ¿Considera que las normativas energéticas y ambientales actuales son adecuadas para promover una transición energética sostenible en Geopark?_x000a_" dataDxfId="192"/>
    <tableColumn id="56" xr3:uid="{00000000-0010-0000-0000-000038000000}" name="Puntos: ¿Considera que las normativas energéticas y ambientales actuales son adecuadas para promover una transición energética sostenible en Geopark?_x000a_" dataDxfId="191"/>
    <tableColumn id="57" xr3:uid="{00000000-0010-0000-0000-000039000000}" name="¿Qué nivel de complejidad representan para Geopark los requerimientos regulatorios relacionados con sostenibilidad en el marco de la transición energética?" dataDxfId="190"/>
    <tableColumn id="58" xr3:uid="{00000000-0010-0000-0000-00003A000000}" name="Comentarios: ¿Qué nivel de complejidad representan para Geopark los requerimientos regulatorios relacionados con sostenibilidad en el marco de la transición energética?" dataDxfId="189"/>
    <tableColumn id="59" xr3:uid="{00000000-0010-0000-0000-00003B000000}" name="Puntos: ¿Qué nivel de complejidad representan para Geopark los requerimientos regulatorios relacionados con sostenibilidad en el marco de la transición energética?" dataDxfId="188"/>
    <tableColumn id="60" xr3:uid="{00000000-0010-0000-0000-00003C000000}" name="¿En qué medida el cumplimiento de las normativas ambientales y energéticas ha influido en las decisiones estratégicas de Geopark sobre la cadena de suministro?" dataDxfId="187"/>
    <tableColumn id="61" xr3:uid="{00000000-0010-0000-0000-00003D000000}" name="Comentarios: ¿En qué medida el cumplimiento de las normativas ambientales y energéticas ha influido en las decisiones estratégicas de Geopark sobre la cadena de suministro?" dataDxfId="186"/>
    <tableColumn id="62" xr3:uid="{00000000-0010-0000-0000-00003E000000}" name="Puntos: ¿En qué medida el cumplimiento de las normativas ambientales y energéticas ha influido en las decisiones estratégicas de Geopark sobre la cadena de suministro?" dataDxfId="185"/>
    <tableColumn id="63" xr3:uid="{00000000-0010-0000-0000-00003F000000}" name="¿Qué tan preparada está Geopark para adaptarse a las nuevas normativas energéticas y ambientales que puedan surgir en los próximos 5 años?" dataDxfId="184"/>
    <tableColumn id="64" xr3:uid="{00000000-0010-0000-0000-000040000000}" name="Comentarios: ¿Qué tan preparada está Geopark para adaptarse a las nuevas normativas energéticas y ambientales que puedan surgir en los próximos 5 años?" dataDxfId="183"/>
    <tableColumn id="65" xr3:uid="{00000000-0010-0000-0000-000041000000}" name="Puntos: ¿Qué tan preparada está Geopark para adaptarse a las nuevas normativas energéticas y ambientales que puedan surgir en los próximos 5 años?" dataDxfId="182"/>
    <tableColumn id="66" xr3:uid="{00000000-0010-0000-0000-000042000000}" name="¿En qué medida Geopark cumple con los estándares de sostenibilidad establecidos por las normativas nacionales e internacionales en el sector energético?" dataDxfId="181"/>
    <tableColumn id="67" xr3:uid="{00000000-0010-0000-0000-000043000000}" name="Comentarios: ¿En qué medida Geopark cumple con los estándares de sostenibilidad establecidos por las normativas nacionales e internacionales en el sector energético?" dataDxfId="180"/>
    <tableColumn id="68" xr3:uid="{00000000-0010-0000-0000-000044000000}" name="Puntos: ¿En qué medida Geopark cumple con los estándares de sostenibilidad establecidos por las normativas nacionales e internacionales en el sector energético?" dataDxfId="179"/>
    <tableColumn id="69" xr3:uid="{00000000-0010-0000-0000-000045000000}" name="¿Considera que la inversión en tecnologías limpias refleja un compromiso significativo de Geopark con la sostenibilidad?" dataDxfId="178"/>
    <tableColumn id="70" xr3:uid="{00000000-0010-0000-0000-000046000000}" name="Comentarios: ¿Considera que la inversión en tecnologías limpias refleja un compromiso significativo de Geopark con la sostenibilidad?" dataDxfId="177"/>
    <tableColumn id="71" xr3:uid="{00000000-0010-0000-0000-000047000000}" name="Puntos: ¿Considera que la inversión en tecnologías limpias refleja un compromiso significativo de Geopark con la sostenibilidad?" dataDxfId="176"/>
    <tableColumn id="72" xr3:uid="{00000000-0010-0000-0000-000048000000}" name="¿Cree que los proyectos sostenibles implementados han tenido un impacto medible en la reducción de la huella de carbono de Geopark?" dataDxfId="175"/>
    <tableColumn id="73" xr3:uid="{00000000-0010-0000-0000-000049000000}" name="Puntos: ¿Cree que los proyectos sostenibles implementados han tenido un impacto medible en la reducción de la huella de carbono de Geopark?" dataDxfId="174"/>
    <tableColumn id="74" xr3:uid="{00000000-0010-0000-0000-00004A000000}" name="Comentarios: ¿Cree que los proyectos sostenibles implementados han tenido un impacto medible en la reducción de la huella de carbono de Geopark?" dataDxfId="173"/>
    <tableColumn id="75" xr3:uid="{00000000-0010-0000-0000-00004B000000}" name="¿Evalúa que las encuestas a los equipos operativos proporcionan una comprensión adecuada sobre sus actitudes y adaptabilidad hacia las tecnologías limpias?" dataDxfId="172"/>
    <tableColumn id="76" xr3:uid="{00000000-0010-0000-0000-00004C000000}" name="Puntos: ¿Evalúa que las encuestas a los equipos operativos proporcionan una comprensión adecuada sobre sus actitudes y adaptabilidad hacia las tecnologías limpias?" dataDxfId="171"/>
    <tableColumn id="77" xr3:uid="{00000000-0010-0000-0000-00004D000000}" name="Comentarios: ¿Evalúa que las encuestas a los equipos operativos proporcionan una comprensión adecuada sobre sus actitudes y adaptabilidad hacia las tecnologías limpias?" dataDxfId="170"/>
    <tableColumn id="78" xr3:uid="{00000000-0010-0000-0000-00004E000000}" name="¿Considera que el número de proyectos sostenibles implementados es suficiente para evidenciar la adopción de tecnologías limpias?" dataDxfId="169"/>
    <tableColumn id="79" xr3:uid="{00000000-0010-0000-0000-00004F000000}" name="Puntos: ¿Considera que el número de proyectos sostenibles implementados es suficiente para evidenciar la adopción de tecnologías limpias?" dataDxfId="168"/>
    <tableColumn id="80" xr3:uid="{00000000-0010-0000-0000-000050000000}" name="Comentarios: ¿Considera que el número de proyectos sostenibles implementados es suficiente para evidenciar la adopción de tecnologías limpias?" dataDxfId="167"/>
    <tableColumn id="81" xr3:uid="{00000000-0010-0000-0000-000051000000}" name="¿Opina que la adopción de tecnologías limpias está efectivamente orientada a reducir el impacto ambiental en la operación de la cadena de suministro de Geopark?" dataDxfId="166"/>
    <tableColumn id="82" xr3:uid="{00000000-0010-0000-0000-000052000000}" name="Puntos: ¿Opina que la adopción de tecnologías limpias está efectivamente orientada a reducir el impacto ambiental en la operación de la cadena de suministro de Geopark?" dataDxfId="165"/>
    <tableColumn id="83" xr3:uid="{00000000-0010-0000-0000-000053000000}" name="Comentarios: ¿Opina que la adopción de tecnologías limpias está efectivamente orientada a reducir el impacto ambiental en la operación de la cadena de suministro de Geopark?" dataDxfId="164"/>
    <tableColumn id="84" xr3:uid="{00000000-0010-0000-0000-000054000000}" name="¿Qué tan significativa ha sido la reducción en la huella de carbono de Geopark en el último año tras la implementación de tecnologías limpias?" dataDxfId="163"/>
    <tableColumn id="85" xr3:uid="{00000000-0010-0000-0000-000055000000}" name="Puntos: ¿Qué tan significativa ha sido la reducción en la huella de carbono de Geopark en el último año tras la implementación de tecnologías limpias?" dataDxfId="162"/>
    <tableColumn id="86" xr3:uid="{00000000-0010-0000-0000-000056000000}" name="Comentarios: ¿Qué tan significativa ha sido la reducción en la huella de carbono de Geopark en el último año tras la implementación de tecnologías limpias?" dataDxfId="161"/>
    <tableColumn id="87" xr3:uid="{00000000-0010-0000-0000-000057000000}" name="¿En qué medida ha optimizado Geopark el uso de recursos naturales (agua, materiales) en sus operaciones?" dataDxfId="160"/>
    <tableColumn id="88" xr3:uid="{00000000-0010-0000-0000-000058000000}" name="Puntos: ¿En qué medida ha optimizado Geopark el uso de recursos naturales (agua, materiales) en sus operaciones?" dataDxfId="159"/>
    <tableColumn id="89" xr3:uid="{00000000-0010-0000-0000-000059000000}" name="Comentarios: ¿En qué medida ha optimizado Geopark el uso de recursos naturales (agua, materiales) en sus operaciones?" dataDxfId="158"/>
    <tableColumn id="90" xr3:uid="{00000000-0010-0000-0000-00005A000000}" name="¿Geopark cumple actualmente con estándares de sostenibilidad reconocidos, como ISO 14001?" dataDxfId="157"/>
    <tableColumn id="91" xr3:uid="{00000000-0010-0000-0000-00005B000000}" name="Puntos: ¿Geopark cumple actualmente con estándares de sostenibilidad reconocidos, como ISO 14001?" dataDxfId="156"/>
    <tableColumn id="92" xr3:uid="{00000000-0010-0000-0000-00005C000000}" name="Comentarios: ¿Geopark cumple actualmente con estándares de sostenibilidad reconocidos, como ISO 14001?" dataDxfId="155"/>
    <tableColumn id="93" xr3:uid="{00000000-0010-0000-0000-00005D000000}" name="¿Cuál considera que es el nivel de compromiso de Geopark para reducir el impacto ambiental de sus operaciones?" dataDxfId="154"/>
    <tableColumn id="94" xr3:uid="{00000000-0010-0000-0000-00005E000000}" name="Puntos: ¿Cuál considera que es el nivel de compromiso de Geopark para reducir el impacto ambiental de sus operaciones?" dataDxfId="153"/>
    <tableColumn id="95" xr3:uid="{00000000-0010-0000-0000-00005F000000}" name="Comentarios: ¿Cuál considera que es el nivel de compromiso de Geopark para reducir el impacto ambiental de sus operaciones?" dataDxfId="152"/>
    <tableColumn id="96" xr3:uid="{00000000-0010-0000-0000-000060000000}" name="¿En qué medida las prácticas sostenibles han contribuido a la reducción de costos o a la mejora en la eficiencia operativa?" dataDxfId="151"/>
    <tableColumn id="97" xr3:uid="{00000000-0010-0000-0000-000061000000}" name="Puntos: ¿En qué medida las prácticas sostenibles han contribuido a la reducción de costos o a la mejora en la eficiencia operativa?" dataDxfId="150"/>
    <tableColumn id="98" xr3:uid="{00000000-0010-0000-0000-000062000000}" name="Comentarios: ¿En qué medida las prácticas sostenibles han contribuido a la reducción de costos o a la mejora en la eficiencia operativa?" dataDxfId="149"/>
    <tableColumn id="99" xr3:uid="{00000000-0010-0000-0000-000063000000}" name="¿Considera que la cuota de mercado es un indicador adecuado para medir la competitividad empresarial en el contexto de la transición energética?" dataDxfId="148"/>
    <tableColumn id="100" xr3:uid="{00000000-0010-0000-0000-000064000000}" name="Puntos: ¿Considera que la cuota de mercado es un indicador adecuado para medir la competitividad empresarial en el contexto de la transición energética?" dataDxfId="147"/>
    <tableColumn id="101" xr3:uid="{00000000-0010-0000-0000-000065000000}" name="Comentarios: ¿Considera que la cuota de mercado es un indicador adecuado para medir la competitividad empresarial en el contexto de la transición energética?" dataDxfId="146"/>
    <tableColumn id="102" xr3:uid="{00000000-0010-0000-0000-000066000000}" name="¿Cree que el análisis de los márgenes de rentabilidad permite evaluar la competitividad de la empresa frente a sus competidores?" dataDxfId="145"/>
    <tableColumn id="103" xr3:uid="{00000000-0010-0000-0000-000067000000}" name="Puntos: ¿Cree que el análisis de los márgenes de rentabilidad permite evaluar la competitividad de la empresa frente a sus competidores?" dataDxfId="144"/>
    <tableColumn id="104" xr3:uid="{00000000-0010-0000-0000-000068000000}" name="Comentarios: ¿Cree que el análisis de los márgenes de rentabilidad permite evaluar la competitividad de la empresa frente a sus competidores?" dataDxfId="143"/>
    <tableColumn id="105" xr3:uid="{00000000-0010-0000-0000-000069000000}" name="¿Opina que las encuestas de satisfacción del cliente reflejan correctamente la percepción del mercado sobre la competitividad de la empresa?" dataDxfId="142"/>
    <tableColumn id="106" xr3:uid="{00000000-0010-0000-0000-00006A000000}" name="Puntos: ¿Opina que las encuestas de satisfacción del cliente reflejan correctamente la percepción del mercado sobre la competitividad de la empresa?" dataDxfId="141"/>
    <tableColumn id="107" xr3:uid="{00000000-0010-0000-0000-00006B000000}" name="Comentarios: ¿Opina que las encuestas de satisfacción del cliente reflejan correctamente la percepción del mercado sobre la competitividad de la empresa?" dataDxfId="140"/>
    <tableColumn id="108" xr3:uid="{00000000-0010-0000-0000-00006C000000}" name="¿Evalúa que las entrevistas a los directivos proporcionan información útil sobre las estrategias de competitividad en relación con la transición energética?" dataDxfId="139"/>
    <tableColumn id="109" xr3:uid="{00000000-0010-0000-0000-00006D000000}" name="Puntos: ¿Evalúa que las entrevistas a los directivos proporcionan información útil sobre las estrategias de competitividad en relación con la transición energética?" dataDxfId="138"/>
    <tableColumn id="110" xr3:uid="{00000000-0010-0000-0000-00006E000000}" name="Comentarios: ¿Evalúa que las entrevistas a los directivos proporcionan información útil sobre las estrategias de competitividad en relación con la transición energética?" dataDxfId="137"/>
    <tableColumn id="111" xr3:uid="{00000000-0010-0000-0000-00006F000000}" name="¿Considera que la capacidad de la empresa para adaptarse a las nuevas exigencias del sector es un buen indicador de su competitividad?" dataDxfId="136"/>
    <tableColumn id="112" xr3:uid="{00000000-0010-0000-0000-000070000000}" name="Puntos: ¿Considera que la capacidad de la empresa para adaptarse a las nuevas exigencias del sector es un buen indicador de su competitividad?" dataDxfId="135"/>
    <tableColumn id="113" xr3:uid="{00000000-0010-0000-0000-000071000000}" name="Comentarios: ¿Considera que la capacidad de la empresa para adaptarse a las nuevas exigencias del sector es un buen indicador de su competitividad?" dataDxfId="134"/>
    <tableColumn id="114" xr3:uid="{00000000-0010-0000-0000-000072000000}" name="¿Cree que las encuestas a empleados y directivos capturan adecuadamente la percepción sobre los beneficios de las tecnologías limpias?" dataDxfId="133"/>
    <tableColumn id="115" xr3:uid="{00000000-0010-0000-0000-000073000000}" name="Puntos: ¿Cree que las encuestas a empleados y directivos capturan adecuadamente la percepción sobre los beneficios de las tecnologías limpias?" dataDxfId="132"/>
    <tableColumn id="116" xr3:uid="{00000000-0010-0000-0000-000074000000}" name="Comentarios: ¿Cree que las encuestas a empleados y directivos capturan adecuadamente la percepción sobre los beneficios de las tecnologías limpias?" dataDxfId="131"/>
    <tableColumn id="117" xr3:uid="{00000000-0010-0000-0000-000075000000}" name="¿Considera que el impacto de las tecnologías limpias en la reducción de costos es un beneficio relevante para la percepción de los empleados y directivos?" dataDxfId="130"/>
    <tableColumn id="118" xr3:uid="{00000000-0010-0000-0000-000076000000}" name="Puntos: ¿Considera que el impacto de las tecnologías limpias en la reducción de costos es un beneficio relevante para la percepción de los empleados y directivos?" dataDxfId="129"/>
    <tableColumn id="119" xr3:uid="{00000000-0010-0000-0000-000077000000}" name="Comentarios: ¿Considera que el impacto de las tecnologías limpias en la reducción de costos es un beneficio relevante para la percepción de los empleados y directivos?" dataDxfId="128"/>
    <tableColumn id="120" xr3:uid="{00000000-0010-0000-0000-000078000000}" name="¿Evalúa que el cumplimiento de regulaciones ambientales es un aspecto importante en la percepción de beneficios de las tecnologías limpias?" dataDxfId="127"/>
    <tableColumn id="121" xr3:uid="{00000000-0010-0000-0000-000079000000}" name="Puntos: ¿Evalúa que el cumplimiento de regulaciones ambientales es un aspecto importante en la percepción de beneficios de las tecnologías limpias?" dataDxfId="126"/>
    <tableColumn id="122" xr3:uid="{00000000-0010-0000-0000-00007A000000}" name="Comentarios: ¿Evalúa que el cumplimiento de regulaciones ambientales es un aspecto importante en la percepción de beneficios de las tecnologías limpias?" dataDxfId="125"/>
    <tableColumn id="123" xr3:uid="{00000000-0010-0000-0000-00007B000000}" name="¿Opina que la mejora en la imagen corporativa es una dimensión clave para entender la percepción de los beneficios de las tecnologías limpias?" dataDxfId="124"/>
    <tableColumn id="124" xr3:uid="{00000000-0010-0000-0000-00007C000000}" name="Comentarios: ¿Opina que la mejora en la imagen corporativa es una dimensión clave para entender la percepción de los beneficios de las tecnologías limpias?" dataDxfId="123"/>
    <tableColumn id="125" xr3:uid="{00000000-0010-0000-0000-00007D000000}" name="Puntos: ¿Opina que la mejora en la imagen corporativa es una dimensión clave para entender la percepción de los beneficios de las tecnologías limpias?" dataDxfId="122"/>
    <tableColumn id="126" xr3:uid="{00000000-0010-0000-0000-00007E000000}" name="¿Considera que las entrevistas en profundidad proporcionan información valiosa para validar la aceptación de las tecnologías limpias en la cadena de suministro?" dataDxfId="121"/>
    <tableColumn id="127" xr3:uid="{00000000-0010-0000-0000-00007F000000}" name="Comentarios: ¿Considera que las entrevistas en profundidad proporcionan información valiosa para validar la aceptación de las tecnologías limpias en la cadena de suministro?" dataDxfId="120"/>
    <tableColumn id="128" xr3:uid="{00000000-0010-0000-0000-000080000000}" name="Puntos: ¿Considera que las entrevistas en profundidad proporcionan información valiosa para validar la aceptación de las tecnologías limpias en la cadena de suministro?" dataDxfId="119"/>
    <tableColumn id="129" xr3:uid="{00000000-0010-0000-0000-000081000000}" name="¿Qué tan efectivos considera que son los incentivos gubernamentales actuales para la adopción de tecnologías limpias en Geopark?" dataDxfId="118"/>
    <tableColumn id="130" xr3:uid="{00000000-0010-0000-0000-000082000000}" name="Comentarios: ¿Qué tan efectivos considera que son los incentivos gubernamentales actuales para la adopción de tecnologías limpias en Geopark?" dataDxfId="117"/>
    <tableColumn id="131" xr3:uid="{00000000-0010-0000-0000-000083000000}" name="Puntos: ¿Qué tan efectivos considera que son los incentivos gubernamentales actuales para la adopción de tecnologías limpias en Geopark?" dataDxfId="116"/>
    <tableColumn id="132" xr3:uid="{00000000-0010-0000-0000-000084000000}" name="¿Cómo calificaría la relevancia de los programas gubernamentales actuales para apoyar la transición energética en Geopark?" dataDxfId="115"/>
    <tableColumn id="133" xr3:uid="{00000000-0010-0000-0000-000085000000}" name="Comentarios: ¿Cómo calificaría la relevancia de los programas gubernamentales actuales para apoyar la transición energética en Geopark?" dataDxfId="114"/>
    <tableColumn id="134" xr3:uid="{00000000-0010-0000-0000-000086000000}" name="Puntos: ¿Cómo calificaría la relevancia de los programas gubernamentales actuales para apoyar la transición energética en Geopark?" dataDxfId="113"/>
    <tableColumn id="135" xr3:uid="{00000000-0010-0000-0000-000087000000}" name="¿En qué medida las regulaciones gubernamentales actuales facilitan la adopción de tecnologías limpias por parte de Geopark?" dataDxfId="112"/>
    <tableColumn id="136" xr3:uid="{00000000-0010-0000-0000-000088000000}" name="Comentarios: ¿En qué medida las regulaciones gubernamentales actuales facilitan la adopción de tecnologías limpias por parte de Geopark?" dataDxfId="111"/>
    <tableColumn id="137" xr3:uid="{00000000-0010-0000-0000-000089000000}" name="Puntos: ¿En qué medida las regulaciones gubernamentales actuales facilitan la adopción de tecnologías limpias por parte de Geopark?" dataDxfId="110"/>
    <tableColumn id="138" xr3:uid="{00000000-0010-0000-0000-00008A000000}" name="¿Cuánta confianza tiene en que el gobierno implementará programas eficaces que beneficien directamente a GeoPark en la adopción de tecnologías limpias durante los próximos 5 años?" dataDxfId="109"/>
    <tableColumn id="139" xr3:uid="{00000000-0010-0000-0000-00008B000000}" name="Comentarios: ¿Cuánta confianza tiene en que el gobierno implementará programas eficaces que beneficien directamente a GeoPark en la adopción de tecnologías limpias durante los próximos 5 años?" dataDxfId="108"/>
    <tableColumn id="140" xr3:uid="{00000000-0010-0000-0000-00008C000000}" name="Puntos: ¿Cuánta confianza tiene en que el gobierno implementará programas eficaces que beneficien directamente a GeoPark en la adopción de tecnologías limpias durante los próximos 5 años?" dataDxfId="107"/>
    <tableColumn id="141" xr3:uid="{00000000-0010-0000-0000-00008D000000}" name="¿En qué medida cree que las políticas gubernamentales actuales están alineadas con las necesidades y desafíos específicos de GeoPark frente a la transición energética?" dataDxfId="106"/>
    <tableColumn id="142" xr3:uid="{00000000-0010-0000-0000-00008E000000}" name="Comentarios: ¿En qué medida cree que las políticas gubernamentales actuales están alineadas con las necesidades y desafíos específicos de GeoPark frente a la transición energética?" dataDxfId="105"/>
    <tableColumn id="143" xr3:uid="{00000000-0010-0000-0000-00008F000000}" name="Puntos: ¿En qué medida cree que las políticas gubernamentales actuales están alineadas con las necesidades y desafíos específicos de GeoPark frente a la transición energética?" dataDxfId="10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38E780-5638-4EB1-8481-5D663F963D35}" name="Table13" displayName="Table13" ref="A2:BC23" totalsRowCount="1" headerRowDxfId="103">
  <autoFilter ref="A2:BC22" xr:uid="{D638E780-5638-4EB1-8481-5D663F963D35}"/>
  <tableColumns count="55">
    <tableColumn id="1" xr3:uid="{5D800037-E935-48B4-A779-E284FFF1C978}" name="ID" dataDxfId="102"/>
    <tableColumn id="9" xr3:uid="{BD1930E1-2D1A-4F10-AB78-A750B2803202}" name="¿Conoce usted si GeoPark ha implementado medidas para reducir su huella de carbono en los procesos logísticos y operativos?" dataDxfId="101"/>
    <tableColumn id="12" xr3:uid="{D2E26D93-A447-4DBC-B531-E3297DBBFC25}" name="¿Está informado(a) sobre prácticas de disposición final de materiales al término de su vida útil dentro de la cadena de suministro de GeoPark?" dataDxfId="100"/>
    <tableColumn id="15" xr3:uid="{5C7A1EE6-6B3B-44EE-8D5F-0DC9042141ED}" name="¿Tiene conocimiento de si se utilizan materiales reciclados, remanufacturados o reacondicionados en las operaciones de suministro de GeoPark?" dataDxfId="99"/>
    <tableColumn id="18" xr3:uid="{068928EE-528A-4689-8184-547846A17D60}" name="¿Conoce usted si existen acuerdos de retroventa o devolución de materiales no utilizados con proveedores en GeoPark?" dataDxfId="98"/>
    <tableColumn id="21" xr3:uid="{A7961987-8160-42DA-99E4-0D29F4F066AE}" name="¿Está al tanto de si GeoPark realiza mediciones de la huella de agua o huella de carbono en su cadena de abastecimiento?" dataDxfId="97"/>
    <tableColumn id="24" xr3:uid="{D861835D-29F5-4332-8DD6-B1706F8BF472}" name="¿En qué medida han disminuido los costos operativos de su empresa tras implementar tecnologías de bajo carbono en la cadena de suministro?" totalsRowFunction="custom" dataDxfId="95" totalsRowDxfId="96">
      <totalsRowFormula>G2</totalsRowFormula>
    </tableColumn>
    <tableColumn id="27" xr3:uid="{1E37364D-ABD2-40EF-BF54-1FA167B52DEE}" name="¿Cuánto considera que ha mejorado la eficiencia en el uso de recursos (agua, energía, materiales) tras la adopción de prácticas sostenibles?" totalsRowFunction="custom" dataDxfId="93" totalsRowDxfId="94">
      <totalsRowFormula>H2</totalsRowFormula>
    </tableColumn>
    <tableColumn id="30" xr3:uid="{A1C8AB37-0705-430C-BB68-9DA8728664C1}" name="¿En qué medida considera usted que la implementación de prácticas de transporte eficiente ha mejorado la puntualidad y agilidad en la entrega de materiales, suministros e insumos dentro de la operación logística de GeoPark?" totalsRowFunction="custom" dataDxfId="91" totalsRowDxfId="92">
      <totalsRowFormula>I2</totalsRowFormula>
    </tableColumn>
    <tableColumn id="33" xr3:uid="{DFCCB72C-4C0D-42C5-A0B8-3A69ECFD81EE}" name="¿En qué medida considera usted que la adopción de tecnologías limpias ha contribuido a mejorar la productividad y la eficiencia operativa en GeoPark?" totalsRowFunction="custom" dataDxfId="89" totalsRowDxfId="90">
      <totalsRowFormula>J2</totalsRowFormula>
    </tableColumn>
    <tableColumn id="36" xr3:uid="{2273A2C6-7108-416A-921B-33C47B0597A1}" name="¿Qué tan grandes son los desafíos actuales para mejorar la eficiencia en la cadena de suministro después de implementar cambios tecnológicos?" totalsRowFunction="custom" dataDxfId="87" totalsRowDxfId="88">
      <totalsRowFormula>K2</totalsRowFormula>
    </tableColumn>
    <tableColumn id="4" xr3:uid="{E8507237-F852-4108-A505-56DA8A2FB13B}" name="Column3" dataDxfId="85" totalsRowDxfId="86"/>
    <tableColumn id="39" xr3:uid="{01518737-064F-44B4-902F-9EE354E60B75}" name="¿Qué proporción de la energía en sus operaciones proviene de fuentes renovables?" totalsRowFunction="custom" dataDxfId="83" totalsRowDxfId="84">
      <totalsRowFormula>M2</totalsRowFormula>
    </tableColumn>
    <tableColumn id="42" xr3:uid="{7F849855-969E-4876-8C62-81A1D88FEA4F}" name="¿Cómo calificaría la inversión de su empresa en tecnologías limpias en los últimos dos años?" totalsRowFunction="custom" dataDxfId="81" totalsRowDxfId="82">
      <totalsRowFormula>N2</totalsRowFormula>
    </tableColumn>
    <tableColumn id="45" xr3:uid="{C3FE0CDB-831B-4173-B171-5107E6E73CC1}" name="¿En qué medida considera que su empresa cumple con las normativas ambientales exigidas por el gobierno?" totalsRowFunction="custom" dataDxfId="79" totalsRowDxfId="80">
      <totalsRowFormula>O2</totalsRowFormula>
    </tableColumn>
    <tableColumn id="48" xr3:uid="{E339DB61-5666-47FF-ADB2-938F9CE2A6E9}" name="¿En qué medida los líderes o empleados estratégicos perciben la transición energética como una oportunidad de crecimiento sostenible para la empresa?" totalsRowFunction="custom" dataDxfId="77" totalsRowDxfId="78">
      <totalsRowFormula>P2</totalsRowFormula>
    </tableColumn>
    <tableColumn id="51" xr3:uid="{55F4BABC-79EE-4891-AEC6-DE41CBF8DA8E}" name="¿Cuál es el principal obstáculo que enfrenta su empresa para una mayor adopción de energías limpias?" totalsRowFunction="custom" dataDxfId="75" totalsRowDxfId="76">
      <totalsRowFormula>Q2</totalsRowFormula>
    </tableColumn>
    <tableColumn id="5" xr3:uid="{DC5000A2-2EA9-4759-874C-321756C3D423}" name="Column32" dataDxfId="73" totalsRowDxfId="74"/>
    <tableColumn id="54" xr3:uid="{9F0242C1-6F6C-4833-9C24-9A80013DFA66}" name="¿Considera que las normativas energéticas y ambientales actuales son adecuadas para promover una transición energética sostenible en Geopark?_x000a_" totalsRowFunction="custom" dataDxfId="71" totalsRowDxfId="72">
      <totalsRowFormula>S2</totalsRowFormula>
    </tableColumn>
    <tableColumn id="57" xr3:uid="{3BFBA32A-DD95-4EA4-8FB0-BCB5C8DA06DB}" name="¿Qué nivel de complejidad representan para Geopark los requerimientos regulatorios relacionados con sostenibilidad en el marco de la transición energética?" totalsRowFunction="custom" dataDxfId="69" totalsRowDxfId="70">
      <totalsRowFormula>T2</totalsRowFormula>
    </tableColumn>
    <tableColumn id="60" xr3:uid="{81FB224D-8A0C-4740-B499-2D13432C6388}" name="¿En qué medida el cumplimiento de las normativas ambientales y energéticas ha influido en las decisiones estratégicas de Geopark sobre la cadena de suministro?" totalsRowFunction="custom" dataDxfId="67" totalsRowDxfId="68">
      <totalsRowFormula>U2</totalsRowFormula>
    </tableColumn>
    <tableColumn id="63" xr3:uid="{68AD9DC0-DB45-4AFD-91F1-D1D3F92386D3}" name="¿Qué tan preparada está Geopark para adaptarse a las nuevas normativas energéticas y ambientales que puedan surgir en los próximos 5 años?" totalsRowFunction="custom" dataDxfId="65" totalsRowDxfId="66">
      <totalsRowFormula>V2</totalsRowFormula>
    </tableColumn>
    <tableColumn id="66" xr3:uid="{8F8C7703-FC92-4494-BD56-E7DE7A6EEE09}" name="¿En qué medida Geopark cumple con los estándares de sostenibilidad establecidos por las normativas nacionales e internacionales en el sector energético?" totalsRowFunction="custom" dataDxfId="63" totalsRowDxfId="64">
      <totalsRowFormula>W2</totalsRowFormula>
    </tableColumn>
    <tableColumn id="6" xr3:uid="{9DC56779-B98B-4CD5-B95B-7B2BFE4B7E49}" name="Column33" dataDxfId="61" totalsRowDxfId="62"/>
    <tableColumn id="69" xr3:uid="{06DC9521-8E5B-4E73-98FB-F2DC8CD79ED8}" name="¿Considera que la inversión en tecnologías limpias refleja un compromiso significativo de Geopark con la sostenibilidad?" totalsRowFunction="custom" dataDxfId="59" totalsRowDxfId="60">
      <totalsRowFormula>Y2</totalsRowFormula>
    </tableColumn>
    <tableColumn id="72" xr3:uid="{D716C3D2-C9B9-4ED0-A34F-19A748BAE207}" name="¿Cree que los proyectos sostenibles implementados han tenido un impacto medible en la reducción de la huella de carbono de Geopark?" totalsRowFunction="custom" dataDxfId="57" totalsRowDxfId="58">
      <totalsRowFormula>Z2</totalsRowFormula>
    </tableColumn>
    <tableColumn id="75" xr3:uid="{90DB27B2-02FC-4ECC-B301-87ACFF23FF11}" name="¿Evalúa que las encuestas a los equipos operativos proporcionan una comprensión adecuada sobre sus actitudes y adaptabilidad hacia las tecnologías limpias?" totalsRowFunction="custom" dataDxfId="55" totalsRowDxfId="56">
      <totalsRowFormula>AA2</totalsRowFormula>
    </tableColumn>
    <tableColumn id="78" xr3:uid="{7A72FE1E-5E52-4F7B-92E1-A2F305FA6537}" name="¿Considera que el número de proyectos sostenibles implementados es suficiente para evidenciar la adopción de tecnologías limpias?" totalsRowFunction="custom" dataDxfId="53" totalsRowDxfId="54">
      <totalsRowFormula>AB2</totalsRowFormula>
    </tableColumn>
    <tableColumn id="81" xr3:uid="{9E1677BE-DC54-4C51-938A-1880DEBF487C}" name="¿Opina que la adopción de tecnologías limpias está efectivamente orientada a reducir el impacto ambiental en la operación de la cadena de suministro de Geopark?" totalsRowFunction="custom" dataDxfId="51" totalsRowDxfId="52">
      <totalsRowFormula>AC2</totalsRowFormula>
    </tableColumn>
    <tableColumn id="7" xr3:uid="{954194B2-D51A-49AB-827A-B4DCFDE0C92A}" name="Column34" dataDxfId="49" totalsRowDxfId="50"/>
    <tableColumn id="82" xr3:uid="{93769FE0-CE35-4098-838C-9BCB1A05A251}" name="¿Qué tan significativa ha sido la reducción en la huella de carbono de Geopark en el último año tras la implementación de tecnologías limpias?" totalsRowFunction="custom" dataDxfId="47" totalsRowDxfId="48">
      <totalsRowFormula>AE2</totalsRowFormula>
    </tableColumn>
    <tableColumn id="83" xr3:uid="{54B6BC02-2CC6-4F95-ABD5-D69DBFF0FBA8}" name="¿En qué medida ha optimizado Geopark el uso de recursos naturales (agua, materiales) en sus operaciones?" totalsRowFunction="custom" dataDxfId="45" totalsRowDxfId="46">
      <totalsRowFormula>AF2</totalsRowFormula>
    </tableColumn>
    <tableColumn id="84" xr3:uid="{9E4D7577-C33F-4AD3-BC61-3EAE92461DFA}" name="¿Geopark cumple actualmente con estándares de sostenibilidad reconocidos, como ISO 14001?" totalsRowFunction="custom" dataDxfId="43" totalsRowDxfId="44">
      <totalsRowFormula>AG2</totalsRowFormula>
    </tableColumn>
    <tableColumn id="87" xr3:uid="{641A35E8-986A-42CC-8F10-1F93FB81AEE9}" name="¿Cuál considera que es el nivel de compromiso de Geopark para reducir el impacto ambiental de sus operaciones?" totalsRowFunction="custom" dataDxfId="41" totalsRowDxfId="42">
      <totalsRowFormula>AH2</totalsRowFormula>
    </tableColumn>
    <tableColumn id="90" xr3:uid="{9A301EDC-10B0-4088-963B-29A2A7E7C59C}" name="¿En qué medida las prácticas sostenibles han contribuido a la reducción de costos o a la mejora en la eficiencia operativa?" totalsRowFunction="custom" dataDxfId="39" totalsRowDxfId="40">
      <totalsRowFormula>AI2</totalsRowFormula>
    </tableColumn>
    <tableColumn id="8" xr3:uid="{AA97649D-C096-41F2-BB89-3BE4434A4345}" name="Column35" dataDxfId="37" totalsRowDxfId="38"/>
    <tableColumn id="93" xr3:uid="{D0FBDF5F-267E-410E-93BD-DF5450884B88}" name="¿Considera que la cuota de mercado es un indicador adecuado para medir la competitividad empresarial en el contexto de la transición energética?" totalsRowFunction="custom" dataDxfId="35" totalsRowDxfId="36">
      <totalsRowFormula>AK2</totalsRowFormula>
    </tableColumn>
    <tableColumn id="96" xr3:uid="{F962AA19-1726-4683-B4B8-FDDB91219608}" name="¿Cree que el análisis de los márgenes de rentabilidad permite evaluar la competitividad de la empresa frente a sus competidores?" totalsRowFunction="custom" dataDxfId="33" totalsRowDxfId="34">
      <totalsRowFormula>AL2</totalsRowFormula>
    </tableColumn>
    <tableColumn id="99" xr3:uid="{BEF85B9B-90FA-45E4-AAA6-2774B5EA186A}" name="¿Opina que las encuestas de satisfacción del cliente reflejan correctamente la percepción del mercado sobre la competitividad de la empresa?" totalsRowFunction="custom" dataDxfId="31" totalsRowDxfId="32">
      <totalsRowFormula>AM2</totalsRowFormula>
    </tableColumn>
    <tableColumn id="102" xr3:uid="{F67FE8EF-DD7E-4DE4-9E5D-0257A068D846}" name="¿Evalúa que las entrevistas a los directivos proporcionan información útil sobre las estrategias de competitividad en relación con la transición energética?" totalsRowFunction="custom" dataDxfId="29" totalsRowDxfId="30">
      <totalsRowFormula>AN2</totalsRowFormula>
    </tableColumn>
    <tableColumn id="105" xr3:uid="{E62977B3-25DD-4BAB-932C-519B8CE01315}" name="¿Considera que la capacidad de la empresa para adaptarse a las nuevas exigencias del sector es un buen indicador de su competitividad?" totalsRowFunction="custom" dataDxfId="27" totalsRowDxfId="28">
      <totalsRowFormula>AO2</totalsRowFormula>
    </tableColumn>
    <tableColumn id="10" xr3:uid="{12060E63-E207-4EBF-99F2-336E879E5560}" name="Column36" dataDxfId="25" totalsRowDxfId="26"/>
    <tableColumn id="108" xr3:uid="{5273418E-C502-4B68-8DD5-286C7804AC70}" name="¿Cree que las encuestas a empleados y directivos capturan adecuadamente la percepción sobre los beneficios de las tecnologías limpias?" totalsRowFunction="custom" dataDxfId="23" totalsRowDxfId="24">
      <totalsRowFormula>AQ2</totalsRowFormula>
    </tableColumn>
    <tableColumn id="111" xr3:uid="{E387E62A-5C46-4A7C-B451-DBC09B725E22}" name="¿Considera que el impacto de las tecnologías limpias en la reducción de costos es un beneficio relevante para la percepción de los empleados y directivos?" totalsRowFunction="custom" dataDxfId="21" totalsRowDxfId="22">
      <totalsRowFormula>AR2</totalsRowFormula>
    </tableColumn>
    <tableColumn id="114" xr3:uid="{F872AF18-C86E-45B8-86D7-17946700575C}" name="¿Evalúa que el cumplimiento de regulaciones ambientales es un aspecto importante en la percepción de beneficios de las tecnologías limpias?" totalsRowFunction="custom" dataDxfId="19" totalsRowDxfId="20">
      <totalsRowFormula>AS2</totalsRowFormula>
    </tableColumn>
    <tableColumn id="117" xr3:uid="{FC5B8611-611D-4AA0-BE7A-67BFB137380F}" name="¿Opina que la mejora en la imagen corporativa es una dimensión clave para entender la percepción de los beneficios de las tecnologías limpias?" totalsRowFunction="custom" dataDxfId="17" totalsRowDxfId="18">
      <totalsRowFormula>AT2</totalsRowFormula>
    </tableColumn>
    <tableColumn id="120" xr3:uid="{7F62E320-D35F-43EF-97E5-C4EF518A424F}" name="¿Considera que las entrevistas en profundidad proporcionan información valiosa para validar la aceptación de las tecnologías limpias en la cadena de suministro?" totalsRowFunction="custom" dataDxfId="15" totalsRowDxfId="16">
      <totalsRowFormula>AU2</totalsRowFormula>
    </tableColumn>
    <tableColumn id="11" xr3:uid="{E140D924-09CF-4954-8D8D-006A5FDD1A68}" name="Column37" dataDxfId="13" totalsRowDxfId="14"/>
    <tableColumn id="123" xr3:uid="{C766F4D4-2D51-428E-9161-B65C5469DA33}" name="¿Qué tan efectivos considera que son los incentivos gubernamentales actuales para la adopción de tecnologías limpias en Geopark?" totalsRowFunction="custom" dataDxfId="11" totalsRowDxfId="12">
      <totalsRowFormula>AW2</totalsRowFormula>
    </tableColumn>
    <tableColumn id="126" xr3:uid="{544DD7BE-A191-4239-A6AB-C07A3E7B3198}" name="¿Cómo calificaría la relevancia de los programas gubernamentales actuales para apoyar la transición energética en Geopark?" totalsRowFunction="custom" dataDxfId="9" totalsRowDxfId="10">
      <totalsRowFormula>AX2</totalsRowFormula>
    </tableColumn>
    <tableColumn id="129" xr3:uid="{C1942170-F9D7-4EF4-95AD-54762E012E7F}" name="¿En qué medida las regulaciones gubernamentales actuales facilitan la adopción de tecnologías limpias por parte de Geopark?" totalsRowFunction="custom" dataDxfId="7" totalsRowDxfId="8">
      <totalsRowFormula>AY2</totalsRowFormula>
    </tableColumn>
    <tableColumn id="132" xr3:uid="{642204B3-C310-45A3-9AD3-6B900B9E5109}" name="¿Cuánta confianza tiene en que el gobierno implementará programas eficaces que beneficien directamente a GeoPark en la adopción de tecnologías limpias durante los próximos 5 años?" totalsRowFunction="custom" dataDxfId="5" totalsRowDxfId="6">
      <totalsRowFormula>AZ2</totalsRowFormula>
    </tableColumn>
    <tableColumn id="135" xr3:uid="{7777176C-DAE7-47E3-8D07-2263069BC715}" name="¿En qué medida cree que las políticas gubernamentales actuales están alineadas con las necesidades y desafíos específicos de GeoPark frente a la transición energética?" totalsRowFunction="custom" dataDxfId="3" totalsRowDxfId="4">
      <totalsRowFormula>BA2</totalsRowFormula>
    </tableColumn>
    <tableColumn id="138" xr3:uid="{D940661A-FA0C-4838-9143-BD6CA0211BAB}" name="Column38" dataDxfId="1" totalsRowDxfId="2"/>
    <tableColumn id="141" xr3:uid="{DC2B5C18-A953-4D35-82BF-0D80439716EF}" name="Column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21"/>
  <sheetViews>
    <sheetView topLeftCell="DT1" zoomScaleNormal="100" zoomScaleSheetLayoutView="106" workbookViewId="0">
      <selection activeCell="DV24" sqref="DV24"/>
    </sheetView>
  </sheetViews>
  <sheetFormatPr defaultColWidth="9.140625" defaultRowHeight="15"/>
  <cols>
    <col min="1" max="2" width="20" bestFit="1" customWidth="1"/>
    <col min="3" max="3" width="29.7109375" customWidth="1"/>
    <col min="4" max="4" width="47.140625" bestFit="1" customWidth="1"/>
    <col min="5" max="5" width="23.5703125" customWidth="1"/>
    <col min="6" max="6" width="25.42578125" customWidth="1"/>
    <col min="7" max="136" width="20" bestFit="1" customWidth="1"/>
  </cols>
  <sheetData>
    <row r="1" spans="1:136" s="41" customFormat="1" ht="210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41" t="s">
        <v>17</v>
      </c>
      <c r="S1" s="41" t="s">
        <v>18</v>
      </c>
      <c r="T1" s="41" t="s">
        <v>19</v>
      </c>
      <c r="U1" s="41" t="s">
        <v>20</v>
      </c>
      <c r="V1" s="41" t="s">
        <v>21</v>
      </c>
      <c r="W1" s="41" t="s">
        <v>22</v>
      </c>
      <c r="X1" s="41" t="s">
        <v>23</v>
      </c>
      <c r="Y1" s="41" t="s">
        <v>24</v>
      </c>
      <c r="Z1" s="41" t="s">
        <v>25</v>
      </c>
      <c r="AA1" s="41" t="s">
        <v>26</v>
      </c>
      <c r="AB1" s="41" t="s">
        <v>27</v>
      </c>
      <c r="AC1" s="41" t="s">
        <v>28</v>
      </c>
      <c r="AD1" s="41" t="s">
        <v>29</v>
      </c>
      <c r="AE1" s="41" t="s">
        <v>30</v>
      </c>
      <c r="AF1" s="41" t="s">
        <v>31</v>
      </c>
      <c r="AG1" s="41" t="s">
        <v>32</v>
      </c>
      <c r="AH1" s="41" t="s">
        <v>33</v>
      </c>
      <c r="AI1" s="41" t="s">
        <v>34</v>
      </c>
      <c r="AJ1" s="41" t="s">
        <v>35</v>
      </c>
      <c r="AK1" s="41" t="s">
        <v>36</v>
      </c>
      <c r="AL1" s="41" t="s">
        <v>37</v>
      </c>
      <c r="AM1" s="41" t="s">
        <v>38</v>
      </c>
      <c r="AN1" s="41" t="s">
        <v>39</v>
      </c>
      <c r="AO1" s="41" t="s">
        <v>40</v>
      </c>
      <c r="AP1" s="41" t="s">
        <v>41</v>
      </c>
      <c r="AQ1" s="41" t="s">
        <v>42</v>
      </c>
      <c r="AR1" s="41" t="s">
        <v>43</v>
      </c>
      <c r="AS1" s="41" t="s">
        <v>44</v>
      </c>
      <c r="AT1" s="41" t="s">
        <v>45</v>
      </c>
      <c r="AU1" s="41" t="s">
        <v>46</v>
      </c>
      <c r="AV1" s="41" t="s">
        <v>47</v>
      </c>
      <c r="AW1" s="41" t="s">
        <v>48</v>
      </c>
      <c r="AX1" s="41" t="s">
        <v>49</v>
      </c>
      <c r="AY1" s="41" t="s">
        <v>50</v>
      </c>
      <c r="AZ1" s="41" t="s">
        <v>51</v>
      </c>
      <c r="BA1" s="41" t="s">
        <v>52</v>
      </c>
      <c r="BB1" s="41" t="s">
        <v>53</v>
      </c>
      <c r="BC1" s="41" t="s">
        <v>54</v>
      </c>
      <c r="BD1" s="41" t="s">
        <v>55</v>
      </c>
      <c r="BE1" s="41" t="s">
        <v>56</v>
      </c>
      <c r="BF1" s="41" t="s">
        <v>57</v>
      </c>
      <c r="BG1" s="41" t="s">
        <v>58</v>
      </c>
      <c r="BH1" s="41" t="s">
        <v>59</v>
      </c>
      <c r="BI1" s="41" t="s">
        <v>60</v>
      </c>
      <c r="BJ1" s="41" t="s">
        <v>61</v>
      </c>
      <c r="BK1" s="41" t="s">
        <v>62</v>
      </c>
      <c r="BL1" s="41" t="s">
        <v>63</v>
      </c>
      <c r="BM1" s="41" t="s">
        <v>64</v>
      </c>
      <c r="BN1" s="41" t="s">
        <v>65</v>
      </c>
      <c r="BO1" s="41" t="s">
        <v>66</v>
      </c>
      <c r="BP1" s="41" t="s">
        <v>67</v>
      </c>
      <c r="BQ1" s="41" t="s">
        <v>68</v>
      </c>
      <c r="BR1" s="41" t="s">
        <v>69</v>
      </c>
      <c r="BS1" s="41" t="s">
        <v>70</v>
      </c>
      <c r="BT1" s="41" t="s">
        <v>71</v>
      </c>
      <c r="BU1" s="41" t="s">
        <v>72</v>
      </c>
      <c r="BV1" s="41" t="s">
        <v>73</v>
      </c>
      <c r="BW1" s="41" t="s">
        <v>74</v>
      </c>
      <c r="BX1" s="41" t="s">
        <v>75</v>
      </c>
      <c r="BY1" s="41" t="s">
        <v>76</v>
      </c>
      <c r="BZ1" s="41" t="s">
        <v>77</v>
      </c>
      <c r="CA1" s="41" t="s">
        <v>78</v>
      </c>
      <c r="CB1" s="41" t="s">
        <v>79</v>
      </c>
      <c r="CC1" s="41" t="s">
        <v>80</v>
      </c>
      <c r="CD1" s="41" t="s">
        <v>81</v>
      </c>
      <c r="CE1" s="41" t="s">
        <v>82</v>
      </c>
      <c r="CF1" s="41" t="s">
        <v>83</v>
      </c>
      <c r="CG1" s="41" t="s">
        <v>84</v>
      </c>
      <c r="CH1" s="41" t="s">
        <v>85</v>
      </c>
      <c r="CI1" s="41" t="s">
        <v>86</v>
      </c>
      <c r="CJ1" s="41" t="s">
        <v>87</v>
      </c>
      <c r="CK1" s="41" t="s">
        <v>88</v>
      </c>
      <c r="CL1" s="41" t="s">
        <v>89</v>
      </c>
      <c r="CM1" s="41" t="s">
        <v>90</v>
      </c>
      <c r="CN1" s="41" t="s">
        <v>91</v>
      </c>
      <c r="CO1" s="41" t="s">
        <v>92</v>
      </c>
      <c r="CP1" s="41" t="s">
        <v>93</v>
      </c>
      <c r="CQ1" s="41" t="s">
        <v>94</v>
      </c>
      <c r="CR1" s="41" t="s">
        <v>95</v>
      </c>
      <c r="CS1" s="41" t="s">
        <v>96</v>
      </c>
      <c r="CT1" s="41" t="s">
        <v>97</v>
      </c>
      <c r="CU1" s="41" t="s">
        <v>98</v>
      </c>
      <c r="CV1" s="41" t="s">
        <v>99</v>
      </c>
      <c r="CW1" s="41" t="s">
        <v>100</v>
      </c>
      <c r="CX1" s="41" t="s">
        <v>101</v>
      </c>
      <c r="CY1" s="41" t="s">
        <v>102</v>
      </c>
      <c r="CZ1" s="41" t="s">
        <v>103</v>
      </c>
      <c r="DA1" s="41" t="s">
        <v>104</v>
      </c>
      <c r="DB1" s="41" t="s">
        <v>105</v>
      </c>
      <c r="DC1" s="41" t="s">
        <v>106</v>
      </c>
      <c r="DD1" s="41" t="s">
        <v>107</v>
      </c>
      <c r="DE1" s="41" t="s">
        <v>108</v>
      </c>
      <c r="DF1" s="41" t="s">
        <v>109</v>
      </c>
      <c r="DG1" s="41" t="s">
        <v>110</v>
      </c>
      <c r="DH1" s="41" t="s">
        <v>111</v>
      </c>
      <c r="DI1" s="41" t="s">
        <v>112</v>
      </c>
      <c r="DJ1" s="41" t="s">
        <v>113</v>
      </c>
      <c r="DK1" s="41" t="s">
        <v>114</v>
      </c>
      <c r="DL1" s="41" t="s">
        <v>115</v>
      </c>
      <c r="DM1" s="41" t="s">
        <v>116</v>
      </c>
      <c r="DN1" s="41" t="s">
        <v>117</v>
      </c>
      <c r="DO1" s="41" t="s">
        <v>118</v>
      </c>
      <c r="DP1" s="41" t="s">
        <v>119</v>
      </c>
      <c r="DQ1" s="41" t="s">
        <v>120</v>
      </c>
      <c r="DR1" s="41" t="s">
        <v>121</v>
      </c>
      <c r="DS1" s="41" t="s">
        <v>122</v>
      </c>
      <c r="DT1" s="41" t="s">
        <v>123</v>
      </c>
      <c r="DU1" s="41" t="s">
        <v>124</v>
      </c>
      <c r="DV1" s="41" t="s">
        <v>125</v>
      </c>
      <c r="DW1" s="41" t="s">
        <v>126</v>
      </c>
      <c r="DX1" s="41" t="s">
        <v>127</v>
      </c>
      <c r="DY1" s="41" t="s">
        <v>128</v>
      </c>
      <c r="DZ1" s="41" t="s">
        <v>129</v>
      </c>
      <c r="EA1" s="41" t="s">
        <v>130</v>
      </c>
      <c r="EB1" s="41" t="s">
        <v>131</v>
      </c>
      <c r="EC1" s="41" t="s">
        <v>132</v>
      </c>
      <c r="ED1" s="41" t="s">
        <v>133</v>
      </c>
      <c r="EE1" s="41" t="s">
        <v>134</v>
      </c>
      <c r="EF1" s="41" t="s">
        <v>135</v>
      </c>
    </row>
    <row r="2" spans="1:136">
      <c r="A2">
        <v>3</v>
      </c>
      <c r="B2" s="1">
        <v>45779.597488425898</v>
      </c>
      <c r="C2" s="1">
        <v>45779.608888888899</v>
      </c>
      <c r="D2" t="s">
        <v>136</v>
      </c>
      <c r="E2" t="s">
        <v>136</v>
      </c>
      <c r="H2" t="s">
        <v>136</v>
      </c>
      <c r="N2" t="s">
        <v>136</v>
      </c>
      <c r="Q2" t="s">
        <v>137</v>
      </c>
      <c r="T2" t="s">
        <v>138</v>
      </c>
      <c r="W2" t="s">
        <v>139</v>
      </c>
      <c r="Z2" t="s">
        <v>140</v>
      </c>
      <c r="AC2" t="s">
        <v>141</v>
      </c>
      <c r="AF2" t="s">
        <v>142</v>
      </c>
      <c r="AI2" t="s">
        <v>143</v>
      </c>
      <c r="AL2" t="s">
        <v>144</v>
      </c>
      <c r="AO2" t="s">
        <v>145</v>
      </c>
      <c r="AR2" t="s">
        <v>146</v>
      </c>
      <c r="AU2" t="s">
        <v>147</v>
      </c>
      <c r="AX2" t="s">
        <v>148</v>
      </c>
      <c r="BA2" t="s">
        <v>149</v>
      </c>
      <c r="BD2" t="s">
        <v>150</v>
      </c>
      <c r="BG2" t="s">
        <v>151</v>
      </c>
      <c r="BJ2" t="s">
        <v>152</v>
      </c>
      <c r="BM2" t="s">
        <v>153</v>
      </c>
      <c r="BP2" t="s">
        <v>154</v>
      </c>
      <c r="BS2" t="s">
        <v>155</v>
      </c>
      <c r="BV2" t="s">
        <v>156</v>
      </c>
      <c r="BY2" t="s">
        <v>157</v>
      </c>
      <c r="CB2" t="s">
        <v>158</v>
      </c>
      <c r="CE2" t="s">
        <v>159</v>
      </c>
      <c r="CH2" t="s">
        <v>160</v>
      </c>
      <c r="CK2" t="s">
        <v>161</v>
      </c>
      <c r="CN2" t="s">
        <v>162</v>
      </c>
      <c r="CQ2" t="s">
        <v>163</v>
      </c>
      <c r="CT2" t="s">
        <v>164</v>
      </c>
      <c r="CW2" t="s">
        <v>165</v>
      </c>
      <c r="CZ2" t="s">
        <v>166</v>
      </c>
      <c r="DC2" t="s">
        <v>167</v>
      </c>
      <c r="DF2" t="s">
        <v>168</v>
      </c>
      <c r="DI2" t="s">
        <v>169</v>
      </c>
      <c r="DL2" t="s">
        <v>170</v>
      </c>
      <c r="DO2" t="s">
        <v>171</v>
      </c>
      <c r="DR2" t="s">
        <v>172</v>
      </c>
      <c r="DU2" t="s">
        <v>173</v>
      </c>
      <c r="DX2" t="s">
        <v>174</v>
      </c>
      <c r="EA2" t="s">
        <v>175</v>
      </c>
      <c r="ED2" t="s">
        <v>176</v>
      </c>
    </row>
    <row r="3" spans="1:136">
      <c r="A3">
        <v>4</v>
      </c>
      <c r="B3" s="1">
        <v>45779.601597222201</v>
      </c>
      <c r="C3" s="1">
        <v>45779.609942129602</v>
      </c>
      <c r="D3" t="s">
        <v>177</v>
      </c>
      <c r="E3" t="s">
        <v>136</v>
      </c>
      <c r="H3" t="s">
        <v>177</v>
      </c>
      <c r="K3" t="s">
        <v>178</v>
      </c>
      <c r="N3" t="s">
        <v>136</v>
      </c>
      <c r="Q3" t="s">
        <v>137</v>
      </c>
      <c r="T3" t="s">
        <v>179</v>
      </c>
      <c r="W3" t="s">
        <v>139</v>
      </c>
      <c r="Z3" t="s">
        <v>180</v>
      </c>
      <c r="AC3" t="s">
        <v>181</v>
      </c>
      <c r="AF3" t="s">
        <v>142</v>
      </c>
      <c r="AI3" t="s">
        <v>182</v>
      </c>
      <c r="AL3" t="s">
        <v>144</v>
      </c>
      <c r="AO3" t="s">
        <v>145</v>
      </c>
      <c r="AR3" t="s">
        <v>183</v>
      </c>
      <c r="AU3" t="s">
        <v>151</v>
      </c>
      <c r="AX3" t="s">
        <v>184</v>
      </c>
      <c r="BA3" t="s">
        <v>174</v>
      </c>
      <c r="BD3" t="s">
        <v>150</v>
      </c>
      <c r="BG3" t="s">
        <v>151</v>
      </c>
      <c r="BJ3" t="s">
        <v>185</v>
      </c>
      <c r="BM3" t="s">
        <v>153</v>
      </c>
      <c r="BP3" t="s">
        <v>186</v>
      </c>
      <c r="BS3" t="s">
        <v>187</v>
      </c>
      <c r="BV3" t="s">
        <v>156</v>
      </c>
      <c r="BY3" t="s">
        <v>157</v>
      </c>
      <c r="CB3" t="s">
        <v>158</v>
      </c>
      <c r="CE3" t="s">
        <v>144</v>
      </c>
      <c r="CH3" t="s">
        <v>160</v>
      </c>
      <c r="CK3" t="s">
        <v>161</v>
      </c>
      <c r="CN3" t="s">
        <v>162</v>
      </c>
      <c r="CQ3" t="s">
        <v>163</v>
      </c>
      <c r="CT3" t="s">
        <v>188</v>
      </c>
      <c r="CW3" t="s">
        <v>189</v>
      </c>
      <c r="CZ3" t="s">
        <v>190</v>
      </c>
      <c r="DC3" t="s">
        <v>191</v>
      </c>
      <c r="DF3" t="s">
        <v>168</v>
      </c>
      <c r="DI3" t="s">
        <v>192</v>
      </c>
      <c r="DL3" t="s">
        <v>193</v>
      </c>
      <c r="DO3" t="s">
        <v>171</v>
      </c>
      <c r="DR3" t="s">
        <v>173</v>
      </c>
      <c r="DU3" t="s">
        <v>194</v>
      </c>
      <c r="DX3" t="s">
        <v>174</v>
      </c>
      <c r="EA3" t="s">
        <v>173</v>
      </c>
      <c r="ED3" t="s">
        <v>195</v>
      </c>
    </row>
    <row r="4" spans="1:136">
      <c r="A4">
        <v>5</v>
      </c>
      <c r="B4" s="1">
        <v>45779.602025462998</v>
      </c>
      <c r="C4" s="1">
        <v>45779.613969907397</v>
      </c>
      <c r="D4" t="s">
        <v>136</v>
      </c>
      <c r="E4" t="s">
        <v>136</v>
      </c>
      <c r="H4" t="s">
        <v>178</v>
      </c>
      <c r="K4" t="s">
        <v>178</v>
      </c>
      <c r="N4" t="s">
        <v>136</v>
      </c>
      <c r="Q4" t="s">
        <v>196</v>
      </c>
      <c r="T4" t="s">
        <v>197</v>
      </c>
      <c r="W4" t="s">
        <v>198</v>
      </c>
      <c r="Z4" t="s">
        <v>140</v>
      </c>
      <c r="AC4" t="s">
        <v>199</v>
      </c>
      <c r="AF4" t="s">
        <v>200</v>
      </c>
      <c r="AI4" t="s">
        <v>143</v>
      </c>
      <c r="AL4" t="s">
        <v>144</v>
      </c>
      <c r="AO4" t="s">
        <v>201</v>
      </c>
      <c r="AR4" t="s">
        <v>202</v>
      </c>
      <c r="AU4" t="s">
        <v>151</v>
      </c>
      <c r="AX4" t="s">
        <v>184</v>
      </c>
      <c r="BA4" t="s">
        <v>174</v>
      </c>
      <c r="BD4" t="s">
        <v>150</v>
      </c>
      <c r="BG4" t="s">
        <v>173</v>
      </c>
      <c r="BJ4" t="s">
        <v>203</v>
      </c>
      <c r="BM4" t="s">
        <v>204</v>
      </c>
      <c r="BP4" t="s">
        <v>205</v>
      </c>
      <c r="BS4" t="s">
        <v>187</v>
      </c>
      <c r="BV4" t="s">
        <v>156</v>
      </c>
      <c r="BY4" t="s">
        <v>157</v>
      </c>
      <c r="CB4" t="s">
        <v>206</v>
      </c>
      <c r="CE4" t="s">
        <v>207</v>
      </c>
      <c r="CH4" t="s">
        <v>208</v>
      </c>
      <c r="CK4" t="s">
        <v>161</v>
      </c>
      <c r="CN4" t="s">
        <v>209</v>
      </c>
      <c r="CQ4" t="s">
        <v>210</v>
      </c>
      <c r="CT4" t="s">
        <v>188</v>
      </c>
      <c r="CW4" t="s">
        <v>165</v>
      </c>
      <c r="CZ4" t="s">
        <v>166</v>
      </c>
      <c r="DC4" t="s">
        <v>167</v>
      </c>
      <c r="DF4" t="s">
        <v>168</v>
      </c>
      <c r="DI4" t="s">
        <v>169</v>
      </c>
      <c r="DL4" t="s">
        <v>211</v>
      </c>
      <c r="DO4" t="s">
        <v>212</v>
      </c>
      <c r="DR4" t="s">
        <v>213</v>
      </c>
      <c r="DU4" t="s">
        <v>214</v>
      </c>
      <c r="DX4" t="s">
        <v>174</v>
      </c>
      <c r="EA4" t="s">
        <v>173</v>
      </c>
      <c r="ED4" t="s">
        <v>215</v>
      </c>
    </row>
    <row r="5" spans="1:136">
      <c r="A5">
        <v>6</v>
      </c>
      <c r="B5" s="1">
        <v>45779.599479166704</v>
      </c>
      <c r="C5" s="1">
        <v>45779.630497685197</v>
      </c>
      <c r="D5" t="s">
        <v>136</v>
      </c>
      <c r="E5" t="s">
        <v>136</v>
      </c>
      <c r="H5" t="s">
        <v>136</v>
      </c>
      <c r="K5" t="s">
        <v>136</v>
      </c>
      <c r="N5" t="s">
        <v>136</v>
      </c>
      <c r="Q5" t="s">
        <v>216</v>
      </c>
      <c r="T5" t="s">
        <v>179</v>
      </c>
      <c r="W5" t="s">
        <v>217</v>
      </c>
      <c r="Z5" t="s">
        <v>218</v>
      </c>
      <c r="AC5" t="s">
        <v>141</v>
      </c>
      <c r="AF5" t="s">
        <v>219</v>
      </c>
      <c r="AI5" t="s">
        <v>220</v>
      </c>
      <c r="AL5" t="s">
        <v>221</v>
      </c>
      <c r="AO5" t="s">
        <v>222</v>
      </c>
      <c r="AR5" t="s">
        <v>146</v>
      </c>
      <c r="AU5" t="s">
        <v>151</v>
      </c>
      <c r="AX5" t="s">
        <v>148</v>
      </c>
      <c r="BA5" t="s">
        <v>223</v>
      </c>
      <c r="BD5" t="s">
        <v>224</v>
      </c>
      <c r="BG5" t="s">
        <v>225</v>
      </c>
      <c r="BJ5" t="s">
        <v>203</v>
      </c>
      <c r="BM5" t="s">
        <v>226</v>
      </c>
      <c r="BP5" t="s">
        <v>205</v>
      </c>
      <c r="BS5" t="s">
        <v>227</v>
      </c>
      <c r="BV5" t="s">
        <v>228</v>
      </c>
      <c r="BY5" t="s">
        <v>229</v>
      </c>
      <c r="CB5" t="s">
        <v>206</v>
      </c>
      <c r="CE5" t="s">
        <v>207</v>
      </c>
      <c r="CH5" t="s">
        <v>208</v>
      </c>
      <c r="CK5" t="s">
        <v>230</v>
      </c>
      <c r="CN5" t="s">
        <v>209</v>
      </c>
      <c r="CQ5" t="s">
        <v>231</v>
      </c>
      <c r="CT5" t="s">
        <v>232</v>
      </c>
      <c r="CW5" t="s">
        <v>233</v>
      </c>
      <c r="CZ5" t="s">
        <v>234</v>
      </c>
      <c r="DC5" t="s">
        <v>167</v>
      </c>
      <c r="DF5" t="s">
        <v>235</v>
      </c>
      <c r="DI5" t="s">
        <v>192</v>
      </c>
      <c r="DL5" t="s">
        <v>170</v>
      </c>
      <c r="DO5" t="s">
        <v>171</v>
      </c>
      <c r="DR5" t="s">
        <v>213</v>
      </c>
      <c r="DU5" t="s">
        <v>194</v>
      </c>
      <c r="DX5" t="s">
        <v>236</v>
      </c>
      <c r="EA5" t="s">
        <v>237</v>
      </c>
      <c r="ED5" t="s">
        <v>215</v>
      </c>
    </row>
    <row r="6" spans="1:136">
      <c r="A6">
        <v>7</v>
      </c>
      <c r="B6" s="1">
        <v>45779.6339351852</v>
      </c>
      <c r="C6" s="1">
        <v>45779.660462963002</v>
      </c>
      <c r="D6" t="s">
        <v>136</v>
      </c>
      <c r="E6" t="s">
        <v>136</v>
      </c>
      <c r="H6" t="s">
        <v>136</v>
      </c>
      <c r="K6" t="s">
        <v>178</v>
      </c>
      <c r="N6" t="s">
        <v>136</v>
      </c>
      <c r="Q6" t="s">
        <v>238</v>
      </c>
      <c r="T6" t="s">
        <v>138</v>
      </c>
      <c r="W6" t="s">
        <v>239</v>
      </c>
      <c r="Z6" t="s">
        <v>140</v>
      </c>
      <c r="AC6" t="s">
        <v>181</v>
      </c>
      <c r="AF6" t="s">
        <v>200</v>
      </c>
      <c r="AI6" t="s">
        <v>182</v>
      </c>
      <c r="AL6" t="s">
        <v>159</v>
      </c>
      <c r="AO6" t="s">
        <v>240</v>
      </c>
      <c r="AR6" t="s">
        <v>241</v>
      </c>
      <c r="AU6" t="s">
        <v>151</v>
      </c>
      <c r="AX6" t="s">
        <v>148</v>
      </c>
      <c r="BA6" t="s">
        <v>149</v>
      </c>
      <c r="BD6" t="s">
        <v>150</v>
      </c>
      <c r="BG6" t="s">
        <v>173</v>
      </c>
      <c r="BJ6" t="s">
        <v>152</v>
      </c>
      <c r="BM6" t="s">
        <v>153</v>
      </c>
      <c r="BP6" t="s">
        <v>154</v>
      </c>
      <c r="BS6" t="s">
        <v>187</v>
      </c>
      <c r="BV6" t="s">
        <v>156</v>
      </c>
      <c r="BY6" t="s">
        <v>242</v>
      </c>
      <c r="CB6" t="s">
        <v>206</v>
      </c>
      <c r="CE6" t="s">
        <v>243</v>
      </c>
      <c r="CH6" t="s">
        <v>244</v>
      </c>
      <c r="CK6" t="s">
        <v>245</v>
      </c>
      <c r="CN6" t="s">
        <v>246</v>
      </c>
      <c r="CQ6" t="s">
        <v>210</v>
      </c>
      <c r="CT6" t="s">
        <v>188</v>
      </c>
      <c r="CW6" t="s">
        <v>165</v>
      </c>
      <c r="CZ6" t="s">
        <v>166</v>
      </c>
      <c r="DC6" t="s">
        <v>247</v>
      </c>
      <c r="DF6" t="s">
        <v>168</v>
      </c>
      <c r="DI6" t="s">
        <v>192</v>
      </c>
      <c r="DL6" t="s">
        <v>193</v>
      </c>
      <c r="DO6" t="s">
        <v>248</v>
      </c>
      <c r="DR6" t="s">
        <v>172</v>
      </c>
      <c r="DU6" t="s">
        <v>249</v>
      </c>
      <c r="DX6" t="s">
        <v>149</v>
      </c>
      <c r="EA6" t="s">
        <v>173</v>
      </c>
      <c r="ED6" t="s">
        <v>176</v>
      </c>
    </row>
    <row r="7" spans="1:136">
      <c r="A7">
        <v>8</v>
      </c>
      <c r="B7" s="1">
        <v>45782.365474537</v>
      </c>
      <c r="C7" s="1">
        <v>45782.3747337963</v>
      </c>
      <c r="D7" t="s">
        <v>136</v>
      </c>
      <c r="E7" t="s">
        <v>136</v>
      </c>
      <c r="H7" t="s">
        <v>136</v>
      </c>
      <c r="K7" t="s">
        <v>136</v>
      </c>
      <c r="N7" t="s">
        <v>136</v>
      </c>
      <c r="Q7" t="s">
        <v>238</v>
      </c>
      <c r="T7" t="s">
        <v>138</v>
      </c>
      <c r="W7" t="s">
        <v>250</v>
      </c>
      <c r="Z7" t="s">
        <v>140</v>
      </c>
      <c r="AC7" t="s">
        <v>181</v>
      </c>
      <c r="AF7" t="s">
        <v>219</v>
      </c>
      <c r="AI7" t="s">
        <v>251</v>
      </c>
      <c r="AL7" t="s">
        <v>221</v>
      </c>
      <c r="AO7" t="s">
        <v>222</v>
      </c>
      <c r="AR7" t="s">
        <v>146</v>
      </c>
      <c r="AU7" t="s">
        <v>151</v>
      </c>
      <c r="AX7" t="s">
        <v>252</v>
      </c>
      <c r="BA7" t="s">
        <v>174</v>
      </c>
      <c r="BD7" t="s">
        <v>224</v>
      </c>
      <c r="BG7" t="s">
        <v>225</v>
      </c>
      <c r="BJ7" t="s">
        <v>203</v>
      </c>
      <c r="BM7" t="s">
        <v>204</v>
      </c>
      <c r="BP7" t="s">
        <v>154</v>
      </c>
      <c r="BS7" t="s">
        <v>187</v>
      </c>
      <c r="BV7" t="s">
        <v>228</v>
      </c>
      <c r="BY7" t="s">
        <v>157</v>
      </c>
      <c r="CB7" t="s">
        <v>158</v>
      </c>
      <c r="CE7" t="s">
        <v>207</v>
      </c>
      <c r="CH7" t="s">
        <v>160</v>
      </c>
      <c r="CK7" t="s">
        <v>161</v>
      </c>
      <c r="CN7" t="s">
        <v>209</v>
      </c>
      <c r="CQ7" t="s">
        <v>210</v>
      </c>
      <c r="CT7" t="s">
        <v>188</v>
      </c>
      <c r="CW7" t="s">
        <v>233</v>
      </c>
      <c r="CZ7" t="s">
        <v>166</v>
      </c>
      <c r="DC7" t="s">
        <v>191</v>
      </c>
      <c r="DF7" t="s">
        <v>253</v>
      </c>
      <c r="DI7" t="s">
        <v>254</v>
      </c>
      <c r="DL7" t="s">
        <v>211</v>
      </c>
      <c r="DO7" t="s">
        <v>248</v>
      </c>
      <c r="DR7" t="s">
        <v>213</v>
      </c>
      <c r="DU7" t="s">
        <v>249</v>
      </c>
      <c r="DX7" t="s">
        <v>149</v>
      </c>
      <c r="EA7" t="s">
        <v>175</v>
      </c>
      <c r="ED7" t="s">
        <v>176</v>
      </c>
    </row>
    <row r="8" spans="1:136">
      <c r="A8">
        <v>9</v>
      </c>
      <c r="B8" s="1">
        <v>45783.646782407399</v>
      </c>
      <c r="C8" s="1">
        <v>45783.675474536998</v>
      </c>
      <c r="D8" t="s">
        <v>136</v>
      </c>
      <c r="E8" t="s">
        <v>136</v>
      </c>
      <c r="H8" t="s">
        <v>136</v>
      </c>
      <c r="K8" t="s">
        <v>136</v>
      </c>
      <c r="N8" t="s">
        <v>136</v>
      </c>
      <c r="Q8" t="s">
        <v>216</v>
      </c>
      <c r="T8" t="s">
        <v>255</v>
      </c>
      <c r="W8" t="s">
        <v>250</v>
      </c>
      <c r="Z8" t="s">
        <v>256</v>
      </c>
      <c r="AC8" t="s">
        <v>257</v>
      </c>
      <c r="AF8" t="s">
        <v>258</v>
      </c>
      <c r="AI8" t="s">
        <v>220</v>
      </c>
      <c r="AL8" t="s">
        <v>144</v>
      </c>
      <c r="AO8" t="s">
        <v>222</v>
      </c>
      <c r="AR8" t="s">
        <v>202</v>
      </c>
      <c r="AU8" t="s">
        <v>151</v>
      </c>
      <c r="AX8" t="s">
        <v>148</v>
      </c>
      <c r="BA8" t="s">
        <v>236</v>
      </c>
      <c r="BD8" t="s">
        <v>259</v>
      </c>
      <c r="BG8" t="s">
        <v>151</v>
      </c>
      <c r="BJ8" t="s">
        <v>152</v>
      </c>
      <c r="BM8" t="s">
        <v>153</v>
      </c>
      <c r="BP8" t="s">
        <v>154</v>
      </c>
      <c r="BS8" t="s">
        <v>155</v>
      </c>
      <c r="BV8" t="s">
        <v>260</v>
      </c>
      <c r="BY8" t="s">
        <v>261</v>
      </c>
      <c r="CB8" t="s">
        <v>206</v>
      </c>
      <c r="CE8" t="s">
        <v>144</v>
      </c>
      <c r="CH8" t="s">
        <v>244</v>
      </c>
      <c r="CK8" t="s">
        <v>230</v>
      </c>
      <c r="CN8" t="s">
        <v>246</v>
      </c>
      <c r="CQ8" t="s">
        <v>210</v>
      </c>
      <c r="CT8" t="s">
        <v>188</v>
      </c>
      <c r="CW8" t="s">
        <v>165</v>
      </c>
      <c r="CZ8" t="s">
        <v>234</v>
      </c>
      <c r="DC8" t="s">
        <v>247</v>
      </c>
      <c r="DF8" t="s">
        <v>168</v>
      </c>
      <c r="DI8" t="s">
        <v>169</v>
      </c>
      <c r="DL8" t="s">
        <v>170</v>
      </c>
      <c r="DO8" t="s">
        <v>248</v>
      </c>
      <c r="DR8" t="s">
        <v>213</v>
      </c>
      <c r="DU8" t="s">
        <v>194</v>
      </c>
      <c r="DX8" t="s">
        <v>174</v>
      </c>
      <c r="EA8" t="s">
        <v>262</v>
      </c>
      <c r="ED8" t="s">
        <v>195</v>
      </c>
    </row>
    <row r="9" spans="1:136">
      <c r="A9">
        <v>10</v>
      </c>
      <c r="B9" s="1">
        <v>45784.656030092599</v>
      </c>
      <c r="C9" s="1">
        <v>45784.666550925896</v>
      </c>
      <c r="D9" t="s">
        <v>136</v>
      </c>
      <c r="E9" t="s">
        <v>136</v>
      </c>
      <c r="H9" t="s">
        <v>178</v>
      </c>
      <c r="K9" t="s">
        <v>136</v>
      </c>
      <c r="N9" t="s">
        <v>136</v>
      </c>
      <c r="Q9" t="s">
        <v>216</v>
      </c>
      <c r="T9" t="s">
        <v>255</v>
      </c>
      <c r="W9" t="s">
        <v>239</v>
      </c>
      <c r="Z9" t="s">
        <v>140</v>
      </c>
      <c r="AC9" t="s">
        <v>199</v>
      </c>
      <c r="AF9" t="s">
        <v>258</v>
      </c>
      <c r="AI9" t="s">
        <v>143</v>
      </c>
      <c r="AL9" t="s">
        <v>221</v>
      </c>
      <c r="AO9" t="s">
        <v>201</v>
      </c>
      <c r="AR9" t="s">
        <v>183</v>
      </c>
      <c r="AU9" t="s">
        <v>147</v>
      </c>
      <c r="AX9" t="s">
        <v>184</v>
      </c>
      <c r="BA9" t="s">
        <v>236</v>
      </c>
      <c r="BD9" t="s">
        <v>150</v>
      </c>
      <c r="BG9" t="s">
        <v>151</v>
      </c>
      <c r="BJ9" t="s">
        <v>203</v>
      </c>
      <c r="BM9" t="s">
        <v>226</v>
      </c>
      <c r="BP9" t="s">
        <v>154</v>
      </c>
      <c r="BS9" t="s">
        <v>155</v>
      </c>
      <c r="BV9" t="s">
        <v>228</v>
      </c>
      <c r="BY9" t="s">
        <v>229</v>
      </c>
      <c r="CB9" t="s">
        <v>158</v>
      </c>
      <c r="CE9" t="s">
        <v>207</v>
      </c>
      <c r="CH9" t="s">
        <v>208</v>
      </c>
      <c r="CK9" t="s">
        <v>230</v>
      </c>
      <c r="CN9" t="s">
        <v>246</v>
      </c>
      <c r="CQ9" t="s">
        <v>263</v>
      </c>
      <c r="CT9" t="s">
        <v>264</v>
      </c>
      <c r="CW9" t="s">
        <v>265</v>
      </c>
      <c r="CZ9" t="s">
        <v>166</v>
      </c>
      <c r="DC9" t="s">
        <v>191</v>
      </c>
      <c r="DF9" t="s">
        <v>168</v>
      </c>
      <c r="DI9" t="s">
        <v>169</v>
      </c>
      <c r="DL9" t="s">
        <v>170</v>
      </c>
      <c r="DO9" t="s">
        <v>212</v>
      </c>
      <c r="DR9" t="s">
        <v>173</v>
      </c>
      <c r="DU9" t="s">
        <v>173</v>
      </c>
      <c r="DX9" t="s">
        <v>174</v>
      </c>
      <c r="EA9" t="s">
        <v>175</v>
      </c>
      <c r="ED9" t="s">
        <v>176</v>
      </c>
    </row>
    <row r="10" spans="1:136">
      <c r="A10">
        <v>11</v>
      </c>
      <c r="B10" s="1">
        <v>45789.6038541667</v>
      </c>
      <c r="C10" s="1">
        <v>45789.607974537001</v>
      </c>
      <c r="D10" t="s">
        <v>136</v>
      </c>
      <c r="E10" t="s">
        <v>136</v>
      </c>
      <c r="H10" t="s">
        <v>136</v>
      </c>
      <c r="K10" t="s">
        <v>177</v>
      </c>
      <c r="N10" t="s">
        <v>136</v>
      </c>
      <c r="Q10" t="s">
        <v>238</v>
      </c>
      <c r="T10" t="s">
        <v>138</v>
      </c>
      <c r="W10" t="s">
        <v>239</v>
      </c>
      <c r="Z10" t="s">
        <v>180</v>
      </c>
      <c r="AC10" t="s">
        <v>181</v>
      </c>
      <c r="AF10" t="s">
        <v>200</v>
      </c>
      <c r="AI10" t="s">
        <v>182</v>
      </c>
      <c r="AL10" t="s">
        <v>144</v>
      </c>
      <c r="AO10" t="s">
        <v>145</v>
      </c>
      <c r="AR10" t="s">
        <v>202</v>
      </c>
      <c r="AU10" t="s">
        <v>147</v>
      </c>
      <c r="AX10" t="s">
        <v>184</v>
      </c>
      <c r="BA10" t="s">
        <v>149</v>
      </c>
      <c r="BD10" t="s">
        <v>150</v>
      </c>
      <c r="BG10" t="s">
        <v>151</v>
      </c>
      <c r="BJ10" t="s">
        <v>266</v>
      </c>
      <c r="BM10" t="s">
        <v>267</v>
      </c>
      <c r="BP10" t="s">
        <v>154</v>
      </c>
      <c r="BS10" t="s">
        <v>187</v>
      </c>
      <c r="BV10" t="s">
        <v>268</v>
      </c>
      <c r="BY10" t="s">
        <v>242</v>
      </c>
      <c r="CB10" t="s">
        <v>158</v>
      </c>
      <c r="CE10" t="s">
        <v>159</v>
      </c>
      <c r="CH10" t="s">
        <v>244</v>
      </c>
      <c r="CK10" t="s">
        <v>245</v>
      </c>
      <c r="CN10" t="s">
        <v>246</v>
      </c>
      <c r="CQ10" t="s">
        <v>263</v>
      </c>
      <c r="CT10" t="s">
        <v>164</v>
      </c>
      <c r="CW10" t="s">
        <v>189</v>
      </c>
      <c r="CZ10" t="s">
        <v>190</v>
      </c>
      <c r="DC10" t="s">
        <v>191</v>
      </c>
      <c r="DF10" t="s">
        <v>253</v>
      </c>
      <c r="DI10" t="s">
        <v>254</v>
      </c>
      <c r="DL10" t="s">
        <v>170</v>
      </c>
      <c r="DO10" t="s">
        <v>171</v>
      </c>
      <c r="DR10" t="s">
        <v>269</v>
      </c>
      <c r="DU10" t="s">
        <v>270</v>
      </c>
      <c r="DX10" t="s">
        <v>271</v>
      </c>
      <c r="EA10" t="s">
        <v>272</v>
      </c>
      <c r="ED10" t="s">
        <v>273</v>
      </c>
    </row>
    <row r="11" spans="1:136">
      <c r="A11">
        <v>12</v>
      </c>
      <c r="B11" s="1">
        <v>45795.8925115741</v>
      </c>
      <c r="C11" s="1">
        <v>45795.893819444398</v>
      </c>
      <c r="D11" t="s">
        <v>136</v>
      </c>
      <c r="E11" t="s">
        <v>178</v>
      </c>
      <c r="H11" t="s">
        <v>136</v>
      </c>
      <c r="K11" t="s">
        <v>178</v>
      </c>
      <c r="N11" t="s">
        <v>178</v>
      </c>
      <c r="Q11" t="s">
        <v>238</v>
      </c>
      <c r="T11" t="s">
        <v>138</v>
      </c>
      <c r="W11" t="s">
        <v>198</v>
      </c>
      <c r="Z11" t="s">
        <v>180</v>
      </c>
      <c r="AC11" t="s">
        <v>257</v>
      </c>
      <c r="AF11" t="s">
        <v>219</v>
      </c>
      <c r="AI11" t="s">
        <v>274</v>
      </c>
      <c r="AL11" t="s">
        <v>275</v>
      </c>
      <c r="AO11" t="s">
        <v>201</v>
      </c>
      <c r="AR11" t="s">
        <v>202</v>
      </c>
      <c r="AU11" t="s">
        <v>147</v>
      </c>
      <c r="AX11" t="s">
        <v>184</v>
      </c>
      <c r="BA11" t="s">
        <v>149</v>
      </c>
      <c r="BD11" t="s">
        <v>150</v>
      </c>
      <c r="BG11" t="s">
        <v>173</v>
      </c>
      <c r="BJ11" t="s">
        <v>266</v>
      </c>
      <c r="BM11" t="s">
        <v>153</v>
      </c>
      <c r="BP11" t="s">
        <v>186</v>
      </c>
      <c r="BS11" t="s">
        <v>187</v>
      </c>
      <c r="BV11" t="s">
        <v>268</v>
      </c>
      <c r="BY11" t="s">
        <v>242</v>
      </c>
      <c r="CB11" t="s">
        <v>276</v>
      </c>
      <c r="CE11" t="s">
        <v>159</v>
      </c>
      <c r="CH11" t="s">
        <v>160</v>
      </c>
      <c r="CK11" t="s">
        <v>161</v>
      </c>
      <c r="CN11" t="s">
        <v>246</v>
      </c>
      <c r="CQ11" t="s">
        <v>263</v>
      </c>
      <c r="CT11" t="s">
        <v>164</v>
      </c>
      <c r="CW11" t="s">
        <v>265</v>
      </c>
      <c r="CZ11" t="s">
        <v>190</v>
      </c>
      <c r="DC11" t="s">
        <v>247</v>
      </c>
      <c r="DF11" t="s">
        <v>253</v>
      </c>
      <c r="DI11" t="s">
        <v>277</v>
      </c>
      <c r="DL11" t="s">
        <v>278</v>
      </c>
      <c r="DO11" t="s">
        <v>279</v>
      </c>
      <c r="DR11" t="s">
        <v>172</v>
      </c>
      <c r="DU11" t="s">
        <v>173</v>
      </c>
      <c r="DX11" t="s">
        <v>149</v>
      </c>
      <c r="EA11" t="s">
        <v>175</v>
      </c>
      <c r="ED11" t="s">
        <v>215</v>
      </c>
    </row>
    <row r="12" spans="1:136">
      <c r="A12">
        <v>13</v>
      </c>
      <c r="B12" s="1">
        <v>45795.893877314797</v>
      </c>
      <c r="C12" s="1">
        <v>45795.894976851901</v>
      </c>
      <c r="D12" t="s">
        <v>136</v>
      </c>
      <c r="E12" t="s">
        <v>136</v>
      </c>
      <c r="H12" t="s">
        <v>136</v>
      </c>
      <c r="K12" t="s">
        <v>136</v>
      </c>
      <c r="N12" t="s">
        <v>178</v>
      </c>
      <c r="Q12" t="s">
        <v>137</v>
      </c>
      <c r="T12" t="s">
        <v>255</v>
      </c>
      <c r="W12" t="s">
        <v>250</v>
      </c>
      <c r="Z12" t="s">
        <v>140</v>
      </c>
      <c r="AC12" t="s">
        <v>141</v>
      </c>
      <c r="AF12" t="s">
        <v>200</v>
      </c>
      <c r="AI12" t="s">
        <v>143</v>
      </c>
      <c r="AL12" t="s">
        <v>159</v>
      </c>
      <c r="AO12" t="s">
        <v>201</v>
      </c>
      <c r="AR12" t="s">
        <v>280</v>
      </c>
      <c r="AU12" t="s">
        <v>151</v>
      </c>
      <c r="AX12" t="s">
        <v>252</v>
      </c>
      <c r="BA12" t="s">
        <v>174</v>
      </c>
      <c r="BD12" t="s">
        <v>259</v>
      </c>
      <c r="BG12" t="s">
        <v>151</v>
      </c>
      <c r="BJ12" t="s">
        <v>185</v>
      </c>
      <c r="BM12" t="s">
        <v>153</v>
      </c>
      <c r="BP12" t="s">
        <v>186</v>
      </c>
      <c r="BS12" t="s">
        <v>155</v>
      </c>
      <c r="BV12" t="s">
        <v>156</v>
      </c>
      <c r="BY12" t="s">
        <v>229</v>
      </c>
      <c r="CB12" t="s">
        <v>206</v>
      </c>
      <c r="CE12" t="s">
        <v>144</v>
      </c>
      <c r="CH12" t="s">
        <v>244</v>
      </c>
      <c r="CK12" t="s">
        <v>230</v>
      </c>
      <c r="CN12" t="s">
        <v>209</v>
      </c>
      <c r="CQ12" t="s">
        <v>210</v>
      </c>
      <c r="CT12" t="s">
        <v>232</v>
      </c>
      <c r="CW12" t="s">
        <v>165</v>
      </c>
      <c r="CZ12" t="s">
        <v>166</v>
      </c>
      <c r="DC12" t="s">
        <v>167</v>
      </c>
      <c r="DF12" t="s">
        <v>168</v>
      </c>
      <c r="DI12" t="s">
        <v>169</v>
      </c>
      <c r="DL12" t="s">
        <v>170</v>
      </c>
      <c r="DO12" t="s">
        <v>171</v>
      </c>
      <c r="DR12" t="s">
        <v>213</v>
      </c>
      <c r="DU12" t="s">
        <v>194</v>
      </c>
      <c r="DX12" t="s">
        <v>236</v>
      </c>
      <c r="EA12" t="s">
        <v>237</v>
      </c>
      <c r="ED12" t="s">
        <v>215</v>
      </c>
    </row>
    <row r="13" spans="1:136">
      <c r="A13">
        <v>14</v>
      </c>
      <c r="B13" s="1">
        <v>45795.895636574103</v>
      </c>
      <c r="C13" s="1">
        <v>45795.896539351903</v>
      </c>
      <c r="D13" t="s">
        <v>136</v>
      </c>
      <c r="E13" t="s">
        <v>136</v>
      </c>
      <c r="H13" t="s">
        <v>136</v>
      </c>
      <c r="K13" t="s">
        <v>136</v>
      </c>
      <c r="N13" t="s">
        <v>136</v>
      </c>
      <c r="Q13" t="s">
        <v>216</v>
      </c>
      <c r="T13" t="s">
        <v>179</v>
      </c>
      <c r="W13" t="s">
        <v>139</v>
      </c>
      <c r="Z13" t="s">
        <v>140</v>
      </c>
      <c r="AC13" t="s">
        <v>141</v>
      </c>
      <c r="AF13" t="s">
        <v>219</v>
      </c>
      <c r="AI13" t="s">
        <v>143</v>
      </c>
      <c r="AL13" t="s">
        <v>159</v>
      </c>
      <c r="AO13" t="s">
        <v>240</v>
      </c>
      <c r="AR13" t="s">
        <v>183</v>
      </c>
      <c r="AU13" t="s">
        <v>173</v>
      </c>
      <c r="AX13" t="s">
        <v>252</v>
      </c>
      <c r="BA13" t="s">
        <v>236</v>
      </c>
      <c r="BD13" t="s">
        <v>259</v>
      </c>
      <c r="BG13" t="s">
        <v>173</v>
      </c>
      <c r="BJ13" t="s">
        <v>152</v>
      </c>
      <c r="BM13" t="s">
        <v>204</v>
      </c>
      <c r="BP13" t="s">
        <v>186</v>
      </c>
      <c r="BS13" t="s">
        <v>227</v>
      </c>
      <c r="BV13" t="s">
        <v>260</v>
      </c>
      <c r="BY13" t="s">
        <v>229</v>
      </c>
      <c r="CB13" t="s">
        <v>206</v>
      </c>
      <c r="CE13" t="s">
        <v>144</v>
      </c>
      <c r="CH13" t="s">
        <v>244</v>
      </c>
      <c r="CK13" t="s">
        <v>230</v>
      </c>
      <c r="CN13" t="s">
        <v>162</v>
      </c>
      <c r="CQ13" t="s">
        <v>163</v>
      </c>
      <c r="CT13" t="s">
        <v>188</v>
      </c>
      <c r="CW13" t="s">
        <v>189</v>
      </c>
      <c r="CZ13" t="s">
        <v>166</v>
      </c>
      <c r="DC13" t="s">
        <v>167</v>
      </c>
      <c r="DF13" t="s">
        <v>168</v>
      </c>
      <c r="DI13" t="s">
        <v>169</v>
      </c>
      <c r="DL13" t="s">
        <v>170</v>
      </c>
      <c r="DO13" t="s">
        <v>171</v>
      </c>
      <c r="DR13" t="s">
        <v>173</v>
      </c>
      <c r="DU13" t="s">
        <v>194</v>
      </c>
      <c r="DX13" t="s">
        <v>236</v>
      </c>
      <c r="EA13" t="s">
        <v>237</v>
      </c>
      <c r="ED13" t="s">
        <v>215</v>
      </c>
    </row>
    <row r="14" spans="1:136">
      <c r="A14">
        <v>15</v>
      </c>
      <c r="B14" s="1">
        <v>45795.896562499998</v>
      </c>
      <c r="C14" s="1">
        <v>45795.897488425901</v>
      </c>
      <c r="D14" t="s">
        <v>136</v>
      </c>
      <c r="E14" t="s">
        <v>178</v>
      </c>
      <c r="H14" t="s">
        <v>178</v>
      </c>
      <c r="K14" t="s">
        <v>136</v>
      </c>
      <c r="N14" t="s">
        <v>136</v>
      </c>
      <c r="Q14" t="s">
        <v>137</v>
      </c>
      <c r="T14" t="s">
        <v>138</v>
      </c>
      <c r="W14" t="s">
        <v>250</v>
      </c>
      <c r="Z14" t="s">
        <v>140</v>
      </c>
      <c r="AC14" t="s">
        <v>181</v>
      </c>
      <c r="AF14" t="s">
        <v>219</v>
      </c>
      <c r="AI14" t="s">
        <v>143</v>
      </c>
      <c r="AL14" t="s">
        <v>159</v>
      </c>
      <c r="AO14" t="s">
        <v>145</v>
      </c>
      <c r="AR14" t="s">
        <v>183</v>
      </c>
      <c r="AU14" t="s">
        <v>151</v>
      </c>
      <c r="AX14" t="s">
        <v>252</v>
      </c>
      <c r="BA14" t="s">
        <v>174</v>
      </c>
      <c r="BD14" t="s">
        <v>150</v>
      </c>
      <c r="BG14" t="s">
        <v>151</v>
      </c>
      <c r="BJ14" t="s">
        <v>152</v>
      </c>
      <c r="BM14" t="s">
        <v>204</v>
      </c>
      <c r="BP14" t="s">
        <v>186</v>
      </c>
      <c r="BS14" t="s">
        <v>227</v>
      </c>
      <c r="BV14" t="s">
        <v>260</v>
      </c>
      <c r="BY14" t="s">
        <v>157</v>
      </c>
      <c r="CB14" t="s">
        <v>158</v>
      </c>
      <c r="CE14" t="s">
        <v>144</v>
      </c>
      <c r="CH14" t="s">
        <v>244</v>
      </c>
      <c r="CK14" t="s">
        <v>230</v>
      </c>
      <c r="CN14" t="s">
        <v>209</v>
      </c>
      <c r="CQ14" t="s">
        <v>210</v>
      </c>
      <c r="CT14" t="s">
        <v>232</v>
      </c>
      <c r="CW14" t="s">
        <v>165</v>
      </c>
      <c r="CZ14" t="s">
        <v>166</v>
      </c>
      <c r="DC14" t="s">
        <v>167</v>
      </c>
      <c r="DF14" t="s">
        <v>168</v>
      </c>
      <c r="DI14" t="s">
        <v>169</v>
      </c>
      <c r="DL14" t="s">
        <v>170</v>
      </c>
      <c r="DO14" t="s">
        <v>212</v>
      </c>
      <c r="DR14" t="s">
        <v>213</v>
      </c>
      <c r="DU14" t="s">
        <v>173</v>
      </c>
      <c r="DX14" t="s">
        <v>236</v>
      </c>
      <c r="EA14" t="s">
        <v>237</v>
      </c>
      <c r="ED14" t="s">
        <v>215</v>
      </c>
    </row>
    <row r="15" spans="1:136">
      <c r="A15">
        <v>16</v>
      </c>
      <c r="B15" s="1">
        <v>45795.897511574098</v>
      </c>
      <c r="C15" s="1">
        <v>45795.898692129602</v>
      </c>
      <c r="D15" t="s">
        <v>136</v>
      </c>
      <c r="E15" t="s">
        <v>136</v>
      </c>
      <c r="H15" t="s">
        <v>136</v>
      </c>
      <c r="K15" t="s">
        <v>136</v>
      </c>
      <c r="N15" t="s">
        <v>136</v>
      </c>
      <c r="Q15" t="s">
        <v>216</v>
      </c>
      <c r="T15" t="s">
        <v>255</v>
      </c>
      <c r="W15" t="s">
        <v>217</v>
      </c>
      <c r="Z15" t="s">
        <v>218</v>
      </c>
      <c r="AC15" t="s">
        <v>181</v>
      </c>
      <c r="AF15" t="s">
        <v>219</v>
      </c>
      <c r="AI15" t="s">
        <v>143</v>
      </c>
      <c r="AL15" t="s">
        <v>144</v>
      </c>
      <c r="AO15" t="s">
        <v>201</v>
      </c>
      <c r="AR15" t="s">
        <v>280</v>
      </c>
      <c r="AU15" t="s">
        <v>151</v>
      </c>
      <c r="AX15" t="s">
        <v>252</v>
      </c>
      <c r="BA15" t="s">
        <v>236</v>
      </c>
      <c r="BD15" t="s">
        <v>259</v>
      </c>
      <c r="BG15" t="s">
        <v>151</v>
      </c>
      <c r="BJ15" t="s">
        <v>152</v>
      </c>
      <c r="BM15" t="s">
        <v>204</v>
      </c>
      <c r="BP15" t="s">
        <v>186</v>
      </c>
      <c r="BS15" t="s">
        <v>227</v>
      </c>
      <c r="BV15" t="s">
        <v>260</v>
      </c>
      <c r="BY15" t="s">
        <v>229</v>
      </c>
      <c r="CB15" t="s">
        <v>206</v>
      </c>
      <c r="CE15" t="s">
        <v>144</v>
      </c>
      <c r="CH15" t="s">
        <v>244</v>
      </c>
      <c r="CK15" t="s">
        <v>230</v>
      </c>
      <c r="CN15" t="s">
        <v>209</v>
      </c>
      <c r="CQ15" t="s">
        <v>210</v>
      </c>
      <c r="CT15" t="s">
        <v>232</v>
      </c>
      <c r="CW15" t="s">
        <v>165</v>
      </c>
      <c r="CZ15" t="s">
        <v>166</v>
      </c>
      <c r="DC15" t="s">
        <v>167</v>
      </c>
      <c r="DF15" t="s">
        <v>168</v>
      </c>
      <c r="DI15" t="s">
        <v>169</v>
      </c>
      <c r="DL15" t="s">
        <v>170</v>
      </c>
      <c r="DO15" t="s">
        <v>171</v>
      </c>
      <c r="DR15" t="s">
        <v>213</v>
      </c>
      <c r="DU15" t="s">
        <v>194</v>
      </c>
      <c r="DX15" t="s">
        <v>236</v>
      </c>
      <c r="EA15" t="s">
        <v>237</v>
      </c>
      <c r="ED15" t="s">
        <v>215</v>
      </c>
    </row>
    <row r="16" spans="1:136">
      <c r="A16">
        <v>17</v>
      </c>
      <c r="B16" s="1">
        <v>45795.898715277799</v>
      </c>
      <c r="C16" s="1">
        <v>45795.899618055599</v>
      </c>
      <c r="D16" t="s">
        <v>136</v>
      </c>
      <c r="E16" t="s">
        <v>136</v>
      </c>
      <c r="H16" t="s">
        <v>136</v>
      </c>
      <c r="K16" t="s">
        <v>136</v>
      </c>
      <c r="N16" t="s">
        <v>136</v>
      </c>
      <c r="Q16" t="s">
        <v>137</v>
      </c>
      <c r="T16" t="s">
        <v>138</v>
      </c>
      <c r="W16" t="s">
        <v>239</v>
      </c>
      <c r="Z16" t="s">
        <v>180</v>
      </c>
      <c r="AC16" t="s">
        <v>141</v>
      </c>
      <c r="AF16" t="s">
        <v>219</v>
      </c>
      <c r="AI16" t="s">
        <v>143</v>
      </c>
      <c r="AL16" t="s">
        <v>159</v>
      </c>
      <c r="AO16" t="s">
        <v>145</v>
      </c>
      <c r="AR16" t="s">
        <v>183</v>
      </c>
      <c r="AU16" t="s">
        <v>151</v>
      </c>
      <c r="AX16" t="s">
        <v>252</v>
      </c>
      <c r="BA16" t="s">
        <v>236</v>
      </c>
      <c r="BD16" t="s">
        <v>259</v>
      </c>
      <c r="BG16" t="s">
        <v>151</v>
      </c>
      <c r="BJ16" t="s">
        <v>185</v>
      </c>
      <c r="BM16" t="s">
        <v>204</v>
      </c>
      <c r="BP16" t="s">
        <v>186</v>
      </c>
      <c r="BS16" t="s">
        <v>227</v>
      </c>
      <c r="BV16" t="s">
        <v>260</v>
      </c>
      <c r="BY16" t="s">
        <v>229</v>
      </c>
      <c r="CB16" t="s">
        <v>206</v>
      </c>
      <c r="CE16" t="s">
        <v>144</v>
      </c>
      <c r="CH16" t="s">
        <v>244</v>
      </c>
      <c r="CK16" t="s">
        <v>230</v>
      </c>
      <c r="CN16" t="s">
        <v>209</v>
      </c>
      <c r="CQ16" t="s">
        <v>210</v>
      </c>
      <c r="CT16" t="s">
        <v>232</v>
      </c>
      <c r="CW16" t="s">
        <v>165</v>
      </c>
      <c r="CZ16" t="s">
        <v>166</v>
      </c>
      <c r="DC16" t="s">
        <v>167</v>
      </c>
      <c r="DF16" t="s">
        <v>168</v>
      </c>
      <c r="DI16" t="s">
        <v>169</v>
      </c>
      <c r="DL16" t="s">
        <v>170</v>
      </c>
      <c r="DO16" t="s">
        <v>171</v>
      </c>
      <c r="DR16" t="s">
        <v>213</v>
      </c>
      <c r="DU16" t="s">
        <v>249</v>
      </c>
      <c r="DX16" t="s">
        <v>236</v>
      </c>
      <c r="EA16" t="s">
        <v>237</v>
      </c>
      <c r="ED16" t="s">
        <v>215</v>
      </c>
    </row>
    <row r="17" spans="1:134">
      <c r="A17">
        <v>18</v>
      </c>
      <c r="B17" s="1">
        <v>45795.899687500001</v>
      </c>
      <c r="C17" s="1">
        <v>45795.900671296302</v>
      </c>
      <c r="D17" t="s">
        <v>178</v>
      </c>
      <c r="E17" t="s">
        <v>178</v>
      </c>
      <c r="H17" t="s">
        <v>178</v>
      </c>
      <c r="K17" t="s">
        <v>178</v>
      </c>
      <c r="N17" t="s">
        <v>178</v>
      </c>
      <c r="Q17" t="s">
        <v>238</v>
      </c>
      <c r="T17" t="s">
        <v>255</v>
      </c>
      <c r="W17" t="s">
        <v>239</v>
      </c>
      <c r="Z17" t="s">
        <v>140</v>
      </c>
      <c r="AC17" t="s">
        <v>181</v>
      </c>
      <c r="AF17" t="s">
        <v>219</v>
      </c>
      <c r="AI17" t="s">
        <v>182</v>
      </c>
      <c r="AL17" t="s">
        <v>159</v>
      </c>
      <c r="AO17" t="s">
        <v>201</v>
      </c>
      <c r="AR17" t="s">
        <v>280</v>
      </c>
      <c r="AU17" t="s">
        <v>151</v>
      </c>
      <c r="AX17" t="s">
        <v>252</v>
      </c>
      <c r="BA17" t="s">
        <v>236</v>
      </c>
      <c r="BD17" t="s">
        <v>259</v>
      </c>
      <c r="BG17" t="s">
        <v>173</v>
      </c>
      <c r="BJ17" t="s">
        <v>185</v>
      </c>
      <c r="BM17" t="s">
        <v>204</v>
      </c>
      <c r="BP17" t="s">
        <v>186</v>
      </c>
      <c r="BS17" t="s">
        <v>227</v>
      </c>
      <c r="BV17" t="s">
        <v>260</v>
      </c>
      <c r="BY17" t="s">
        <v>157</v>
      </c>
      <c r="CB17" t="s">
        <v>206</v>
      </c>
      <c r="CE17" t="s">
        <v>144</v>
      </c>
      <c r="CH17" t="s">
        <v>244</v>
      </c>
      <c r="CK17" t="s">
        <v>161</v>
      </c>
      <c r="CN17" t="s">
        <v>209</v>
      </c>
      <c r="CQ17" t="s">
        <v>210</v>
      </c>
      <c r="CT17" t="s">
        <v>188</v>
      </c>
      <c r="CW17" t="s">
        <v>189</v>
      </c>
      <c r="CZ17" t="s">
        <v>190</v>
      </c>
      <c r="DC17" t="s">
        <v>191</v>
      </c>
      <c r="DF17" t="s">
        <v>168</v>
      </c>
      <c r="DI17" t="s">
        <v>169</v>
      </c>
      <c r="DL17" t="s">
        <v>170</v>
      </c>
      <c r="DO17" t="s">
        <v>171</v>
      </c>
      <c r="DR17" t="s">
        <v>213</v>
      </c>
      <c r="DU17" t="s">
        <v>194</v>
      </c>
      <c r="DX17" t="s">
        <v>236</v>
      </c>
      <c r="EA17" t="s">
        <v>237</v>
      </c>
      <c r="ED17" t="s">
        <v>215</v>
      </c>
    </row>
    <row r="18" spans="1:134">
      <c r="A18">
        <v>19</v>
      </c>
      <c r="B18" s="1">
        <v>45795.901296296302</v>
      </c>
      <c r="C18" s="1">
        <v>45795.904837962997</v>
      </c>
      <c r="D18" t="s">
        <v>136</v>
      </c>
      <c r="E18" t="s">
        <v>136</v>
      </c>
      <c r="H18" t="s">
        <v>136</v>
      </c>
      <c r="K18" t="s">
        <v>136</v>
      </c>
      <c r="N18" t="s">
        <v>136</v>
      </c>
      <c r="Q18" t="s">
        <v>216</v>
      </c>
      <c r="T18" t="s">
        <v>179</v>
      </c>
      <c r="W18" t="s">
        <v>250</v>
      </c>
      <c r="Z18" t="s">
        <v>256</v>
      </c>
      <c r="AC18" t="s">
        <v>181</v>
      </c>
      <c r="AF18" t="s">
        <v>258</v>
      </c>
      <c r="AI18" t="s">
        <v>220</v>
      </c>
      <c r="AL18" t="s">
        <v>144</v>
      </c>
      <c r="AO18" t="s">
        <v>201</v>
      </c>
      <c r="AR18" t="s">
        <v>241</v>
      </c>
      <c r="AU18" t="s">
        <v>151</v>
      </c>
      <c r="AX18" t="s">
        <v>184</v>
      </c>
      <c r="BA18" t="s">
        <v>149</v>
      </c>
      <c r="BD18" t="s">
        <v>150</v>
      </c>
      <c r="BG18" t="s">
        <v>151</v>
      </c>
      <c r="BJ18" t="s">
        <v>185</v>
      </c>
      <c r="BM18" t="s">
        <v>153</v>
      </c>
      <c r="BP18" t="s">
        <v>186</v>
      </c>
      <c r="BS18" t="s">
        <v>227</v>
      </c>
      <c r="BV18" t="s">
        <v>156</v>
      </c>
      <c r="BY18" t="s">
        <v>157</v>
      </c>
      <c r="CB18" t="s">
        <v>206</v>
      </c>
      <c r="CE18" t="s">
        <v>159</v>
      </c>
      <c r="CH18" t="s">
        <v>160</v>
      </c>
      <c r="CK18" t="s">
        <v>230</v>
      </c>
      <c r="CN18" t="s">
        <v>209</v>
      </c>
      <c r="CQ18" t="s">
        <v>210</v>
      </c>
      <c r="CT18" t="s">
        <v>232</v>
      </c>
      <c r="CW18" t="s">
        <v>165</v>
      </c>
      <c r="CZ18" t="s">
        <v>166</v>
      </c>
      <c r="DC18" t="s">
        <v>191</v>
      </c>
      <c r="DF18" t="s">
        <v>253</v>
      </c>
      <c r="DI18" t="s">
        <v>169</v>
      </c>
      <c r="DL18" t="s">
        <v>170</v>
      </c>
      <c r="DO18" t="s">
        <v>171</v>
      </c>
      <c r="DR18" t="s">
        <v>213</v>
      </c>
      <c r="DU18" t="s">
        <v>194</v>
      </c>
      <c r="DX18" t="s">
        <v>236</v>
      </c>
      <c r="EA18" t="s">
        <v>237</v>
      </c>
      <c r="ED18" t="s">
        <v>215</v>
      </c>
    </row>
    <row r="19" spans="1:134">
      <c r="A19">
        <v>20</v>
      </c>
      <c r="B19" s="1">
        <v>45795.904861111099</v>
      </c>
      <c r="C19" s="1">
        <v>45795.905775462998</v>
      </c>
      <c r="D19" t="s">
        <v>136</v>
      </c>
      <c r="E19" t="s">
        <v>178</v>
      </c>
      <c r="H19" t="s">
        <v>136</v>
      </c>
      <c r="K19" t="s">
        <v>178</v>
      </c>
      <c r="N19" t="s">
        <v>136</v>
      </c>
      <c r="Q19" t="s">
        <v>137</v>
      </c>
      <c r="T19" t="s">
        <v>179</v>
      </c>
      <c r="W19" t="s">
        <v>250</v>
      </c>
      <c r="Z19" t="s">
        <v>256</v>
      </c>
      <c r="AC19" t="s">
        <v>181</v>
      </c>
      <c r="AF19" t="s">
        <v>258</v>
      </c>
      <c r="AI19" t="s">
        <v>220</v>
      </c>
      <c r="AL19" t="s">
        <v>144</v>
      </c>
      <c r="AO19" t="s">
        <v>145</v>
      </c>
      <c r="AR19" t="s">
        <v>280</v>
      </c>
      <c r="AU19" t="s">
        <v>151</v>
      </c>
      <c r="AX19" t="s">
        <v>252</v>
      </c>
      <c r="BA19" t="s">
        <v>174</v>
      </c>
      <c r="BD19" t="s">
        <v>259</v>
      </c>
      <c r="BG19" t="s">
        <v>151</v>
      </c>
      <c r="BJ19" t="s">
        <v>152</v>
      </c>
      <c r="BM19" t="s">
        <v>204</v>
      </c>
      <c r="BP19" t="s">
        <v>186</v>
      </c>
      <c r="BS19" t="s">
        <v>227</v>
      </c>
      <c r="BV19" t="s">
        <v>156</v>
      </c>
      <c r="BY19" t="s">
        <v>229</v>
      </c>
      <c r="CB19" t="s">
        <v>206</v>
      </c>
      <c r="CE19" t="s">
        <v>144</v>
      </c>
      <c r="CH19" t="s">
        <v>244</v>
      </c>
      <c r="CK19" t="s">
        <v>161</v>
      </c>
      <c r="CN19" t="s">
        <v>162</v>
      </c>
      <c r="CQ19" t="s">
        <v>163</v>
      </c>
      <c r="CT19" t="s">
        <v>164</v>
      </c>
      <c r="CW19" t="s">
        <v>281</v>
      </c>
      <c r="CZ19" t="s">
        <v>190</v>
      </c>
      <c r="DC19" t="s">
        <v>282</v>
      </c>
      <c r="DF19" t="s">
        <v>235</v>
      </c>
      <c r="DI19" t="s">
        <v>254</v>
      </c>
      <c r="DL19" t="s">
        <v>283</v>
      </c>
      <c r="DO19" t="s">
        <v>248</v>
      </c>
      <c r="DR19" t="s">
        <v>269</v>
      </c>
      <c r="DU19" t="s">
        <v>173</v>
      </c>
      <c r="DX19" t="s">
        <v>236</v>
      </c>
      <c r="EA19" t="s">
        <v>237</v>
      </c>
      <c r="ED19" t="s">
        <v>215</v>
      </c>
    </row>
    <row r="20" spans="1:134">
      <c r="A20">
        <v>21</v>
      </c>
      <c r="B20" s="1">
        <v>45795.9057986111</v>
      </c>
      <c r="C20" s="1">
        <v>45795.9070138889</v>
      </c>
      <c r="D20" t="s">
        <v>136</v>
      </c>
      <c r="E20" t="s">
        <v>136</v>
      </c>
      <c r="H20" t="s">
        <v>136</v>
      </c>
      <c r="K20" t="s">
        <v>178</v>
      </c>
      <c r="N20" t="s">
        <v>178</v>
      </c>
      <c r="Q20" t="s">
        <v>137</v>
      </c>
      <c r="T20" t="s">
        <v>255</v>
      </c>
      <c r="W20" t="s">
        <v>139</v>
      </c>
      <c r="Z20" t="s">
        <v>256</v>
      </c>
      <c r="AC20" t="s">
        <v>181</v>
      </c>
      <c r="AF20" t="s">
        <v>258</v>
      </c>
      <c r="AI20" t="s">
        <v>220</v>
      </c>
      <c r="AL20" t="s">
        <v>144</v>
      </c>
      <c r="AO20" t="s">
        <v>201</v>
      </c>
      <c r="AR20" t="s">
        <v>280</v>
      </c>
      <c r="AU20" t="s">
        <v>151</v>
      </c>
      <c r="AX20" t="s">
        <v>252</v>
      </c>
      <c r="BA20" t="s">
        <v>236</v>
      </c>
      <c r="BD20" t="s">
        <v>259</v>
      </c>
      <c r="BG20" t="s">
        <v>151</v>
      </c>
      <c r="BJ20" t="s">
        <v>152</v>
      </c>
      <c r="BM20" t="s">
        <v>204</v>
      </c>
      <c r="BP20" t="s">
        <v>186</v>
      </c>
      <c r="BS20" t="s">
        <v>227</v>
      </c>
      <c r="BV20" t="s">
        <v>260</v>
      </c>
      <c r="BY20" t="s">
        <v>229</v>
      </c>
      <c r="CB20" t="s">
        <v>206</v>
      </c>
      <c r="CE20" t="s">
        <v>144</v>
      </c>
      <c r="CH20" t="s">
        <v>244</v>
      </c>
      <c r="CK20" t="s">
        <v>230</v>
      </c>
      <c r="CN20" t="s">
        <v>209</v>
      </c>
      <c r="CQ20" t="s">
        <v>210</v>
      </c>
      <c r="CT20" t="s">
        <v>232</v>
      </c>
      <c r="CW20" t="s">
        <v>165</v>
      </c>
      <c r="CZ20" t="s">
        <v>166</v>
      </c>
      <c r="DC20" t="s">
        <v>167</v>
      </c>
      <c r="DF20" t="s">
        <v>253</v>
      </c>
      <c r="DI20" t="s">
        <v>254</v>
      </c>
      <c r="DL20" t="s">
        <v>170</v>
      </c>
      <c r="DO20" t="s">
        <v>171</v>
      </c>
      <c r="DR20" t="s">
        <v>213</v>
      </c>
      <c r="DU20" t="s">
        <v>194</v>
      </c>
      <c r="DX20" t="s">
        <v>236</v>
      </c>
      <c r="EA20" t="s">
        <v>237</v>
      </c>
      <c r="ED20" t="s">
        <v>215</v>
      </c>
    </row>
    <row r="21" spans="1:134">
      <c r="A21">
        <v>22</v>
      </c>
      <c r="B21" s="1">
        <v>45795.907037037003</v>
      </c>
      <c r="C21" s="1">
        <v>45795.9083680556</v>
      </c>
      <c r="D21" t="s">
        <v>136</v>
      </c>
      <c r="E21" t="s">
        <v>136</v>
      </c>
      <c r="H21" t="s">
        <v>136</v>
      </c>
      <c r="K21" t="s">
        <v>136</v>
      </c>
      <c r="N21" t="s">
        <v>136</v>
      </c>
      <c r="Q21" t="s">
        <v>196</v>
      </c>
      <c r="T21" t="s">
        <v>197</v>
      </c>
      <c r="W21" t="s">
        <v>198</v>
      </c>
      <c r="Z21" t="s">
        <v>284</v>
      </c>
      <c r="AC21" t="s">
        <v>285</v>
      </c>
      <c r="AF21" t="s">
        <v>142</v>
      </c>
      <c r="AI21" t="s">
        <v>274</v>
      </c>
      <c r="AL21" t="s">
        <v>286</v>
      </c>
      <c r="AO21" t="s">
        <v>287</v>
      </c>
      <c r="AR21" t="s">
        <v>202</v>
      </c>
      <c r="AU21" t="s">
        <v>288</v>
      </c>
      <c r="AX21" t="s">
        <v>289</v>
      </c>
      <c r="BA21" t="s">
        <v>271</v>
      </c>
      <c r="BD21" t="s">
        <v>290</v>
      </c>
      <c r="BG21" t="s">
        <v>288</v>
      </c>
      <c r="BJ21" t="s">
        <v>291</v>
      </c>
      <c r="BM21" t="s">
        <v>292</v>
      </c>
      <c r="BP21" t="s">
        <v>293</v>
      </c>
      <c r="BS21" t="s">
        <v>294</v>
      </c>
      <c r="BV21" t="s">
        <v>295</v>
      </c>
      <c r="BY21" t="s">
        <v>296</v>
      </c>
      <c r="CB21" t="s">
        <v>297</v>
      </c>
      <c r="CE21" t="s">
        <v>286</v>
      </c>
      <c r="CH21" t="s">
        <v>298</v>
      </c>
      <c r="CK21" t="s">
        <v>299</v>
      </c>
      <c r="CN21" t="s">
        <v>300</v>
      </c>
      <c r="CQ21" t="s">
        <v>301</v>
      </c>
      <c r="CT21" t="s">
        <v>264</v>
      </c>
      <c r="CW21" t="s">
        <v>281</v>
      </c>
      <c r="CZ21" t="s">
        <v>302</v>
      </c>
      <c r="DC21" t="s">
        <v>167</v>
      </c>
      <c r="DF21" t="s">
        <v>303</v>
      </c>
      <c r="DI21" t="s">
        <v>304</v>
      </c>
      <c r="DL21" t="s">
        <v>170</v>
      </c>
      <c r="DO21" t="s">
        <v>305</v>
      </c>
      <c r="DR21" t="s">
        <v>269</v>
      </c>
      <c r="DU21" t="s">
        <v>270</v>
      </c>
      <c r="DX21" t="s">
        <v>271</v>
      </c>
      <c r="EA21" t="s">
        <v>272</v>
      </c>
      <c r="ED21" t="s">
        <v>273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E4BD1-4D0A-46DE-A2A0-03C9AF4600E7}">
  <dimension ref="A1:BC111"/>
  <sheetViews>
    <sheetView zoomScale="85" zoomScaleNormal="85" workbookViewId="0">
      <selection activeCell="D19" sqref="D19"/>
    </sheetView>
  </sheetViews>
  <sheetFormatPr defaultColWidth="9.140625" defaultRowHeight="15"/>
  <cols>
    <col min="1" max="1" width="20" bestFit="1" customWidth="1"/>
    <col min="2" max="6" width="50.85546875" customWidth="1"/>
    <col min="7" max="7" width="50.85546875" style="9" customWidth="1"/>
    <col min="8" max="11" width="50.7109375" style="9" customWidth="1"/>
    <col min="12" max="12" width="31.7109375" style="33" customWidth="1"/>
    <col min="13" max="17" width="50.7109375" style="13" customWidth="1"/>
    <col min="18" max="18" width="31.7109375" style="33" customWidth="1"/>
    <col min="19" max="23" width="50.7109375" style="17" customWidth="1"/>
    <col min="24" max="24" width="31.7109375" style="33" customWidth="1"/>
    <col min="25" max="29" width="50.7109375" style="21" customWidth="1"/>
    <col min="30" max="30" width="31.7109375" style="33" customWidth="1"/>
    <col min="31" max="35" width="50.7109375" style="9" customWidth="1"/>
    <col min="36" max="36" width="31.7109375" style="33" customWidth="1"/>
    <col min="37" max="41" width="50.7109375" style="27" customWidth="1"/>
    <col min="42" max="42" width="31.7109375" style="33" customWidth="1"/>
    <col min="43" max="47" width="50.7109375" style="17" customWidth="1"/>
    <col min="48" max="48" width="31.7109375" style="33" customWidth="1"/>
    <col min="49" max="53" width="50.7109375" style="21" customWidth="1"/>
    <col min="54" max="54" width="31.7109375" style="33" customWidth="1"/>
    <col min="55" max="55" width="20" bestFit="1" customWidth="1"/>
  </cols>
  <sheetData>
    <row r="1" spans="1:55">
      <c r="G1" s="46"/>
      <c r="H1" s="46"/>
      <c r="I1" s="46"/>
      <c r="J1" s="46"/>
      <c r="K1" s="46"/>
      <c r="L1" s="32"/>
      <c r="M1" s="46"/>
      <c r="N1" s="46"/>
      <c r="O1" s="46"/>
      <c r="P1" s="46"/>
      <c r="Q1" s="46"/>
      <c r="R1" s="32"/>
      <c r="S1" s="46"/>
      <c r="T1" s="46"/>
      <c r="U1" s="46"/>
      <c r="V1" s="46"/>
      <c r="W1" s="46"/>
      <c r="X1" s="32"/>
      <c r="Y1" s="46"/>
      <c r="Z1" s="46"/>
      <c r="AA1" s="46"/>
      <c r="AB1" s="46"/>
      <c r="AC1" s="46"/>
      <c r="AD1" s="32"/>
      <c r="AE1" s="46"/>
      <c r="AF1" s="46"/>
      <c r="AG1" s="46"/>
      <c r="AH1" s="46"/>
      <c r="AI1" s="46"/>
      <c r="AJ1" s="32"/>
      <c r="AK1" s="46"/>
      <c r="AL1" s="46"/>
      <c r="AM1" s="46"/>
      <c r="AN1" s="46"/>
      <c r="AO1" s="46"/>
      <c r="AP1" s="32"/>
      <c r="AQ1" s="46"/>
      <c r="AR1" s="46"/>
      <c r="AS1" s="46"/>
      <c r="AT1" s="46"/>
      <c r="AU1" s="46"/>
      <c r="AV1" s="32"/>
      <c r="AW1" s="46"/>
      <c r="AX1" s="46"/>
      <c r="AY1" s="46"/>
      <c r="AZ1" s="46"/>
      <c r="BA1" s="46"/>
      <c r="BB1" s="32"/>
    </row>
    <row r="2" spans="1:55" s="31" customFormat="1">
      <c r="A2" s="31" t="s">
        <v>0</v>
      </c>
      <c r="B2" s="31" t="s">
        <v>3</v>
      </c>
      <c r="C2" s="31" t="s">
        <v>4</v>
      </c>
      <c r="D2" s="31" t="s">
        <v>7</v>
      </c>
      <c r="E2" s="31" t="s">
        <v>10</v>
      </c>
      <c r="F2" s="31" t="s">
        <v>13</v>
      </c>
      <c r="G2" s="31" t="s">
        <v>16</v>
      </c>
      <c r="H2" s="31" t="s">
        <v>19</v>
      </c>
      <c r="I2" s="31" t="s">
        <v>306</v>
      </c>
      <c r="J2" s="31" t="s">
        <v>25</v>
      </c>
      <c r="K2" s="31" t="s">
        <v>28</v>
      </c>
      <c r="L2" s="33" t="s">
        <v>307</v>
      </c>
      <c r="M2" s="31" t="s">
        <v>31</v>
      </c>
      <c r="N2" s="31" t="s">
        <v>34</v>
      </c>
      <c r="O2" s="31" t="s">
        <v>37</v>
      </c>
      <c r="P2" s="31" t="s">
        <v>40</v>
      </c>
      <c r="Q2" s="31" t="s">
        <v>43</v>
      </c>
      <c r="R2" s="33" t="s">
        <v>308</v>
      </c>
      <c r="S2" s="31" t="s">
        <v>46</v>
      </c>
      <c r="T2" s="31" t="s">
        <v>49</v>
      </c>
      <c r="U2" s="31" t="s">
        <v>52</v>
      </c>
      <c r="V2" s="31" t="s">
        <v>55</v>
      </c>
      <c r="W2" s="31" t="s">
        <v>58</v>
      </c>
      <c r="X2" s="33" t="s">
        <v>309</v>
      </c>
      <c r="Y2" s="31" t="s">
        <v>61</v>
      </c>
      <c r="Z2" s="31" t="s">
        <v>64</v>
      </c>
      <c r="AA2" s="31" t="s">
        <v>67</v>
      </c>
      <c r="AB2" s="31" t="s">
        <v>70</v>
      </c>
      <c r="AC2" s="31" t="s">
        <v>73</v>
      </c>
      <c r="AD2" s="33" t="s">
        <v>310</v>
      </c>
      <c r="AE2" s="31" t="s">
        <v>76</v>
      </c>
      <c r="AF2" s="31" t="s">
        <v>79</v>
      </c>
      <c r="AG2" s="31" t="s">
        <v>82</v>
      </c>
      <c r="AH2" s="31" t="s">
        <v>85</v>
      </c>
      <c r="AI2" s="31" t="s">
        <v>88</v>
      </c>
      <c r="AJ2" s="33" t="s">
        <v>311</v>
      </c>
      <c r="AK2" s="31" t="s">
        <v>91</v>
      </c>
      <c r="AL2" s="31" t="s">
        <v>94</v>
      </c>
      <c r="AM2" s="31" t="s">
        <v>97</v>
      </c>
      <c r="AN2" s="31" t="s">
        <v>100</v>
      </c>
      <c r="AO2" s="31" t="s">
        <v>103</v>
      </c>
      <c r="AP2" s="33" t="s">
        <v>312</v>
      </c>
      <c r="AQ2" s="31" t="s">
        <v>106</v>
      </c>
      <c r="AR2" s="31" t="s">
        <v>109</v>
      </c>
      <c r="AS2" s="31" t="s">
        <v>112</v>
      </c>
      <c r="AT2" s="31" t="s">
        <v>115</v>
      </c>
      <c r="AU2" s="31" t="s">
        <v>118</v>
      </c>
      <c r="AV2" s="33" t="s">
        <v>313</v>
      </c>
      <c r="AW2" s="31" t="s">
        <v>121</v>
      </c>
      <c r="AX2" s="31" t="s">
        <v>124</v>
      </c>
      <c r="AY2" s="31" t="s">
        <v>127</v>
      </c>
      <c r="AZ2" s="31" t="s">
        <v>130</v>
      </c>
      <c r="BA2" s="31" t="s">
        <v>133</v>
      </c>
      <c r="BB2" s="33" t="s">
        <v>314</v>
      </c>
      <c r="BC2" s="31" t="s">
        <v>315</v>
      </c>
    </row>
    <row r="3" spans="1:55">
      <c r="A3">
        <v>3</v>
      </c>
      <c r="B3" t="s">
        <v>136</v>
      </c>
      <c r="C3" t="s">
        <v>136</v>
      </c>
      <c r="D3" t="s">
        <v>136</v>
      </c>
      <c r="E3" t="s">
        <v>177</v>
      </c>
      <c r="F3" t="s">
        <v>136</v>
      </c>
      <c r="G3" s="9" t="s">
        <v>137</v>
      </c>
      <c r="H3" s="9" t="s">
        <v>138</v>
      </c>
      <c r="I3" s="9" t="s">
        <v>139</v>
      </c>
      <c r="J3" s="9" t="s">
        <v>140</v>
      </c>
      <c r="K3" s="9" t="s">
        <v>141</v>
      </c>
      <c r="M3" s="13" t="s">
        <v>142</v>
      </c>
      <c r="N3" s="13" t="s">
        <v>143</v>
      </c>
      <c r="O3" s="13" t="s">
        <v>144</v>
      </c>
      <c r="P3" s="13" t="s">
        <v>145</v>
      </c>
      <c r="Q3" s="13" t="s">
        <v>146</v>
      </c>
      <c r="S3" s="17" t="s">
        <v>147</v>
      </c>
      <c r="T3" s="17" t="s">
        <v>148</v>
      </c>
      <c r="U3" s="17" t="s">
        <v>149</v>
      </c>
      <c r="V3" s="17" t="s">
        <v>150</v>
      </c>
      <c r="W3" s="17" t="s">
        <v>151</v>
      </c>
      <c r="Y3" s="21" t="s">
        <v>152</v>
      </c>
      <c r="Z3" s="21" t="s">
        <v>153</v>
      </c>
      <c r="AA3" s="21" t="s">
        <v>154</v>
      </c>
      <c r="AB3" s="21" t="s">
        <v>155</v>
      </c>
      <c r="AC3" s="21" t="s">
        <v>156</v>
      </c>
      <c r="AE3" s="9" t="s">
        <v>157</v>
      </c>
      <c r="AF3" s="9" t="s">
        <v>158</v>
      </c>
      <c r="AG3" s="9" t="s">
        <v>159</v>
      </c>
      <c r="AH3" s="9" t="s">
        <v>160</v>
      </c>
      <c r="AI3" s="9" t="s">
        <v>161</v>
      </c>
      <c r="AK3" s="27" t="s">
        <v>162</v>
      </c>
      <c r="AL3" s="27" t="s">
        <v>163</v>
      </c>
      <c r="AM3" s="27" t="s">
        <v>164</v>
      </c>
      <c r="AN3" s="27" t="s">
        <v>165</v>
      </c>
      <c r="AO3" s="27" t="s">
        <v>166</v>
      </c>
      <c r="AQ3" s="17" t="s">
        <v>167</v>
      </c>
      <c r="AR3" s="17" t="s">
        <v>168</v>
      </c>
      <c r="AS3" s="17" t="s">
        <v>169</v>
      </c>
      <c r="AT3" s="17" t="s">
        <v>170</v>
      </c>
      <c r="AU3" s="17" t="s">
        <v>171</v>
      </c>
      <c r="AW3" s="21" t="s">
        <v>172</v>
      </c>
      <c r="AX3" s="21" t="s">
        <v>173</v>
      </c>
      <c r="AY3" s="21" t="s">
        <v>174</v>
      </c>
      <c r="AZ3" s="21" t="s">
        <v>175</v>
      </c>
      <c r="BA3" s="21" t="s">
        <v>176</v>
      </c>
    </row>
    <row r="4" spans="1:55">
      <c r="A4">
        <v>4</v>
      </c>
      <c r="B4" t="s">
        <v>177</v>
      </c>
      <c r="C4" t="s">
        <v>136</v>
      </c>
      <c r="D4" t="s">
        <v>177</v>
      </c>
      <c r="E4" t="s">
        <v>178</v>
      </c>
      <c r="F4" t="s">
        <v>136</v>
      </c>
      <c r="G4" s="9" t="s">
        <v>137</v>
      </c>
      <c r="H4" s="9" t="s">
        <v>179</v>
      </c>
      <c r="I4" s="9" t="s">
        <v>139</v>
      </c>
      <c r="J4" s="9" t="s">
        <v>180</v>
      </c>
      <c r="K4" s="9" t="s">
        <v>181</v>
      </c>
      <c r="M4" s="13" t="s">
        <v>142</v>
      </c>
      <c r="N4" s="13" t="s">
        <v>182</v>
      </c>
      <c r="O4" s="13" t="s">
        <v>144</v>
      </c>
      <c r="P4" s="13" t="s">
        <v>145</v>
      </c>
      <c r="Q4" s="13" t="s">
        <v>183</v>
      </c>
      <c r="S4" s="17" t="s">
        <v>151</v>
      </c>
      <c r="T4" s="17" t="s">
        <v>184</v>
      </c>
      <c r="U4" s="17" t="s">
        <v>174</v>
      </c>
      <c r="V4" s="17" t="s">
        <v>150</v>
      </c>
      <c r="W4" s="17" t="s">
        <v>151</v>
      </c>
      <c r="Y4" s="21" t="s">
        <v>185</v>
      </c>
      <c r="Z4" s="21" t="s">
        <v>153</v>
      </c>
      <c r="AA4" s="21" t="s">
        <v>186</v>
      </c>
      <c r="AB4" s="21" t="s">
        <v>187</v>
      </c>
      <c r="AC4" s="21" t="s">
        <v>156</v>
      </c>
      <c r="AE4" s="9" t="s">
        <v>157</v>
      </c>
      <c r="AF4" s="9" t="s">
        <v>158</v>
      </c>
      <c r="AG4" s="9" t="s">
        <v>144</v>
      </c>
      <c r="AH4" s="9" t="s">
        <v>160</v>
      </c>
      <c r="AI4" s="9" t="s">
        <v>161</v>
      </c>
      <c r="AK4" s="27" t="s">
        <v>162</v>
      </c>
      <c r="AL4" s="27" t="s">
        <v>163</v>
      </c>
      <c r="AM4" s="27" t="s">
        <v>188</v>
      </c>
      <c r="AN4" s="27" t="s">
        <v>189</v>
      </c>
      <c r="AO4" s="27" t="s">
        <v>190</v>
      </c>
      <c r="AQ4" s="17" t="s">
        <v>191</v>
      </c>
      <c r="AR4" s="17" t="s">
        <v>168</v>
      </c>
      <c r="AS4" s="17" t="s">
        <v>192</v>
      </c>
      <c r="AT4" s="17" t="s">
        <v>193</v>
      </c>
      <c r="AU4" s="17" t="s">
        <v>171</v>
      </c>
      <c r="AW4" s="21" t="s">
        <v>173</v>
      </c>
      <c r="AX4" s="21" t="s">
        <v>194</v>
      </c>
      <c r="AY4" s="21" t="s">
        <v>174</v>
      </c>
      <c r="AZ4" s="21" t="s">
        <v>173</v>
      </c>
      <c r="BA4" s="21" t="s">
        <v>195</v>
      </c>
    </row>
    <row r="5" spans="1:55">
      <c r="A5">
        <v>5</v>
      </c>
      <c r="B5" t="s">
        <v>136</v>
      </c>
      <c r="C5" t="s">
        <v>136</v>
      </c>
      <c r="D5" t="s">
        <v>178</v>
      </c>
      <c r="E5" t="s">
        <v>178</v>
      </c>
      <c r="F5" t="s">
        <v>136</v>
      </c>
      <c r="G5" s="9" t="s">
        <v>196</v>
      </c>
      <c r="H5" s="9" t="s">
        <v>197</v>
      </c>
      <c r="I5" s="9" t="s">
        <v>198</v>
      </c>
      <c r="J5" s="9" t="s">
        <v>140</v>
      </c>
      <c r="K5" s="9" t="s">
        <v>199</v>
      </c>
      <c r="M5" s="13" t="s">
        <v>200</v>
      </c>
      <c r="N5" s="13" t="s">
        <v>143</v>
      </c>
      <c r="O5" s="13" t="s">
        <v>144</v>
      </c>
      <c r="P5" s="13" t="s">
        <v>201</v>
      </c>
      <c r="Q5" s="13" t="s">
        <v>202</v>
      </c>
      <c r="S5" s="17" t="s">
        <v>151</v>
      </c>
      <c r="T5" s="17" t="s">
        <v>184</v>
      </c>
      <c r="U5" s="17" t="s">
        <v>174</v>
      </c>
      <c r="V5" s="17" t="s">
        <v>150</v>
      </c>
      <c r="W5" s="17" t="s">
        <v>173</v>
      </c>
      <c r="Y5" s="21" t="s">
        <v>203</v>
      </c>
      <c r="Z5" s="21" t="s">
        <v>204</v>
      </c>
      <c r="AA5" s="21" t="s">
        <v>205</v>
      </c>
      <c r="AB5" s="21" t="s">
        <v>187</v>
      </c>
      <c r="AC5" s="21" t="s">
        <v>156</v>
      </c>
      <c r="AE5" s="9" t="s">
        <v>157</v>
      </c>
      <c r="AF5" s="9" t="s">
        <v>206</v>
      </c>
      <c r="AG5" s="9" t="s">
        <v>207</v>
      </c>
      <c r="AH5" s="9" t="s">
        <v>208</v>
      </c>
      <c r="AI5" s="9" t="s">
        <v>161</v>
      </c>
      <c r="AK5" s="27" t="s">
        <v>209</v>
      </c>
      <c r="AL5" s="27" t="s">
        <v>210</v>
      </c>
      <c r="AM5" s="27" t="s">
        <v>188</v>
      </c>
      <c r="AN5" s="27" t="s">
        <v>165</v>
      </c>
      <c r="AO5" s="27" t="s">
        <v>166</v>
      </c>
      <c r="AQ5" s="17" t="s">
        <v>167</v>
      </c>
      <c r="AR5" s="17" t="s">
        <v>168</v>
      </c>
      <c r="AS5" s="17" t="s">
        <v>169</v>
      </c>
      <c r="AT5" s="17" t="s">
        <v>211</v>
      </c>
      <c r="AU5" s="17" t="s">
        <v>212</v>
      </c>
      <c r="AW5" s="21" t="s">
        <v>213</v>
      </c>
      <c r="AX5" s="21" t="s">
        <v>214</v>
      </c>
      <c r="AY5" s="21" t="s">
        <v>174</v>
      </c>
      <c r="AZ5" s="21" t="s">
        <v>173</v>
      </c>
      <c r="BA5" s="21" t="s">
        <v>215</v>
      </c>
    </row>
    <row r="6" spans="1:55">
      <c r="A6">
        <v>6</v>
      </c>
      <c r="B6" t="s">
        <v>136</v>
      </c>
      <c r="C6" t="s">
        <v>136</v>
      </c>
      <c r="D6" t="s">
        <v>136</v>
      </c>
      <c r="E6" t="s">
        <v>136</v>
      </c>
      <c r="F6" t="s">
        <v>136</v>
      </c>
      <c r="G6" s="9" t="s">
        <v>216</v>
      </c>
      <c r="H6" s="9" t="s">
        <v>179</v>
      </c>
      <c r="I6" s="9" t="s">
        <v>217</v>
      </c>
      <c r="J6" s="9" t="s">
        <v>218</v>
      </c>
      <c r="K6" s="9" t="s">
        <v>141</v>
      </c>
      <c r="M6" s="13" t="s">
        <v>219</v>
      </c>
      <c r="N6" s="13" t="s">
        <v>220</v>
      </c>
      <c r="O6" s="13" t="s">
        <v>221</v>
      </c>
      <c r="P6" s="13" t="s">
        <v>222</v>
      </c>
      <c r="Q6" s="13" t="s">
        <v>146</v>
      </c>
      <c r="S6" s="17" t="s">
        <v>151</v>
      </c>
      <c r="T6" s="17" t="s">
        <v>148</v>
      </c>
      <c r="U6" s="17" t="s">
        <v>223</v>
      </c>
      <c r="V6" s="17" t="s">
        <v>224</v>
      </c>
      <c r="W6" s="17" t="s">
        <v>225</v>
      </c>
      <c r="Y6" s="21" t="s">
        <v>203</v>
      </c>
      <c r="Z6" s="21" t="s">
        <v>226</v>
      </c>
      <c r="AA6" s="21" t="s">
        <v>205</v>
      </c>
      <c r="AB6" s="21" t="s">
        <v>227</v>
      </c>
      <c r="AC6" s="21" t="s">
        <v>228</v>
      </c>
      <c r="AE6" s="9" t="s">
        <v>229</v>
      </c>
      <c r="AF6" s="9" t="s">
        <v>206</v>
      </c>
      <c r="AG6" s="9" t="s">
        <v>207</v>
      </c>
      <c r="AH6" s="9" t="s">
        <v>208</v>
      </c>
      <c r="AI6" s="9" t="s">
        <v>230</v>
      </c>
      <c r="AK6" s="27" t="s">
        <v>209</v>
      </c>
      <c r="AL6" s="27" t="s">
        <v>231</v>
      </c>
      <c r="AM6" s="27" t="s">
        <v>232</v>
      </c>
      <c r="AN6" s="27" t="s">
        <v>233</v>
      </c>
      <c r="AO6" s="27" t="s">
        <v>234</v>
      </c>
      <c r="AQ6" s="17" t="s">
        <v>167</v>
      </c>
      <c r="AR6" s="17" t="s">
        <v>235</v>
      </c>
      <c r="AS6" s="17" t="s">
        <v>192</v>
      </c>
      <c r="AT6" s="17" t="s">
        <v>170</v>
      </c>
      <c r="AU6" s="17" t="s">
        <v>171</v>
      </c>
      <c r="AW6" s="21" t="s">
        <v>213</v>
      </c>
      <c r="AX6" s="21" t="s">
        <v>194</v>
      </c>
      <c r="AY6" s="21" t="s">
        <v>236</v>
      </c>
      <c r="AZ6" s="21" t="s">
        <v>237</v>
      </c>
      <c r="BA6" s="21" t="s">
        <v>215</v>
      </c>
    </row>
    <row r="7" spans="1:55">
      <c r="A7">
        <v>7</v>
      </c>
      <c r="B7" t="s">
        <v>136</v>
      </c>
      <c r="C7" t="s">
        <v>136</v>
      </c>
      <c r="D7" t="s">
        <v>136</v>
      </c>
      <c r="E7" t="s">
        <v>178</v>
      </c>
      <c r="F7" t="s">
        <v>136</v>
      </c>
      <c r="G7" s="9" t="s">
        <v>238</v>
      </c>
      <c r="H7" s="9" t="s">
        <v>138</v>
      </c>
      <c r="I7" s="9" t="s">
        <v>239</v>
      </c>
      <c r="J7" s="9" t="s">
        <v>140</v>
      </c>
      <c r="K7" s="9" t="s">
        <v>181</v>
      </c>
      <c r="M7" s="13" t="s">
        <v>200</v>
      </c>
      <c r="N7" s="13" t="s">
        <v>182</v>
      </c>
      <c r="O7" s="13" t="s">
        <v>159</v>
      </c>
      <c r="P7" s="13" t="s">
        <v>240</v>
      </c>
      <c r="Q7" s="13" t="s">
        <v>241</v>
      </c>
      <c r="S7" s="17" t="s">
        <v>151</v>
      </c>
      <c r="T7" s="17" t="s">
        <v>148</v>
      </c>
      <c r="U7" s="17" t="s">
        <v>149</v>
      </c>
      <c r="V7" s="17" t="s">
        <v>150</v>
      </c>
      <c r="W7" s="17" t="s">
        <v>173</v>
      </c>
      <c r="Y7" s="21" t="s">
        <v>152</v>
      </c>
      <c r="Z7" s="21" t="s">
        <v>153</v>
      </c>
      <c r="AA7" s="21" t="s">
        <v>154</v>
      </c>
      <c r="AB7" s="21" t="s">
        <v>187</v>
      </c>
      <c r="AC7" s="21" t="s">
        <v>156</v>
      </c>
      <c r="AE7" s="9" t="s">
        <v>242</v>
      </c>
      <c r="AF7" s="9" t="s">
        <v>206</v>
      </c>
      <c r="AG7" s="9" t="s">
        <v>243</v>
      </c>
      <c r="AH7" s="9" t="s">
        <v>244</v>
      </c>
      <c r="AI7" s="9" t="s">
        <v>245</v>
      </c>
      <c r="AK7" s="27" t="s">
        <v>246</v>
      </c>
      <c r="AL7" s="27" t="s">
        <v>210</v>
      </c>
      <c r="AM7" s="27" t="s">
        <v>188</v>
      </c>
      <c r="AN7" s="27" t="s">
        <v>165</v>
      </c>
      <c r="AO7" s="27" t="s">
        <v>166</v>
      </c>
      <c r="AQ7" s="17" t="s">
        <v>247</v>
      </c>
      <c r="AR7" s="17" t="s">
        <v>168</v>
      </c>
      <c r="AS7" s="17" t="s">
        <v>192</v>
      </c>
      <c r="AT7" s="17" t="s">
        <v>193</v>
      </c>
      <c r="AU7" s="17" t="s">
        <v>248</v>
      </c>
      <c r="AW7" s="21" t="s">
        <v>172</v>
      </c>
      <c r="AX7" s="21" t="s">
        <v>249</v>
      </c>
      <c r="AY7" s="21" t="s">
        <v>149</v>
      </c>
      <c r="AZ7" s="21" t="s">
        <v>173</v>
      </c>
      <c r="BA7" s="21" t="s">
        <v>176</v>
      </c>
    </row>
    <row r="8" spans="1:55">
      <c r="A8">
        <v>8</v>
      </c>
      <c r="B8" t="s">
        <v>136</v>
      </c>
      <c r="C8" t="s">
        <v>136</v>
      </c>
      <c r="D8" t="s">
        <v>136</v>
      </c>
      <c r="E8" t="s">
        <v>136</v>
      </c>
      <c r="F8" t="s">
        <v>136</v>
      </c>
      <c r="G8" s="9" t="s">
        <v>238</v>
      </c>
      <c r="H8" s="9" t="s">
        <v>138</v>
      </c>
      <c r="I8" s="9" t="s">
        <v>250</v>
      </c>
      <c r="J8" s="9" t="s">
        <v>140</v>
      </c>
      <c r="K8" s="9" t="s">
        <v>181</v>
      </c>
      <c r="M8" s="13" t="s">
        <v>219</v>
      </c>
      <c r="N8" s="13" t="s">
        <v>251</v>
      </c>
      <c r="O8" s="13" t="s">
        <v>221</v>
      </c>
      <c r="P8" s="13" t="s">
        <v>222</v>
      </c>
      <c r="Q8" s="13" t="s">
        <v>146</v>
      </c>
      <c r="S8" s="17" t="s">
        <v>151</v>
      </c>
      <c r="T8" s="17" t="s">
        <v>252</v>
      </c>
      <c r="U8" s="17" t="s">
        <v>174</v>
      </c>
      <c r="V8" s="17" t="s">
        <v>224</v>
      </c>
      <c r="W8" s="17" t="s">
        <v>225</v>
      </c>
      <c r="Y8" s="21" t="s">
        <v>203</v>
      </c>
      <c r="Z8" s="21" t="s">
        <v>204</v>
      </c>
      <c r="AA8" s="21" t="s">
        <v>154</v>
      </c>
      <c r="AB8" s="21" t="s">
        <v>187</v>
      </c>
      <c r="AC8" s="21" t="s">
        <v>228</v>
      </c>
      <c r="AE8" s="9" t="s">
        <v>157</v>
      </c>
      <c r="AF8" s="9" t="s">
        <v>158</v>
      </c>
      <c r="AG8" s="9" t="s">
        <v>207</v>
      </c>
      <c r="AH8" s="9" t="s">
        <v>160</v>
      </c>
      <c r="AI8" s="9" t="s">
        <v>161</v>
      </c>
      <c r="AK8" s="27" t="s">
        <v>209</v>
      </c>
      <c r="AL8" s="27" t="s">
        <v>210</v>
      </c>
      <c r="AM8" s="27" t="s">
        <v>188</v>
      </c>
      <c r="AN8" s="27" t="s">
        <v>233</v>
      </c>
      <c r="AO8" s="27" t="s">
        <v>166</v>
      </c>
      <c r="AQ8" s="17" t="s">
        <v>191</v>
      </c>
      <c r="AR8" s="17" t="s">
        <v>253</v>
      </c>
      <c r="AS8" s="17" t="s">
        <v>254</v>
      </c>
      <c r="AT8" s="17" t="s">
        <v>211</v>
      </c>
      <c r="AU8" s="17" t="s">
        <v>248</v>
      </c>
      <c r="AW8" s="21" t="s">
        <v>213</v>
      </c>
      <c r="AX8" s="21" t="s">
        <v>249</v>
      </c>
      <c r="AY8" s="21" t="s">
        <v>149</v>
      </c>
      <c r="AZ8" s="21" t="s">
        <v>175</v>
      </c>
      <c r="BA8" s="21" t="s">
        <v>176</v>
      </c>
    </row>
    <row r="9" spans="1:55">
      <c r="A9">
        <v>9</v>
      </c>
      <c r="B9" t="s">
        <v>136</v>
      </c>
      <c r="C9" t="s">
        <v>136</v>
      </c>
      <c r="D9" t="s">
        <v>136</v>
      </c>
      <c r="E9" t="s">
        <v>136</v>
      </c>
      <c r="F9" t="s">
        <v>136</v>
      </c>
      <c r="G9" s="9" t="s">
        <v>216</v>
      </c>
      <c r="H9" s="9" t="s">
        <v>255</v>
      </c>
      <c r="I9" s="9" t="s">
        <v>250</v>
      </c>
      <c r="J9" s="9" t="s">
        <v>256</v>
      </c>
      <c r="K9" s="9" t="s">
        <v>257</v>
      </c>
      <c r="M9" s="13" t="s">
        <v>258</v>
      </c>
      <c r="N9" s="13" t="s">
        <v>220</v>
      </c>
      <c r="O9" s="13" t="s">
        <v>144</v>
      </c>
      <c r="P9" s="13" t="s">
        <v>222</v>
      </c>
      <c r="Q9" s="13" t="s">
        <v>202</v>
      </c>
      <c r="S9" s="17" t="s">
        <v>151</v>
      </c>
      <c r="T9" s="17" t="s">
        <v>148</v>
      </c>
      <c r="U9" s="17" t="s">
        <v>236</v>
      </c>
      <c r="V9" s="17" t="s">
        <v>259</v>
      </c>
      <c r="W9" s="17" t="s">
        <v>151</v>
      </c>
      <c r="Y9" s="21" t="s">
        <v>152</v>
      </c>
      <c r="Z9" s="21" t="s">
        <v>153</v>
      </c>
      <c r="AA9" s="21" t="s">
        <v>154</v>
      </c>
      <c r="AB9" s="21" t="s">
        <v>155</v>
      </c>
      <c r="AC9" s="21" t="s">
        <v>260</v>
      </c>
      <c r="AE9" s="9" t="s">
        <v>261</v>
      </c>
      <c r="AF9" s="9" t="s">
        <v>206</v>
      </c>
      <c r="AG9" s="9" t="s">
        <v>144</v>
      </c>
      <c r="AH9" s="9" t="s">
        <v>244</v>
      </c>
      <c r="AI9" s="9" t="s">
        <v>230</v>
      </c>
      <c r="AK9" s="27" t="s">
        <v>246</v>
      </c>
      <c r="AL9" s="27" t="s">
        <v>210</v>
      </c>
      <c r="AM9" s="27" t="s">
        <v>188</v>
      </c>
      <c r="AN9" s="27" t="s">
        <v>165</v>
      </c>
      <c r="AO9" s="27" t="s">
        <v>234</v>
      </c>
      <c r="AQ9" s="17" t="s">
        <v>247</v>
      </c>
      <c r="AR9" s="17" t="s">
        <v>168</v>
      </c>
      <c r="AS9" s="17" t="s">
        <v>169</v>
      </c>
      <c r="AT9" s="17" t="s">
        <v>170</v>
      </c>
      <c r="AU9" s="17" t="s">
        <v>248</v>
      </c>
      <c r="AW9" s="21" t="s">
        <v>213</v>
      </c>
      <c r="AX9" s="21" t="s">
        <v>194</v>
      </c>
      <c r="AY9" s="21" t="s">
        <v>174</v>
      </c>
      <c r="AZ9" s="21" t="s">
        <v>262</v>
      </c>
      <c r="BA9" s="21" t="s">
        <v>195</v>
      </c>
    </row>
    <row r="10" spans="1:55">
      <c r="A10">
        <v>10</v>
      </c>
      <c r="B10" t="s">
        <v>136</v>
      </c>
      <c r="C10" t="s">
        <v>136</v>
      </c>
      <c r="D10" t="s">
        <v>178</v>
      </c>
      <c r="E10" t="s">
        <v>136</v>
      </c>
      <c r="F10" t="s">
        <v>136</v>
      </c>
      <c r="G10" s="9" t="s">
        <v>216</v>
      </c>
      <c r="H10" s="9" t="s">
        <v>255</v>
      </c>
      <c r="I10" s="9" t="s">
        <v>239</v>
      </c>
      <c r="J10" s="9" t="s">
        <v>140</v>
      </c>
      <c r="K10" s="9" t="s">
        <v>199</v>
      </c>
      <c r="M10" s="13" t="s">
        <v>258</v>
      </c>
      <c r="N10" s="13" t="s">
        <v>143</v>
      </c>
      <c r="O10" s="13" t="s">
        <v>221</v>
      </c>
      <c r="P10" s="13" t="s">
        <v>201</v>
      </c>
      <c r="Q10" s="13" t="s">
        <v>183</v>
      </c>
      <c r="S10" s="17" t="s">
        <v>147</v>
      </c>
      <c r="T10" s="17" t="s">
        <v>184</v>
      </c>
      <c r="U10" s="17" t="s">
        <v>236</v>
      </c>
      <c r="V10" s="17" t="s">
        <v>150</v>
      </c>
      <c r="W10" s="17" t="s">
        <v>151</v>
      </c>
      <c r="Y10" s="21" t="s">
        <v>203</v>
      </c>
      <c r="Z10" s="21" t="s">
        <v>226</v>
      </c>
      <c r="AA10" s="21" t="s">
        <v>154</v>
      </c>
      <c r="AB10" s="21" t="s">
        <v>155</v>
      </c>
      <c r="AC10" s="21" t="s">
        <v>228</v>
      </c>
      <c r="AE10" s="9" t="s">
        <v>229</v>
      </c>
      <c r="AF10" s="9" t="s">
        <v>158</v>
      </c>
      <c r="AG10" s="9" t="s">
        <v>207</v>
      </c>
      <c r="AH10" s="9" t="s">
        <v>208</v>
      </c>
      <c r="AI10" s="9" t="s">
        <v>230</v>
      </c>
      <c r="AK10" s="27" t="s">
        <v>246</v>
      </c>
      <c r="AL10" s="27" t="s">
        <v>263</v>
      </c>
      <c r="AM10" s="27" t="s">
        <v>264</v>
      </c>
      <c r="AN10" s="27" t="s">
        <v>265</v>
      </c>
      <c r="AO10" s="27" t="s">
        <v>166</v>
      </c>
      <c r="AQ10" s="17" t="s">
        <v>191</v>
      </c>
      <c r="AR10" s="17" t="s">
        <v>168</v>
      </c>
      <c r="AS10" s="17" t="s">
        <v>169</v>
      </c>
      <c r="AT10" s="17" t="s">
        <v>170</v>
      </c>
      <c r="AU10" s="17" t="s">
        <v>212</v>
      </c>
      <c r="AW10" s="21" t="s">
        <v>173</v>
      </c>
      <c r="AX10" s="21" t="s">
        <v>173</v>
      </c>
      <c r="AY10" s="21" t="s">
        <v>174</v>
      </c>
      <c r="AZ10" s="21" t="s">
        <v>175</v>
      </c>
      <c r="BA10" s="21" t="s">
        <v>176</v>
      </c>
    </row>
    <row r="11" spans="1:55">
      <c r="A11">
        <v>11</v>
      </c>
      <c r="B11" t="s">
        <v>136</v>
      </c>
      <c r="C11" t="s">
        <v>136</v>
      </c>
      <c r="D11" t="s">
        <v>136</v>
      </c>
      <c r="E11" t="s">
        <v>177</v>
      </c>
      <c r="F11" t="s">
        <v>136</v>
      </c>
      <c r="G11" s="9" t="s">
        <v>238</v>
      </c>
      <c r="H11" s="9" t="s">
        <v>138</v>
      </c>
      <c r="I11" s="9" t="s">
        <v>239</v>
      </c>
      <c r="J11" s="9" t="s">
        <v>180</v>
      </c>
      <c r="K11" s="9" t="s">
        <v>181</v>
      </c>
      <c r="M11" s="13" t="s">
        <v>200</v>
      </c>
      <c r="N11" s="13" t="s">
        <v>182</v>
      </c>
      <c r="O11" s="13" t="s">
        <v>144</v>
      </c>
      <c r="P11" s="13" t="s">
        <v>145</v>
      </c>
      <c r="Q11" s="13" t="s">
        <v>202</v>
      </c>
      <c r="S11" s="17" t="s">
        <v>147</v>
      </c>
      <c r="T11" s="17" t="s">
        <v>184</v>
      </c>
      <c r="U11" s="17" t="s">
        <v>149</v>
      </c>
      <c r="V11" s="17" t="s">
        <v>150</v>
      </c>
      <c r="W11" s="17" t="s">
        <v>151</v>
      </c>
      <c r="Y11" s="21" t="s">
        <v>266</v>
      </c>
      <c r="Z11" s="21" t="s">
        <v>267</v>
      </c>
      <c r="AA11" s="21" t="s">
        <v>154</v>
      </c>
      <c r="AB11" s="21" t="s">
        <v>187</v>
      </c>
      <c r="AC11" s="21" t="s">
        <v>268</v>
      </c>
      <c r="AE11" s="9" t="s">
        <v>242</v>
      </c>
      <c r="AF11" s="9" t="s">
        <v>158</v>
      </c>
      <c r="AG11" s="9" t="s">
        <v>159</v>
      </c>
      <c r="AH11" s="9" t="s">
        <v>244</v>
      </c>
      <c r="AI11" s="9" t="s">
        <v>245</v>
      </c>
      <c r="AK11" s="27" t="s">
        <v>246</v>
      </c>
      <c r="AL11" s="27" t="s">
        <v>263</v>
      </c>
      <c r="AM11" s="27" t="s">
        <v>164</v>
      </c>
      <c r="AN11" s="27" t="s">
        <v>189</v>
      </c>
      <c r="AO11" s="27" t="s">
        <v>190</v>
      </c>
      <c r="AQ11" s="17" t="s">
        <v>191</v>
      </c>
      <c r="AR11" s="17" t="s">
        <v>253</v>
      </c>
      <c r="AS11" s="17" t="s">
        <v>254</v>
      </c>
      <c r="AT11" s="17" t="s">
        <v>170</v>
      </c>
      <c r="AU11" s="17" t="s">
        <v>171</v>
      </c>
      <c r="AW11" s="21" t="s">
        <v>269</v>
      </c>
      <c r="AX11" s="21" t="s">
        <v>270</v>
      </c>
      <c r="AY11" s="21" t="s">
        <v>271</v>
      </c>
      <c r="AZ11" s="21" t="s">
        <v>272</v>
      </c>
      <c r="BA11" s="21" t="s">
        <v>273</v>
      </c>
    </row>
    <row r="12" spans="1:55">
      <c r="A12">
        <v>12</v>
      </c>
      <c r="B12" t="s">
        <v>136</v>
      </c>
      <c r="C12" t="s">
        <v>178</v>
      </c>
      <c r="D12" t="s">
        <v>136</v>
      </c>
      <c r="E12" t="s">
        <v>178</v>
      </c>
      <c r="F12" t="s">
        <v>178</v>
      </c>
      <c r="G12" s="9" t="s">
        <v>238</v>
      </c>
      <c r="H12" s="9" t="s">
        <v>138</v>
      </c>
      <c r="I12" s="9" t="s">
        <v>198</v>
      </c>
      <c r="J12" s="9" t="s">
        <v>180</v>
      </c>
      <c r="K12" s="9" t="s">
        <v>257</v>
      </c>
      <c r="M12" s="13" t="s">
        <v>219</v>
      </c>
      <c r="N12" s="13" t="s">
        <v>274</v>
      </c>
      <c r="O12" s="13" t="s">
        <v>275</v>
      </c>
      <c r="P12" s="13" t="s">
        <v>201</v>
      </c>
      <c r="Q12" s="13" t="s">
        <v>202</v>
      </c>
      <c r="S12" s="17" t="s">
        <v>147</v>
      </c>
      <c r="T12" s="17" t="s">
        <v>184</v>
      </c>
      <c r="U12" s="17" t="s">
        <v>149</v>
      </c>
      <c r="V12" s="17" t="s">
        <v>150</v>
      </c>
      <c r="W12" s="17" t="s">
        <v>173</v>
      </c>
      <c r="Y12" s="21" t="s">
        <v>266</v>
      </c>
      <c r="Z12" s="21" t="s">
        <v>153</v>
      </c>
      <c r="AA12" s="21" t="s">
        <v>186</v>
      </c>
      <c r="AB12" s="21" t="s">
        <v>187</v>
      </c>
      <c r="AC12" s="21" t="s">
        <v>268</v>
      </c>
      <c r="AE12" s="9" t="s">
        <v>242</v>
      </c>
      <c r="AF12" s="9" t="s">
        <v>276</v>
      </c>
      <c r="AG12" s="9" t="s">
        <v>159</v>
      </c>
      <c r="AH12" s="9" t="s">
        <v>160</v>
      </c>
      <c r="AI12" s="9" t="s">
        <v>161</v>
      </c>
      <c r="AK12" s="27" t="s">
        <v>246</v>
      </c>
      <c r="AL12" s="27" t="s">
        <v>263</v>
      </c>
      <c r="AM12" s="27" t="s">
        <v>164</v>
      </c>
      <c r="AN12" s="27" t="s">
        <v>265</v>
      </c>
      <c r="AO12" s="27" t="s">
        <v>190</v>
      </c>
      <c r="AQ12" s="17" t="s">
        <v>247</v>
      </c>
      <c r="AR12" s="17" t="s">
        <v>253</v>
      </c>
      <c r="AS12" s="17" t="s">
        <v>277</v>
      </c>
      <c r="AT12" s="17" t="s">
        <v>278</v>
      </c>
      <c r="AU12" s="17" t="s">
        <v>279</v>
      </c>
      <c r="AW12" s="21" t="s">
        <v>172</v>
      </c>
      <c r="AX12" s="21" t="s">
        <v>173</v>
      </c>
      <c r="AY12" s="21" t="s">
        <v>149</v>
      </c>
      <c r="AZ12" s="21" t="s">
        <v>175</v>
      </c>
      <c r="BA12" s="21" t="s">
        <v>215</v>
      </c>
    </row>
    <row r="13" spans="1:55">
      <c r="A13">
        <v>13</v>
      </c>
      <c r="B13" t="s">
        <v>136</v>
      </c>
      <c r="C13" t="s">
        <v>136</v>
      </c>
      <c r="D13" t="s">
        <v>136</v>
      </c>
      <c r="E13" t="s">
        <v>136</v>
      </c>
      <c r="F13" t="s">
        <v>178</v>
      </c>
      <c r="G13" s="9" t="s">
        <v>137</v>
      </c>
      <c r="H13" s="9" t="s">
        <v>255</v>
      </c>
      <c r="I13" s="9" t="s">
        <v>250</v>
      </c>
      <c r="J13" s="9" t="s">
        <v>140</v>
      </c>
      <c r="K13" s="9" t="s">
        <v>141</v>
      </c>
      <c r="M13" s="13" t="s">
        <v>200</v>
      </c>
      <c r="N13" s="13" t="s">
        <v>143</v>
      </c>
      <c r="O13" s="13" t="s">
        <v>159</v>
      </c>
      <c r="P13" s="13" t="s">
        <v>201</v>
      </c>
      <c r="Q13" s="13" t="s">
        <v>280</v>
      </c>
      <c r="S13" s="17" t="s">
        <v>151</v>
      </c>
      <c r="T13" s="17" t="s">
        <v>252</v>
      </c>
      <c r="U13" s="17" t="s">
        <v>174</v>
      </c>
      <c r="V13" s="17" t="s">
        <v>259</v>
      </c>
      <c r="W13" s="17" t="s">
        <v>151</v>
      </c>
      <c r="Y13" s="21" t="s">
        <v>185</v>
      </c>
      <c r="Z13" s="21" t="s">
        <v>153</v>
      </c>
      <c r="AA13" s="21" t="s">
        <v>186</v>
      </c>
      <c r="AB13" s="21" t="s">
        <v>155</v>
      </c>
      <c r="AC13" s="21" t="s">
        <v>156</v>
      </c>
      <c r="AE13" s="9" t="s">
        <v>229</v>
      </c>
      <c r="AF13" s="9" t="s">
        <v>206</v>
      </c>
      <c r="AG13" s="9" t="s">
        <v>144</v>
      </c>
      <c r="AH13" s="9" t="s">
        <v>244</v>
      </c>
      <c r="AI13" s="9" t="s">
        <v>230</v>
      </c>
      <c r="AK13" s="27" t="s">
        <v>209</v>
      </c>
      <c r="AL13" s="27" t="s">
        <v>210</v>
      </c>
      <c r="AM13" s="27" t="s">
        <v>232</v>
      </c>
      <c r="AN13" s="27" t="s">
        <v>165</v>
      </c>
      <c r="AO13" s="27" t="s">
        <v>166</v>
      </c>
      <c r="AQ13" s="17" t="s">
        <v>167</v>
      </c>
      <c r="AR13" s="17" t="s">
        <v>168</v>
      </c>
      <c r="AS13" s="17" t="s">
        <v>169</v>
      </c>
      <c r="AT13" s="17" t="s">
        <v>170</v>
      </c>
      <c r="AU13" s="17" t="s">
        <v>171</v>
      </c>
      <c r="AW13" s="21" t="s">
        <v>213</v>
      </c>
      <c r="AX13" s="21" t="s">
        <v>194</v>
      </c>
      <c r="AY13" s="21" t="s">
        <v>236</v>
      </c>
      <c r="AZ13" s="21" t="s">
        <v>237</v>
      </c>
      <c r="BA13" s="21" t="s">
        <v>215</v>
      </c>
    </row>
    <row r="14" spans="1:55">
      <c r="A14">
        <v>14</v>
      </c>
      <c r="B14" t="s">
        <v>136</v>
      </c>
      <c r="C14" t="s">
        <v>136</v>
      </c>
      <c r="D14" t="s">
        <v>136</v>
      </c>
      <c r="E14" t="s">
        <v>136</v>
      </c>
      <c r="F14" t="s">
        <v>136</v>
      </c>
      <c r="G14" s="9" t="s">
        <v>216</v>
      </c>
      <c r="H14" s="9" t="s">
        <v>179</v>
      </c>
      <c r="I14" s="9" t="s">
        <v>139</v>
      </c>
      <c r="J14" s="9" t="s">
        <v>140</v>
      </c>
      <c r="K14" s="9" t="s">
        <v>141</v>
      </c>
      <c r="M14" s="13" t="s">
        <v>219</v>
      </c>
      <c r="N14" s="13" t="s">
        <v>143</v>
      </c>
      <c r="O14" s="13" t="s">
        <v>159</v>
      </c>
      <c r="P14" s="13" t="s">
        <v>240</v>
      </c>
      <c r="Q14" s="13" t="s">
        <v>183</v>
      </c>
      <c r="S14" s="17" t="s">
        <v>173</v>
      </c>
      <c r="T14" s="17" t="s">
        <v>252</v>
      </c>
      <c r="U14" s="17" t="s">
        <v>236</v>
      </c>
      <c r="V14" s="17" t="s">
        <v>259</v>
      </c>
      <c r="W14" s="17" t="s">
        <v>173</v>
      </c>
      <c r="Y14" s="21" t="s">
        <v>152</v>
      </c>
      <c r="Z14" s="21" t="s">
        <v>204</v>
      </c>
      <c r="AA14" s="21" t="s">
        <v>186</v>
      </c>
      <c r="AB14" s="21" t="s">
        <v>227</v>
      </c>
      <c r="AC14" s="21" t="s">
        <v>260</v>
      </c>
      <c r="AE14" s="9" t="s">
        <v>229</v>
      </c>
      <c r="AF14" s="9" t="s">
        <v>206</v>
      </c>
      <c r="AG14" s="9" t="s">
        <v>144</v>
      </c>
      <c r="AH14" s="9" t="s">
        <v>244</v>
      </c>
      <c r="AI14" s="9" t="s">
        <v>230</v>
      </c>
      <c r="AK14" s="27" t="s">
        <v>162</v>
      </c>
      <c r="AL14" s="27" t="s">
        <v>163</v>
      </c>
      <c r="AM14" s="27" t="s">
        <v>188</v>
      </c>
      <c r="AN14" s="27" t="s">
        <v>189</v>
      </c>
      <c r="AO14" s="27" t="s">
        <v>166</v>
      </c>
      <c r="AQ14" s="17" t="s">
        <v>167</v>
      </c>
      <c r="AR14" s="17" t="s">
        <v>168</v>
      </c>
      <c r="AS14" s="17" t="s">
        <v>169</v>
      </c>
      <c r="AT14" s="17" t="s">
        <v>170</v>
      </c>
      <c r="AU14" s="17" t="s">
        <v>171</v>
      </c>
      <c r="AW14" s="21" t="s">
        <v>173</v>
      </c>
      <c r="AX14" s="21" t="s">
        <v>194</v>
      </c>
      <c r="AY14" s="21" t="s">
        <v>236</v>
      </c>
      <c r="AZ14" s="21" t="s">
        <v>237</v>
      </c>
      <c r="BA14" s="21" t="s">
        <v>215</v>
      </c>
    </row>
    <row r="15" spans="1:55">
      <c r="A15">
        <v>15</v>
      </c>
      <c r="B15" t="s">
        <v>136</v>
      </c>
      <c r="C15" t="s">
        <v>178</v>
      </c>
      <c r="D15" t="s">
        <v>178</v>
      </c>
      <c r="E15" t="s">
        <v>136</v>
      </c>
      <c r="F15" t="s">
        <v>136</v>
      </c>
      <c r="G15" s="9" t="s">
        <v>137</v>
      </c>
      <c r="H15" s="9" t="s">
        <v>138</v>
      </c>
      <c r="I15" s="9" t="s">
        <v>250</v>
      </c>
      <c r="J15" s="9" t="s">
        <v>140</v>
      </c>
      <c r="K15" s="9" t="s">
        <v>181</v>
      </c>
      <c r="M15" s="13" t="s">
        <v>219</v>
      </c>
      <c r="N15" s="13" t="s">
        <v>143</v>
      </c>
      <c r="O15" s="13" t="s">
        <v>159</v>
      </c>
      <c r="P15" s="13" t="s">
        <v>145</v>
      </c>
      <c r="Q15" s="13" t="s">
        <v>183</v>
      </c>
      <c r="S15" s="17" t="s">
        <v>151</v>
      </c>
      <c r="T15" s="17" t="s">
        <v>252</v>
      </c>
      <c r="U15" s="17" t="s">
        <v>174</v>
      </c>
      <c r="V15" s="17" t="s">
        <v>150</v>
      </c>
      <c r="W15" s="17" t="s">
        <v>151</v>
      </c>
      <c r="Y15" s="21" t="s">
        <v>152</v>
      </c>
      <c r="Z15" s="21" t="s">
        <v>204</v>
      </c>
      <c r="AA15" s="21" t="s">
        <v>186</v>
      </c>
      <c r="AB15" s="21" t="s">
        <v>227</v>
      </c>
      <c r="AC15" s="21" t="s">
        <v>260</v>
      </c>
      <c r="AE15" s="9" t="s">
        <v>157</v>
      </c>
      <c r="AF15" s="9" t="s">
        <v>158</v>
      </c>
      <c r="AG15" s="9" t="s">
        <v>144</v>
      </c>
      <c r="AH15" s="9" t="s">
        <v>244</v>
      </c>
      <c r="AI15" s="9" t="s">
        <v>230</v>
      </c>
      <c r="AK15" s="27" t="s">
        <v>209</v>
      </c>
      <c r="AL15" s="27" t="s">
        <v>210</v>
      </c>
      <c r="AM15" s="27" t="s">
        <v>232</v>
      </c>
      <c r="AN15" s="27" t="s">
        <v>165</v>
      </c>
      <c r="AO15" s="27" t="s">
        <v>166</v>
      </c>
      <c r="AQ15" s="17" t="s">
        <v>167</v>
      </c>
      <c r="AR15" s="17" t="s">
        <v>168</v>
      </c>
      <c r="AS15" s="17" t="s">
        <v>169</v>
      </c>
      <c r="AT15" s="17" t="s">
        <v>170</v>
      </c>
      <c r="AU15" s="17" t="s">
        <v>212</v>
      </c>
      <c r="AW15" s="21" t="s">
        <v>213</v>
      </c>
      <c r="AX15" s="21" t="s">
        <v>173</v>
      </c>
      <c r="AY15" s="21" t="s">
        <v>236</v>
      </c>
      <c r="AZ15" s="21" t="s">
        <v>237</v>
      </c>
      <c r="BA15" s="21" t="s">
        <v>215</v>
      </c>
    </row>
    <row r="16" spans="1:55">
      <c r="A16">
        <v>16</v>
      </c>
      <c r="B16" t="s">
        <v>136</v>
      </c>
      <c r="C16" t="s">
        <v>136</v>
      </c>
      <c r="D16" t="s">
        <v>136</v>
      </c>
      <c r="E16" t="s">
        <v>136</v>
      </c>
      <c r="F16" t="s">
        <v>136</v>
      </c>
      <c r="G16" s="9" t="s">
        <v>216</v>
      </c>
      <c r="H16" s="9" t="s">
        <v>255</v>
      </c>
      <c r="I16" s="9" t="s">
        <v>217</v>
      </c>
      <c r="J16" s="9" t="s">
        <v>218</v>
      </c>
      <c r="K16" s="9" t="s">
        <v>181</v>
      </c>
      <c r="M16" s="13" t="s">
        <v>219</v>
      </c>
      <c r="N16" s="13" t="s">
        <v>143</v>
      </c>
      <c r="O16" s="13" t="s">
        <v>144</v>
      </c>
      <c r="P16" s="13" t="s">
        <v>201</v>
      </c>
      <c r="Q16" s="13" t="s">
        <v>280</v>
      </c>
      <c r="S16" s="17" t="s">
        <v>151</v>
      </c>
      <c r="T16" s="17" t="s">
        <v>252</v>
      </c>
      <c r="U16" s="17" t="s">
        <v>236</v>
      </c>
      <c r="V16" s="17" t="s">
        <v>259</v>
      </c>
      <c r="W16" s="17" t="s">
        <v>151</v>
      </c>
      <c r="Y16" s="21" t="s">
        <v>152</v>
      </c>
      <c r="Z16" s="21" t="s">
        <v>204</v>
      </c>
      <c r="AA16" s="21" t="s">
        <v>186</v>
      </c>
      <c r="AB16" s="21" t="s">
        <v>227</v>
      </c>
      <c r="AC16" s="21" t="s">
        <v>260</v>
      </c>
      <c r="AE16" s="9" t="s">
        <v>229</v>
      </c>
      <c r="AF16" s="9" t="s">
        <v>206</v>
      </c>
      <c r="AG16" s="9" t="s">
        <v>144</v>
      </c>
      <c r="AH16" s="9" t="s">
        <v>244</v>
      </c>
      <c r="AI16" s="9" t="s">
        <v>230</v>
      </c>
      <c r="AK16" s="27" t="s">
        <v>209</v>
      </c>
      <c r="AL16" s="27" t="s">
        <v>210</v>
      </c>
      <c r="AM16" s="27" t="s">
        <v>232</v>
      </c>
      <c r="AN16" s="27" t="s">
        <v>165</v>
      </c>
      <c r="AO16" s="27" t="s">
        <v>166</v>
      </c>
      <c r="AQ16" s="17" t="s">
        <v>167</v>
      </c>
      <c r="AR16" s="17" t="s">
        <v>168</v>
      </c>
      <c r="AS16" s="17" t="s">
        <v>169</v>
      </c>
      <c r="AT16" s="17" t="s">
        <v>170</v>
      </c>
      <c r="AU16" s="17" t="s">
        <v>171</v>
      </c>
      <c r="AW16" s="21" t="s">
        <v>213</v>
      </c>
      <c r="AX16" s="21" t="s">
        <v>194</v>
      </c>
      <c r="AY16" s="21" t="s">
        <v>236</v>
      </c>
      <c r="AZ16" s="21" t="s">
        <v>237</v>
      </c>
      <c r="BA16" s="21" t="s">
        <v>215</v>
      </c>
    </row>
    <row r="17" spans="1:54">
      <c r="A17">
        <v>17</v>
      </c>
      <c r="B17" t="s">
        <v>136</v>
      </c>
      <c r="C17" t="s">
        <v>136</v>
      </c>
      <c r="D17" t="s">
        <v>136</v>
      </c>
      <c r="E17" t="s">
        <v>136</v>
      </c>
      <c r="F17" t="s">
        <v>136</v>
      </c>
      <c r="G17" s="9" t="s">
        <v>137</v>
      </c>
      <c r="H17" s="9" t="s">
        <v>138</v>
      </c>
      <c r="I17" s="9" t="s">
        <v>239</v>
      </c>
      <c r="J17" s="9" t="s">
        <v>180</v>
      </c>
      <c r="K17" s="9" t="s">
        <v>141</v>
      </c>
      <c r="M17" s="13" t="s">
        <v>219</v>
      </c>
      <c r="N17" s="13" t="s">
        <v>143</v>
      </c>
      <c r="O17" s="13" t="s">
        <v>159</v>
      </c>
      <c r="P17" s="13" t="s">
        <v>145</v>
      </c>
      <c r="Q17" s="13" t="s">
        <v>183</v>
      </c>
      <c r="S17" s="17" t="s">
        <v>151</v>
      </c>
      <c r="T17" s="17" t="s">
        <v>252</v>
      </c>
      <c r="U17" s="17" t="s">
        <v>236</v>
      </c>
      <c r="V17" s="17" t="s">
        <v>259</v>
      </c>
      <c r="W17" s="17" t="s">
        <v>151</v>
      </c>
      <c r="Y17" s="21" t="s">
        <v>185</v>
      </c>
      <c r="Z17" s="21" t="s">
        <v>204</v>
      </c>
      <c r="AA17" s="21" t="s">
        <v>186</v>
      </c>
      <c r="AB17" s="21" t="s">
        <v>227</v>
      </c>
      <c r="AC17" s="21" t="s">
        <v>260</v>
      </c>
      <c r="AE17" s="9" t="s">
        <v>229</v>
      </c>
      <c r="AF17" s="9" t="s">
        <v>206</v>
      </c>
      <c r="AG17" s="9" t="s">
        <v>144</v>
      </c>
      <c r="AH17" s="9" t="s">
        <v>244</v>
      </c>
      <c r="AI17" s="9" t="s">
        <v>230</v>
      </c>
      <c r="AK17" s="27" t="s">
        <v>209</v>
      </c>
      <c r="AL17" s="27" t="s">
        <v>210</v>
      </c>
      <c r="AM17" s="27" t="s">
        <v>232</v>
      </c>
      <c r="AN17" s="27" t="s">
        <v>165</v>
      </c>
      <c r="AO17" s="27" t="s">
        <v>166</v>
      </c>
      <c r="AQ17" s="17" t="s">
        <v>167</v>
      </c>
      <c r="AR17" s="17" t="s">
        <v>168</v>
      </c>
      <c r="AS17" s="17" t="s">
        <v>169</v>
      </c>
      <c r="AT17" s="17" t="s">
        <v>170</v>
      </c>
      <c r="AU17" s="17" t="s">
        <v>171</v>
      </c>
      <c r="AW17" s="21" t="s">
        <v>213</v>
      </c>
      <c r="AX17" s="21" t="s">
        <v>249</v>
      </c>
      <c r="AY17" s="21" t="s">
        <v>236</v>
      </c>
      <c r="AZ17" s="21" t="s">
        <v>237</v>
      </c>
      <c r="BA17" s="21" t="s">
        <v>215</v>
      </c>
    </row>
    <row r="18" spans="1:54">
      <c r="A18">
        <v>18</v>
      </c>
      <c r="B18" t="s">
        <v>178</v>
      </c>
      <c r="C18" t="s">
        <v>178</v>
      </c>
      <c r="D18" t="s">
        <v>178</v>
      </c>
      <c r="E18" t="s">
        <v>178</v>
      </c>
      <c r="F18" t="s">
        <v>178</v>
      </c>
      <c r="G18" s="9" t="s">
        <v>238</v>
      </c>
      <c r="H18" s="9" t="s">
        <v>255</v>
      </c>
      <c r="I18" s="9" t="s">
        <v>239</v>
      </c>
      <c r="J18" s="9" t="s">
        <v>140</v>
      </c>
      <c r="K18" s="9" t="s">
        <v>181</v>
      </c>
      <c r="M18" s="13" t="s">
        <v>219</v>
      </c>
      <c r="N18" s="13" t="s">
        <v>182</v>
      </c>
      <c r="O18" s="13" t="s">
        <v>159</v>
      </c>
      <c r="P18" s="13" t="s">
        <v>201</v>
      </c>
      <c r="Q18" s="13" t="s">
        <v>280</v>
      </c>
      <c r="S18" s="17" t="s">
        <v>151</v>
      </c>
      <c r="T18" s="17" t="s">
        <v>252</v>
      </c>
      <c r="U18" s="17" t="s">
        <v>236</v>
      </c>
      <c r="V18" s="17" t="s">
        <v>259</v>
      </c>
      <c r="W18" s="17" t="s">
        <v>173</v>
      </c>
      <c r="Y18" s="21" t="s">
        <v>185</v>
      </c>
      <c r="Z18" s="21" t="s">
        <v>204</v>
      </c>
      <c r="AA18" s="21" t="s">
        <v>186</v>
      </c>
      <c r="AB18" s="21" t="s">
        <v>227</v>
      </c>
      <c r="AC18" s="21" t="s">
        <v>260</v>
      </c>
      <c r="AE18" s="9" t="s">
        <v>157</v>
      </c>
      <c r="AF18" s="9" t="s">
        <v>206</v>
      </c>
      <c r="AG18" s="9" t="s">
        <v>144</v>
      </c>
      <c r="AH18" s="9" t="s">
        <v>244</v>
      </c>
      <c r="AI18" s="9" t="s">
        <v>161</v>
      </c>
      <c r="AK18" s="27" t="s">
        <v>209</v>
      </c>
      <c r="AL18" s="27" t="s">
        <v>210</v>
      </c>
      <c r="AM18" s="27" t="s">
        <v>188</v>
      </c>
      <c r="AN18" s="27" t="s">
        <v>189</v>
      </c>
      <c r="AO18" s="27" t="s">
        <v>190</v>
      </c>
      <c r="AQ18" s="17" t="s">
        <v>191</v>
      </c>
      <c r="AR18" s="17" t="s">
        <v>168</v>
      </c>
      <c r="AS18" s="17" t="s">
        <v>169</v>
      </c>
      <c r="AT18" s="17" t="s">
        <v>170</v>
      </c>
      <c r="AU18" s="17" t="s">
        <v>171</v>
      </c>
      <c r="AW18" s="21" t="s">
        <v>213</v>
      </c>
      <c r="AX18" s="21" t="s">
        <v>194</v>
      </c>
      <c r="AY18" s="21" t="s">
        <v>236</v>
      </c>
      <c r="AZ18" s="21" t="s">
        <v>237</v>
      </c>
      <c r="BA18" s="21" t="s">
        <v>215</v>
      </c>
    </row>
    <row r="19" spans="1:54">
      <c r="A19">
        <v>19</v>
      </c>
      <c r="B19" t="s">
        <v>136</v>
      </c>
      <c r="C19" t="s">
        <v>136</v>
      </c>
      <c r="D19" t="s">
        <v>136</v>
      </c>
      <c r="E19" t="s">
        <v>136</v>
      </c>
      <c r="F19" t="s">
        <v>136</v>
      </c>
      <c r="G19" s="9" t="s">
        <v>216</v>
      </c>
      <c r="H19" s="9" t="s">
        <v>179</v>
      </c>
      <c r="I19" s="9" t="s">
        <v>250</v>
      </c>
      <c r="J19" s="9" t="s">
        <v>256</v>
      </c>
      <c r="K19" s="9" t="s">
        <v>181</v>
      </c>
      <c r="M19" s="13" t="s">
        <v>258</v>
      </c>
      <c r="N19" s="13" t="s">
        <v>220</v>
      </c>
      <c r="O19" s="13" t="s">
        <v>144</v>
      </c>
      <c r="P19" s="13" t="s">
        <v>201</v>
      </c>
      <c r="Q19" s="13" t="s">
        <v>241</v>
      </c>
      <c r="S19" s="17" t="s">
        <v>151</v>
      </c>
      <c r="T19" s="17" t="s">
        <v>184</v>
      </c>
      <c r="U19" s="17" t="s">
        <v>149</v>
      </c>
      <c r="V19" s="17" t="s">
        <v>150</v>
      </c>
      <c r="W19" s="17" t="s">
        <v>151</v>
      </c>
      <c r="Y19" s="21" t="s">
        <v>185</v>
      </c>
      <c r="Z19" s="21" t="s">
        <v>153</v>
      </c>
      <c r="AA19" s="21" t="s">
        <v>186</v>
      </c>
      <c r="AB19" s="21" t="s">
        <v>227</v>
      </c>
      <c r="AC19" s="21" t="s">
        <v>156</v>
      </c>
      <c r="AE19" s="9" t="s">
        <v>157</v>
      </c>
      <c r="AF19" s="9" t="s">
        <v>206</v>
      </c>
      <c r="AG19" s="9" t="s">
        <v>159</v>
      </c>
      <c r="AH19" s="9" t="s">
        <v>160</v>
      </c>
      <c r="AI19" s="9" t="s">
        <v>230</v>
      </c>
      <c r="AK19" s="27" t="s">
        <v>209</v>
      </c>
      <c r="AL19" s="27" t="s">
        <v>210</v>
      </c>
      <c r="AM19" s="27" t="s">
        <v>232</v>
      </c>
      <c r="AN19" s="27" t="s">
        <v>165</v>
      </c>
      <c r="AO19" s="27" t="s">
        <v>166</v>
      </c>
      <c r="AQ19" s="17" t="s">
        <v>191</v>
      </c>
      <c r="AR19" s="17" t="s">
        <v>253</v>
      </c>
      <c r="AS19" s="17" t="s">
        <v>169</v>
      </c>
      <c r="AT19" s="17" t="s">
        <v>170</v>
      </c>
      <c r="AU19" s="17" t="s">
        <v>171</v>
      </c>
      <c r="AW19" s="21" t="s">
        <v>213</v>
      </c>
      <c r="AX19" s="21" t="s">
        <v>194</v>
      </c>
      <c r="AY19" s="21" t="s">
        <v>236</v>
      </c>
      <c r="AZ19" s="21" t="s">
        <v>237</v>
      </c>
      <c r="BA19" s="21" t="s">
        <v>215</v>
      </c>
    </row>
    <row r="20" spans="1:54">
      <c r="A20">
        <v>20</v>
      </c>
      <c r="B20" t="s">
        <v>136</v>
      </c>
      <c r="C20" t="s">
        <v>178</v>
      </c>
      <c r="D20" t="s">
        <v>136</v>
      </c>
      <c r="E20" t="s">
        <v>178</v>
      </c>
      <c r="F20" t="s">
        <v>136</v>
      </c>
      <c r="G20" s="9" t="s">
        <v>137</v>
      </c>
      <c r="H20" s="9" t="s">
        <v>179</v>
      </c>
      <c r="I20" s="9" t="s">
        <v>250</v>
      </c>
      <c r="J20" s="9" t="s">
        <v>256</v>
      </c>
      <c r="K20" s="9" t="s">
        <v>181</v>
      </c>
      <c r="M20" s="13" t="s">
        <v>258</v>
      </c>
      <c r="N20" s="13" t="s">
        <v>220</v>
      </c>
      <c r="O20" s="13" t="s">
        <v>144</v>
      </c>
      <c r="P20" s="13" t="s">
        <v>145</v>
      </c>
      <c r="Q20" s="13" t="s">
        <v>280</v>
      </c>
      <c r="S20" s="17" t="s">
        <v>151</v>
      </c>
      <c r="T20" s="17" t="s">
        <v>252</v>
      </c>
      <c r="U20" s="17" t="s">
        <v>174</v>
      </c>
      <c r="V20" s="17" t="s">
        <v>259</v>
      </c>
      <c r="W20" s="17" t="s">
        <v>151</v>
      </c>
      <c r="Y20" s="21" t="s">
        <v>152</v>
      </c>
      <c r="Z20" s="21" t="s">
        <v>204</v>
      </c>
      <c r="AA20" s="21" t="s">
        <v>186</v>
      </c>
      <c r="AB20" s="21" t="s">
        <v>227</v>
      </c>
      <c r="AC20" s="21" t="s">
        <v>156</v>
      </c>
      <c r="AE20" s="9" t="s">
        <v>229</v>
      </c>
      <c r="AF20" s="9" t="s">
        <v>206</v>
      </c>
      <c r="AG20" s="9" t="s">
        <v>144</v>
      </c>
      <c r="AH20" s="9" t="s">
        <v>244</v>
      </c>
      <c r="AI20" s="9" t="s">
        <v>161</v>
      </c>
      <c r="AK20" s="27" t="s">
        <v>162</v>
      </c>
      <c r="AL20" s="27" t="s">
        <v>163</v>
      </c>
      <c r="AM20" s="27" t="s">
        <v>164</v>
      </c>
      <c r="AN20" s="27" t="s">
        <v>281</v>
      </c>
      <c r="AO20" s="27" t="s">
        <v>190</v>
      </c>
      <c r="AQ20" s="17" t="s">
        <v>282</v>
      </c>
      <c r="AR20" s="17" t="s">
        <v>235</v>
      </c>
      <c r="AS20" s="17" t="s">
        <v>254</v>
      </c>
      <c r="AT20" s="17" t="s">
        <v>283</v>
      </c>
      <c r="AU20" s="17" t="s">
        <v>248</v>
      </c>
      <c r="AW20" s="21" t="s">
        <v>269</v>
      </c>
      <c r="AX20" s="21" t="s">
        <v>173</v>
      </c>
      <c r="AY20" s="21" t="s">
        <v>236</v>
      </c>
      <c r="AZ20" s="21" t="s">
        <v>237</v>
      </c>
      <c r="BA20" s="21" t="s">
        <v>215</v>
      </c>
    </row>
    <row r="21" spans="1:54">
      <c r="A21">
        <v>21</v>
      </c>
      <c r="B21" t="s">
        <v>136</v>
      </c>
      <c r="C21" t="s">
        <v>136</v>
      </c>
      <c r="D21" t="s">
        <v>136</v>
      </c>
      <c r="E21" t="s">
        <v>178</v>
      </c>
      <c r="F21" t="s">
        <v>178</v>
      </c>
      <c r="G21" s="9" t="s">
        <v>137</v>
      </c>
      <c r="H21" s="9" t="s">
        <v>255</v>
      </c>
      <c r="I21" s="9" t="s">
        <v>139</v>
      </c>
      <c r="J21" s="9" t="s">
        <v>256</v>
      </c>
      <c r="K21" s="9" t="s">
        <v>181</v>
      </c>
      <c r="M21" s="13" t="s">
        <v>258</v>
      </c>
      <c r="N21" s="13" t="s">
        <v>220</v>
      </c>
      <c r="O21" s="13" t="s">
        <v>144</v>
      </c>
      <c r="P21" s="13" t="s">
        <v>201</v>
      </c>
      <c r="Q21" s="13" t="s">
        <v>280</v>
      </c>
      <c r="S21" s="17" t="s">
        <v>151</v>
      </c>
      <c r="T21" s="17" t="s">
        <v>252</v>
      </c>
      <c r="U21" s="17" t="s">
        <v>236</v>
      </c>
      <c r="V21" s="17" t="s">
        <v>259</v>
      </c>
      <c r="W21" s="17" t="s">
        <v>151</v>
      </c>
      <c r="Y21" s="21" t="s">
        <v>152</v>
      </c>
      <c r="Z21" s="21" t="s">
        <v>204</v>
      </c>
      <c r="AA21" s="21" t="s">
        <v>186</v>
      </c>
      <c r="AB21" s="21" t="s">
        <v>227</v>
      </c>
      <c r="AC21" s="21" t="s">
        <v>260</v>
      </c>
      <c r="AE21" s="9" t="s">
        <v>229</v>
      </c>
      <c r="AF21" s="9" t="s">
        <v>206</v>
      </c>
      <c r="AG21" s="9" t="s">
        <v>144</v>
      </c>
      <c r="AH21" s="9" t="s">
        <v>244</v>
      </c>
      <c r="AI21" s="9" t="s">
        <v>230</v>
      </c>
      <c r="AK21" s="27" t="s">
        <v>209</v>
      </c>
      <c r="AL21" s="27" t="s">
        <v>210</v>
      </c>
      <c r="AM21" s="27" t="s">
        <v>232</v>
      </c>
      <c r="AN21" s="27" t="s">
        <v>165</v>
      </c>
      <c r="AO21" s="27" t="s">
        <v>166</v>
      </c>
      <c r="AQ21" s="17" t="s">
        <v>167</v>
      </c>
      <c r="AR21" s="17" t="s">
        <v>253</v>
      </c>
      <c r="AS21" s="17" t="s">
        <v>254</v>
      </c>
      <c r="AT21" s="17" t="s">
        <v>170</v>
      </c>
      <c r="AU21" s="17" t="s">
        <v>171</v>
      </c>
      <c r="AW21" s="21" t="s">
        <v>213</v>
      </c>
      <c r="AX21" s="21" t="s">
        <v>194</v>
      </c>
      <c r="AY21" s="21" t="s">
        <v>236</v>
      </c>
      <c r="AZ21" s="21" t="s">
        <v>237</v>
      </c>
      <c r="BA21" s="21" t="s">
        <v>215</v>
      </c>
    </row>
    <row r="22" spans="1:54">
      <c r="A22">
        <v>22</v>
      </c>
      <c r="B22" t="s">
        <v>136</v>
      </c>
      <c r="C22" t="s">
        <v>136</v>
      </c>
      <c r="D22" t="s">
        <v>136</v>
      </c>
      <c r="E22" t="s">
        <v>136</v>
      </c>
      <c r="F22" t="s">
        <v>136</v>
      </c>
      <c r="G22" s="9" t="s">
        <v>196</v>
      </c>
      <c r="H22" s="9" t="s">
        <v>197</v>
      </c>
      <c r="I22" s="9" t="s">
        <v>198</v>
      </c>
      <c r="J22" s="9" t="s">
        <v>284</v>
      </c>
      <c r="K22" s="9" t="s">
        <v>285</v>
      </c>
      <c r="M22" s="13" t="s">
        <v>142</v>
      </c>
      <c r="N22" s="13" t="s">
        <v>274</v>
      </c>
      <c r="O22" s="13" t="s">
        <v>286</v>
      </c>
      <c r="P22" s="13" t="s">
        <v>287</v>
      </c>
      <c r="Q22" s="13" t="s">
        <v>202</v>
      </c>
      <c r="S22" s="17" t="s">
        <v>288</v>
      </c>
      <c r="T22" s="17" t="s">
        <v>289</v>
      </c>
      <c r="U22" s="17" t="s">
        <v>271</v>
      </c>
      <c r="V22" s="17" t="s">
        <v>290</v>
      </c>
      <c r="W22" s="17" t="s">
        <v>288</v>
      </c>
      <c r="Y22" s="21" t="s">
        <v>291</v>
      </c>
      <c r="Z22" s="21" t="s">
        <v>292</v>
      </c>
      <c r="AA22" s="21" t="s">
        <v>293</v>
      </c>
      <c r="AB22" s="21" t="s">
        <v>294</v>
      </c>
      <c r="AC22" s="21" t="s">
        <v>295</v>
      </c>
      <c r="AE22" s="9" t="s">
        <v>296</v>
      </c>
      <c r="AF22" s="9" t="s">
        <v>297</v>
      </c>
      <c r="AG22" s="9" t="s">
        <v>286</v>
      </c>
      <c r="AH22" s="9" t="s">
        <v>298</v>
      </c>
      <c r="AI22" s="9" t="s">
        <v>299</v>
      </c>
      <c r="AK22" s="27" t="s">
        <v>300</v>
      </c>
      <c r="AL22" s="27" t="s">
        <v>301</v>
      </c>
      <c r="AM22" s="27" t="s">
        <v>264</v>
      </c>
      <c r="AN22" s="27" t="s">
        <v>281</v>
      </c>
      <c r="AO22" s="27" t="s">
        <v>302</v>
      </c>
      <c r="AQ22" s="17" t="s">
        <v>167</v>
      </c>
      <c r="AR22" s="17" t="s">
        <v>303</v>
      </c>
      <c r="AS22" s="17" t="s">
        <v>304</v>
      </c>
      <c r="AT22" s="17" t="s">
        <v>170</v>
      </c>
      <c r="AU22" s="17" t="s">
        <v>305</v>
      </c>
      <c r="AW22" s="21" t="s">
        <v>269</v>
      </c>
      <c r="AX22" s="21" t="s">
        <v>270</v>
      </c>
      <c r="AY22" s="21" t="s">
        <v>271</v>
      </c>
      <c r="AZ22" s="21" t="s">
        <v>272</v>
      </c>
      <c r="BA22" s="21" t="s">
        <v>273</v>
      </c>
    </row>
    <row r="23" spans="1:54">
      <c r="G23" s="17" t="str">
        <f>G2</f>
        <v>¿En qué medida han disminuido los costos operativos de su empresa tras implementar tecnologías de bajo carbono en la cadena de suministro?</v>
      </c>
      <c r="H23" s="17" t="str">
        <f t="shared" ref="H23:K23" si="0">H2</f>
        <v>¿Cuánto considera que ha mejorado la eficiencia en el uso de recursos (agua, energía, materiales) tras la adopción de prácticas sostenibles?</v>
      </c>
      <c r="I23" s="17" t="str">
        <f t="shared" si="0"/>
        <v>¿En qué medida considera usted que la implementación de prácticas de transporte eficiente ha mejorado la puntualidad y agilidad en la entrega de materiales, suministros e insumos dentro de la operación logística de GeoPark?</v>
      </c>
      <c r="J23" s="17" t="str">
        <f t="shared" si="0"/>
        <v>¿En qué medida considera usted que la adopción de tecnologías limpias ha contribuido a mejorar la productividad y la eficiencia operativa en GeoPark?</v>
      </c>
      <c r="K23" s="17" t="str">
        <f t="shared" si="0"/>
        <v>¿Qué tan grandes son los desafíos actuales para mejorar la eficiencia en la cadena de suministro después de implementar cambios tecnológicos?</v>
      </c>
      <c r="M23" s="17" t="str">
        <f>M2</f>
        <v>¿Qué proporción de la energía en sus operaciones proviene de fuentes renovables?</v>
      </c>
      <c r="N23" s="17" t="str">
        <f t="shared" ref="N23:Q23" si="1">N2</f>
        <v>¿Cómo calificaría la inversión de su empresa en tecnologías limpias en los últimos dos años?</v>
      </c>
      <c r="O23" s="17" t="str">
        <f t="shared" si="1"/>
        <v>¿En qué medida considera que su empresa cumple con las normativas ambientales exigidas por el gobierno?</v>
      </c>
      <c r="P23" s="17" t="str">
        <f t="shared" si="1"/>
        <v>¿En qué medida los líderes o empleados estratégicos perciben la transición energética como una oportunidad de crecimiento sostenible para la empresa?</v>
      </c>
      <c r="Q23" s="17" t="str">
        <f t="shared" si="1"/>
        <v>¿Cuál es el principal obstáculo que enfrenta su empresa para una mayor adopción de energías limpias?</v>
      </c>
      <c r="S23" s="17" t="str">
        <f>S2</f>
        <v xml:space="preserve">¿Considera que las normativas energéticas y ambientales actuales son adecuadas para promover una transición energética sostenible en Geopark?
</v>
      </c>
      <c r="T23" s="17" t="str">
        <f t="shared" ref="T23:W23" si="2">T2</f>
        <v>¿Qué nivel de complejidad representan para Geopark los requerimientos regulatorios relacionados con sostenibilidad en el marco de la transición energética?</v>
      </c>
      <c r="U23" s="17" t="str">
        <f t="shared" si="2"/>
        <v>¿En qué medida el cumplimiento de las normativas ambientales y energéticas ha influido en las decisiones estratégicas de Geopark sobre la cadena de suministro?</v>
      </c>
      <c r="V23" s="17" t="str">
        <f t="shared" si="2"/>
        <v>¿Qué tan preparada está Geopark para adaptarse a las nuevas normativas energéticas y ambientales que puedan surgir en los próximos 5 años?</v>
      </c>
      <c r="W23" s="17" t="str">
        <f t="shared" si="2"/>
        <v>¿En qué medida Geopark cumple con los estándares de sostenibilidad establecidos por las normativas nacionales e internacionales en el sector energético?</v>
      </c>
      <c r="Y23" s="17" t="str">
        <f>Y2</f>
        <v>¿Considera que la inversión en tecnologías limpias refleja un compromiso significativo de Geopark con la sostenibilidad?</v>
      </c>
      <c r="Z23" s="17" t="str">
        <f t="shared" ref="Z23:AC23" si="3">Z2</f>
        <v>¿Cree que los proyectos sostenibles implementados han tenido un impacto medible en la reducción de la huella de carbono de Geopark?</v>
      </c>
      <c r="AA23" s="17" t="str">
        <f t="shared" si="3"/>
        <v>¿Evalúa que las encuestas a los equipos operativos proporcionan una comprensión adecuada sobre sus actitudes y adaptabilidad hacia las tecnologías limpias?</v>
      </c>
      <c r="AB23" s="17" t="str">
        <f t="shared" si="3"/>
        <v>¿Considera que el número de proyectos sostenibles implementados es suficiente para evidenciar la adopción de tecnologías limpias?</v>
      </c>
      <c r="AC23" s="17" t="str">
        <f t="shared" si="3"/>
        <v>¿Opina que la adopción de tecnologías limpias está efectivamente orientada a reducir el impacto ambiental en la operación de la cadena de suministro de Geopark?</v>
      </c>
      <c r="AE23" s="17" t="str">
        <f>AE2</f>
        <v>¿Qué tan significativa ha sido la reducción en la huella de carbono de Geopark en el último año tras la implementación de tecnologías limpias?</v>
      </c>
      <c r="AF23" s="17" t="str">
        <f t="shared" ref="AF23:AI23" si="4">AF2</f>
        <v>¿En qué medida ha optimizado Geopark el uso de recursos naturales (agua, materiales) en sus operaciones?</v>
      </c>
      <c r="AG23" s="17" t="str">
        <f t="shared" si="4"/>
        <v>¿Geopark cumple actualmente con estándares de sostenibilidad reconocidos, como ISO 14001?</v>
      </c>
      <c r="AH23" s="17" t="str">
        <f t="shared" si="4"/>
        <v>¿Cuál considera que es el nivel de compromiso de Geopark para reducir el impacto ambiental de sus operaciones?</v>
      </c>
      <c r="AI23" s="17" t="str">
        <f t="shared" si="4"/>
        <v>¿En qué medida las prácticas sostenibles han contribuido a la reducción de costos o a la mejora en la eficiencia operativa?</v>
      </c>
      <c r="AK23" s="17" t="str">
        <f>AK2</f>
        <v>¿Considera que la cuota de mercado es un indicador adecuado para medir la competitividad empresarial en el contexto de la transición energética?</v>
      </c>
      <c r="AL23" s="17" t="str">
        <f t="shared" ref="AL23:AO23" si="5">AL2</f>
        <v>¿Cree que el análisis de los márgenes de rentabilidad permite evaluar la competitividad de la empresa frente a sus competidores?</v>
      </c>
      <c r="AM23" s="17" t="str">
        <f t="shared" si="5"/>
        <v>¿Opina que las encuestas de satisfacción del cliente reflejan correctamente la percepción del mercado sobre la competitividad de la empresa?</v>
      </c>
      <c r="AN23" s="17" t="str">
        <f t="shared" si="5"/>
        <v>¿Evalúa que las entrevistas a los directivos proporcionan información útil sobre las estrategias de competitividad en relación con la transición energética?</v>
      </c>
      <c r="AO23" s="17" t="str">
        <f t="shared" si="5"/>
        <v>¿Considera que la capacidad de la empresa para adaptarse a las nuevas exigencias del sector es un buen indicador de su competitividad?</v>
      </c>
      <c r="AQ23" s="17" t="str">
        <f>AQ2</f>
        <v>¿Cree que las encuestas a empleados y directivos capturan adecuadamente la percepción sobre los beneficios de las tecnologías limpias?</v>
      </c>
      <c r="AR23" s="17" t="str">
        <f t="shared" ref="AR23:AU23" si="6">AR2</f>
        <v>¿Considera que el impacto de las tecnologías limpias en la reducción de costos es un beneficio relevante para la percepción de los empleados y directivos?</v>
      </c>
      <c r="AS23" s="17" t="str">
        <f t="shared" si="6"/>
        <v>¿Evalúa que el cumplimiento de regulaciones ambientales es un aspecto importante en la percepción de beneficios de las tecnologías limpias?</v>
      </c>
      <c r="AT23" s="17" t="str">
        <f t="shared" si="6"/>
        <v>¿Opina que la mejora en la imagen corporativa es una dimensión clave para entender la percepción de los beneficios de las tecnologías limpias?</v>
      </c>
      <c r="AU23" s="17" t="str">
        <f t="shared" si="6"/>
        <v>¿Considera que las entrevistas en profundidad proporcionan información valiosa para validar la aceptación de las tecnologías limpias en la cadena de suministro?</v>
      </c>
      <c r="AW23" s="17" t="str">
        <f>AW2</f>
        <v>¿Qué tan efectivos considera que son los incentivos gubernamentales actuales para la adopción de tecnologías limpias en Geopark?</v>
      </c>
      <c r="AX23" s="17" t="str">
        <f t="shared" ref="AX23:BA23" si="7">AX2</f>
        <v>¿Cómo calificaría la relevancia de los programas gubernamentales actuales para apoyar la transición energética en Geopark?</v>
      </c>
      <c r="AY23" s="17" t="str">
        <f t="shared" si="7"/>
        <v>¿En qué medida las regulaciones gubernamentales actuales facilitan la adopción de tecnologías limpias por parte de Geopark?</v>
      </c>
      <c r="AZ23" s="17" t="str">
        <f t="shared" si="7"/>
        <v>¿Cuánta confianza tiene en que el gobierno implementará programas eficaces que beneficien directamente a GeoPark en la adopción de tecnologías limpias durante los próximos 5 años?</v>
      </c>
      <c r="BA23" s="17" t="str">
        <f t="shared" si="7"/>
        <v>¿En qué medida cree que las políticas gubernamentales actuales están alineadas con las necesidades y desafíos específicos de GeoPark frente a la transición energética?</v>
      </c>
    </row>
    <row r="24" spans="1:54">
      <c r="A24" t="s">
        <v>136</v>
      </c>
      <c r="B24" s="8">
        <f>B29/B32</f>
        <v>0.9</v>
      </c>
      <c r="C24" s="8">
        <f>C29/C32</f>
        <v>0.8</v>
      </c>
      <c r="D24" s="8">
        <f>D29/D32</f>
        <v>0.75</v>
      </c>
      <c r="E24" s="8">
        <f>E29/E32</f>
        <v>0.55000000000000004</v>
      </c>
      <c r="F24" s="8">
        <f>F29/F32</f>
        <v>0.8</v>
      </c>
      <c r="G24" s="9">
        <f t="shared" ref="G24:G43" si="8">IF(G3="No disminuyeron",1,IF(G3="Disminuyeron muy poco",2,IF(G3="Disminuyeron moderadamente",3,IF(G3="Disminuyeron bastante",4,5))))</f>
        <v>3</v>
      </c>
      <c r="H24" s="9">
        <f t="shared" ref="H24:H43" si="9">IF(H3="No ha mejorado",1,IF(H3="Ha mejorado muy poco",2,IF(H3="Ha mejorado moderadamente",3,IF(H3="Ha mejorado bastante",4,5))))</f>
        <v>2</v>
      </c>
      <c r="I24" s="9">
        <f t="shared" ref="I24:I43" si="10">IF(I3="No mejoraron",1,IF(I3="Mejoraron muy poco",2,IF(I3="Mejoraron moderadamente",3,IF(I3="Mejoraron bastante",4,5))))</f>
        <v>3</v>
      </c>
      <c r="J24" s="9">
        <f t="shared" ref="J24:J43" si="11">IF(J3="No ha contribuido",1,IF(J3="Ha contribuido muy poco",2,IF(J3="Ha contribuido de forma moderada",3,IF(J3="Ha contribuido significativamente",4,5))))</f>
        <v>3</v>
      </c>
      <c r="K24" s="9">
        <f t="shared" ref="K24:K43" si="12">IF(K3="Muy pequeños",1,IF(K3="Pequeños",2,IF(K3="Moderados",3,IF(K3="Grandes",4,5))))</f>
        <v>3</v>
      </c>
      <c r="L24" s="33">
        <f>SUM(G24:K24)</f>
        <v>14</v>
      </c>
      <c r="M24" s="13">
        <f>IF(M3="Menos del 10%",1,IF(M3="10-25%",2,IF(M3="26-50%",3,IF(M3="51-75%",4,5))))</f>
        <v>1</v>
      </c>
      <c r="N24" s="13">
        <f>IF(N3="Muy baja",1,IF(N3="Baja",2,IF(N3="Moderada",3,IF(N3="Alta",4,5))))</f>
        <v>3</v>
      </c>
      <c r="O24" s="13">
        <f>IF(O3="No cumple",1,IF(O3="Cumple en baja medida",2,IF(O3="Cumple en medida moderada",3,IF(O3="Cumple en gran medida",4,5))))</f>
        <v>4</v>
      </c>
      <c r="P24" s="13">
        <f>IF(P3="No la ven como oportunidad",1,IF(P3="La ven como una oportunidad muy limitada",2,IF(P3="La ven como una oportunidad moderada",3,IF(P3="La ven como una gran oportunidad",4,5))))</f>
        <v>3</v>
      </c>
      <c r="Q24" s="13">
        <f>_xlfn.XLOOKUP(Q3,Q$45:Q$49,$A$46:$A$50,0,0,1)</f>
        <v>5</v>
      </c>
      <c r="R24" s="33">
        <f>SUM(M24:P24)</f>
        <v>11</v>
      </c>
      <c r="S24" s="17">
        <f>IF(S3="En total desacuerdo",1,IF(S3="En desacuerdo",2,IF(S3="Neutral",3,IF(S3="De acuerdo",4,5))))</f>
        <v>2</v>
      </c>
      <c r="T24" s="17">
        <f>IF(T3="Muy alta complejidad",1,IF(T3="Alta complejidad",2,IF(T3="Media complejidad",3,IF(T3="Baja complejidad",4,5))))</f>
        <v>3</v>
      </c>
      <c r="U24" s="17">
        <f>IF(U3="Nada",1,IF(U3="Poco",2,IF(U3="Moderadamente",3,IF(U3="Bastante",4,5))))</f>
        <v>2</v>
      </c>
      <c r="V24" s="17">
        <f>_xlfn.XLOOKUP(V3,V$45:V$49,$A$46:$A$50,0,0,1)</f>
        <v>3</v>
      </c>
      <c r="W24" s="17">
        <f>_xlfn.XLOOKUP(W3,W$45:W$49,$A$46:$A$50,0,0,1)</f>
        <v>4</v>
      </c>
      <c r="X24" s="33">
        <f>SUM(S24:W24)</f>
        <v>14</v>
      </c>
      <c r="Y24" s="21">
        <f>_xlfn.XLOOKUP(Y3,Y$45:Y$49,$A$46:$A$50,0,0,1)</f>
        <v>4</v>
      </c>
      <c r="Z24" s="21">
        <f t="shared" ref="Z24:BA24" si="13">_xlfn.XLOOKUP(Z3,Z$45:Z$49,$A$46:$A$50,0,0,1)</f>
        <v>3</v>
      </c>
      <c r="AA24" s="21">
        <f t="shared" si="13"/>
        <v>3</v>
      </c>
      <c r="AB24" s="21">
        <f t="shared" si="13"/>
        <v>3</v>
      </c>
      <c r="AC24" s="21">
        <f t="shared" si="13"/>
        <v>3</v>
      </c>
      <c r="AD24" s="33">
        <f>SUM(Y24:AC24)</f>
        <v>16</v>
      </c>
      <c r="AE24" s="9">
        <f t="shared" si="13"/>
        <v>3</v>
      </c>
      <c r="AF24" s="9">
        <f t="shared" si="13"/>
        <v>3</v>
      </c>
      <c r="AG24" s="9">
        <f t="shared" si="13"/>
        <v>3</v>
      </c>
      <c r="AH24" s="9">
        <f t="shared" si="13"/>
        <v>3</v>
      </c>
      <c r="AI24" s="9">
        <f t="shared" si="13"/>
        <v>3</v>
      </c>
      <c r="AJ24" s="33">
        <f>SUM(AE24:AI24)</f>
        <v>15</v>
      </c>
      <c r="AK24" s="27">
        <f t="shared" si="13"/>
        <v>3</v>
      </c>
      <c r="AL24" s="27">
        <f t="shared" si="13"/>
        <v>3</v>
      </c>
      <c r="AM24" s="27">
        <f t="shared" si="13"/>
        <v>2</v>
      </c>
      <c r="AN24" s="27">
        <f t="shared" si="13"/>
        <v>4</v>
      </c>
      <c r="AO24" s="27">
        <f t="shared" si="13"/>
        <v>4</v>
      </c>
      <c r="AP24" s="33">
        <f>SUM(AK24:AO24)</f>
        <v>16</v>
      </c>
      <c r="AQ24" s="17">
        <f t="shared" si="13"/>
        <v>4</v>
      </c>
      <c r="AR24" s="17">
        <f t="shared" si="13"/>
        <v>4</v>
      </c>
      <c r="AS24" s="17">
        <f t="shared" si="13"/>
        <v>4</v>
      </c>
      <c r="AT24" s="17">
        <f t="shared" si="13"/>
        <v>4</v>
      </c>
      <c r="AU24" s="17">
        <f t="shared" si="13"/>
        <v>4</v>
      </c>
      <c r="AV24" s="33">
        <f>SUM(AQ24:AU24)</f>
        <v>20</v>
      </c>
      <c r="AW24" s="21">
        <f t="shared" si="13"/>
        <v>2</v>
      </c>
      <c r="AX24" s="21">
        <f t="shared" si="13"/>
        <v>3</v>
      </c>
      <c r="AY24" s="21">
        <f t="shared" si="13"/>
        <v>3</v>
      </c>
      <c r="AZ24" s="21">
        <f t="shared" si="13"/>
        <v>2</v>
      </c>
      <c r="BA24" s="21">
        <f t="shared" si="13"/>
        <v>2</v>
      </c>
      <c r="BB24" s="33">
        <f>SUM(AW24:BA24)</f>
        <v>12</v>
      </c>
    </row>
    <row r="25" spans="1:54">
      <c r="A25" t="s">
        <v>178</v>
      </c>
      <c r="B25" s="8">
        <f>B30/B32</f>
        <v>0.05</v>
      </c>
      <c r="C25" s="8">
        <f>C30/C32</f>
        <v>0.2</v>
      </c>
      <c r="D25" s="8">
        <f>D30/D32</f>
        <v>0.2</v>
      </c>
      <c r="E25" s="8">
        <f>E30/E32</f>
        <v>0.35</v>
      </c>
      <c r="F25" s="8">
        <f>F30/F32</f>
        <v>0.2</v>
      </c>
      <c r="G25" s="9">
        <f t="shared" si="8"/>
        <v>3</v>
      </c>
      <c r="H25" s="9">
        <f t="shared" si="9"/>
        <v>4</v>
      </c>
      <c r="I25" s="9">
        <f t="shared" si="10"/>
        <v>3</v>
      </c>
      <c r="J25" s="9">
        <f t="shared" si="11"/>
        <v>2</v>
      </c>
      <c r="K25" s="9">
        <f t="shared" si="12"/>
        <v>4</v>
      </c>
      <c r="L25" s="33">
        <f t="shared" ref="L25:L43" si="14">SUM(G25:K25)</f>
        <v>16</v>
      </c>
      <c r="M25" s="13">
        <f t="shared" ref="M25:M43" si="15">IF(M4="Menos del 10%",1,IF(M4="10-25%",2,IF(M4="26-50%",3,IF(M4="51-75%",4,5))))</f>
        <v>1</v>
      </c>
      <c r="N25" s="13">
        <f t="shared" ref="N25:N43" si="16">IF(N4="Muy baja",1,IF(N4="Baja",2,IF(N4="Moderada",3,IF(N4="Alta",4,5))))</f>
        <v>2</v>
      </c>
      <c r="O25" s="13">
        <f t="shared" ref="O25:O43" si="17">IF(O4="No cumple",1,IF(O4="Cumple en baja medida",2,IF(O4="Cumple en medida moderada",3,IF(O4="Cumple en gran medida",4,5))))</f>
        <v>4</v>
      </c>
      <c r="P25" s="13">
        <f t="shared" ref="P25:P43" si="18">IF(P4="No la ven como oportunidad",1,IF(P4="La ven como una oportunidad muy limitada",2,IF(P4="La ven como una oportunidad moderada",3,IF(P4="La ven como una gran oportunidad",4,5))))</f>
        <v>3</v>
      </c>
      <c r="Q25" s="13">
        <f t="shared" ref="Q25:Q43" si="19">_xlfn.XLOOKUP(Q4,Q$45:Q$49,$A$46:$A$50,0,0,1)</f>
        <v>3</v>
      </c>
      <c r="R25" s="33">
        <f t="shared" ref="R25:R43" si="20">SUM(M25:P25)</f>
        <v>10</v>
      </c>
      <c r="S25" s="17">
        <f t="shared" ref="S25:S43" si="21">IF(S4="En total desacuerdo",1,IF(S4="En desacuerdo",2,IF(S4="Neutral",3,IF(S4="De acuerdo",4,5))))</f>
        <v>4</v>
      </c>
      <c r="T25" s="17">
        <f t="shared" ref="T25:T43" si="22">IF(T4="Muy alta complejidad",1,IF(T4="Alta complejidad",2,IF(T4="Media complejidad",3,IF(T4="Baja complejidad",4,5))))</f>
        <v>2</v>
      </c>
      <c r="U25" s="17">
        <f t="shared" ref="U25:U43" si="23">IF(U4="Nada",1,IF(U4="Poco",2,IF(U4="Moderadamente",3,IF(U4="Bastante",4,5))))</f>
        <v>3</v>
      </c>
      <c r="V25" s="17">
        <f t="shared" ref="V25:AN43" si="24">_xlfn.XLOOKUP(V4,V$45:V$49,$A$46:$A$50,0,0,1)</f>
        <v>3</v>
      </c>
      <c r="W25" s="17">
        <f t="shared" si="24"/>
        <v>4</v>
      </c>
      <c r="X25" s="33">
        <f t="shared" ref="X25:X43" si="25">SUM(S25:W25)</f>
        <v>16</v>
      </c>
      <c r="Y25" s="21">
        <f t="shared" si="24"/>
        <v>3</v>
      </c>
      <c r="Z25" s="21">
        <f t="shared" si="24"/>
        <v>3</v>
      </c>
      <c r="AA25" s="21">
        <f t="shared" si="24"/>
        <v>4</v>
      </c>
      <c r="AB25" s="21">
        <f t="shared" si="24"/>
        <v>2</v>
      </c>
      <c r="AC25" s="21">
        <f t="shared" si="24"/>
        <v>3</v>
      </c>
      <c r="AD25" s="33">
        <f t="shared" ref="AD25:AD43" si="26">SUM(Y25:AC25)</f>
        <v>15</v>
      </c>
      <c r="AE25" s="9">
        <f t="shared" si="24"/>
        <v>3</v>
      </c>
      <c r="AF25" s="9">
        <f t="shared" si="24"/>
        <v>3</v>
      </c>
      <c r="AG25" s="9">
        <f t="shared" si="24"/>
        <v>4</v>
      </c>
      <c r="AH25" s="9">
        <f t="shared" si="24"/>
        <v>3</v>
      </c>
      <c r="AI25" s="9">
        <f t="shared" si="24"/>
        <v>3</v>
      </c>
      <c r="AJ25" s="33">
        <f t="shared" ref="AJ25:AJ43" si="27">SUM(AE25:AI25)</f>
        <v>16</v>
      </c>
      <c r="AK25" s="27">
        <f t="shared" si="24"/>
        <v>3</v>
      </c>
      <c r="AL25" s="27">
        <f t="shared" si="24"/>
        <v>3</v>
      </c>
      <c r="AM25" s="27">
        <f t="shared" si="24"/>
        <v>3</v>
      </c>
      <c r="AN25" s="27">
        <f t="shared" si="24"/>
        <v>3</v>
      </c>
      <c r="AO25" s="27">
        <f t="shared" ref="AO25:BA25" si="28">_xlfn.XLOOKUP(AO4,AO$45:AO$49,$A$46:$A$50,0,0,1)</f>
        <v>3</v>
      </c>
      <c r="AP25" s="33">
        <f t="shared" ref="AP25:AP43" si="29">SUM(AK25:AO25)</f>
        <v>15</v>
      </c>
      <c r="AQ25" s="17">
        <f t="shared" si="28"/>
        <v>3</v>
      </c>
      <c r="AR25" s="17">
        <f t="shared" si="28"/>
        <v>4</v>
      </c>
      <c r="AS25" s="17">
        <f t="shared" si="28"/>
        <v>5</v>
      </c>
      <c r="AT25" s="17">
        <f t="shared" si="28"/>
        <v>5</v>
      </c>
      <c r="AU25" s="17">
        <f t="shared" si="28"/>
        <v>4</v>
      </c>
      <c r="AV25" s="33">
        <f t="shared" ref="AV25:AV43" si="30">SUM(AQ25:AU25)</f>
        <v>21</v>
      </c>
      <c r="AW25" s="21">
        <f t="shared" si="28"/>
        <v>3</v>
      </c>
      <c r="AX25" s="21">
        <f t="shared" si="28"/>
        <v>4</v>
      </c>
      <c r="AY25" s="21">
        <f t="shared" si="28"/>
        <v>3</v>
      </c>
      <c r="AZ25" s="21">
        <f t="shared" si="28"/>
        <v>3</v>
      </c>
      <c r="BA25" s="21">
        <f t="shared" si="28"/>
        <v>3</v>
      </c>
      <c r="BB25" s="33">
        <f t="shared" ref="BB25:BB43" si="31">SUM(AW25:BA25)</f>
        <v>16</v>
      </c>
    </row>
    <row r="26" spans="1:54">
      <c r="A26" s="3" t="s">
        <v>177</v>
      </c>
      <c r="B26" s="8">
        <f>B31/B32</f>
        <v>0.05</v>
      </c>
      <c r="C26" s="8">
        <f>C31/C32</f>
        <v>0</v>
      </c>
      <c r="D26" s="8">
        <f>D31/D32</f>
        <v>0.05</v>
      </c>
      <c r="E26" s="8">
        <f>E31/E32</f>
        <v>0.1</v>
      </c>
      <c r="F26" s="8">
        <f>F31/F32</f>
        <v>0</v>
      </c>
      <c r="G26" s="9">
        <f t="shared" si="8"/>
        <v>1</v>
      </c>
      <c r="H26" s="9">
        <f t="shared" si="9"/>
        <v>1</v>
      </c>
      <c r="I26" s="9">
        <f t="shared" si="10"/>
        <v>1</v>
      </c>
      <c r="J26" s="9">
        <f t="shared" si="11"/>
        <v>3</v>
      </c>
      <c r="K26" s="9">
        <f t="shared" si="12"/>
        <v>5</v>
      </c>
      <c r="L26" s="33">
        <f t="shared" si="14"/>
        <v>11</v>
      </c>
      <c r="M26" s="13">
        <f t="shared" si="15"/>
        <v>2</v>
      </c>
      <c r="N26" s="13">
        <f t="shared" si="16"/>
        <v>3</v>
      </c>
      <c r="O26" s="13">
        <f t="shared" si="17"/>
        <v>4</v>
      </c>
      <c r="P26" s="13">
        <f t="shared" si="18"/>
        <v>4</v>
      </c>
      <c r="Q26" s="13">
        <f t="shared" si="19"/>
        <v>1</v>
      </c>
      <c r="R26" s="33">
        <f t="shared" si="20"/>
        <v>13</v>
      </c>
      <c r="S26" s="17">
        <f t="shared" si="21"/>
        <v>4</v>
      </c>
      <c r="T26" s="17">
        <f t="shared" si="22"/>
        <v>2</v>
      </c>
      <c r="U26" s="17">
        <f t="shared" si="23"/>
        <v>3</v>
      </c>
      <c r="V26" s="17">
        <f t="shared" si="24"/>
        <v>3</v>
      </c>
      <c r="W26" s="17">
        <f t="shared" si="24"/>
        <v>3</v>
      </c>
      <c r="X26" s="33">
        <f t="shared" si="25"/>
        <v>15</v>
      </c>
      <c r="Y26" s="21">
        <f t="shared" si="24"/>
        <v>5</v>
      </c>
      <c r="Z26" s="21">
        <f t="shared" si="24"/>
        <v>4</v>
      </c>
      <c r="AA26" s="21">
        <f t="shared" si="24"/>
        <v>5</v>
      </c>
      <c r="AB26" s="21">
        <f t="shared" si="24"/>
        <v>2</v>
      </c>
      <c r="AC26" s="21">
        <f t="shared" si="24"/>
        <v>3</v>
      </c>
      <c r="AD26" s="33">
        <f t="shared" si="26"/>
        <v>19</v>
      </c>
      <c r="AE26" s="9">
        <f t="shared" si="24"/>
        <v>3</v>
      </c>
      <c r="AF26" s="9">
        <f t="shared" si="24"/>
        <v>4</v>
      </c>
      <c r="AG26" s="9">
        <f t="shared" si="24"/>
        <v>5</v>
      </c>
      <c r="AH26" s="9">
        <f t="shared" si="24"/>
        <v>5</v>
      </c>
      <c r="AI26" s="9">
        <f t="shared" si="24"/>
        <v>3</v>
      </c>
      <c r="AJ26" s="33">
        <f t="shared" si="27"/>
        <v>20</v>
      </c>
      <c r="AK26" s="27">
        <f t="shared" si="24"/>
        <v>4</v>
      </c>
      <c r="AL26" s="27">
        <f t="shared" si="24"/>
        <v>4</v>
      </c>
      <c r="AM26" s="27">
        <f t="shared" si="24"/>
        <v>3</v>
      </c>
      <c r="AN26" s="27">
        <f t="shared" si="24"/>
        <v>4</v>
      </c>
      <c r="AO26" s="27">
        <f>_xlfn.XLOOKUP(AO5,AO$45:AO$49,$A$46:$A$50,0,0,1)</f>
        <v>4</v>
      </c>
      <c r="AP26" s="33">
        <f t="shared" si="29"/>
        <v>19</v>
      </c>
      <c r="AQ26" s="17">
        <f>_xlfn.XLOOKUP(AQ5,AQ$45:AQ$49,$A$46:$A$50,0,0,1)</f>
        <v>4</v>
      </c>
      <c r="AR26" s="17">
        <f>_xlfn.XLOOKUP(AR5,AR$45:AR$49,$A$46:$A$50,0,0,1)</f>
        <v>4</v>
      </c>
      <c r="AS26" s="17">
        <f>_xlfn.XLOOKUP(AS5,AS$45:AS$49,$A$46:$A$50,0,0,1)</f>
        <v>4</v>
      </c>
      <c r="AT26" s="17">
        <f>_xlfn.XLOOKUP(AT5,AT$45:AT$49,$A$46:$A$50,0,0,1)</f>
        <v>3</v>
      </c>
      <c r="AU26" s="17">
        <f>_xlfn.XLOOKUP(AU5,AU$45:AU$49,$A$46:$A$50,0,0,1)</f>
        <v>3</v>
      </c>
      <c r="AV26" s="33">
        <f t="shared" si="30"/>
        <v>18</v>
      </c>
      <c r="AW26" s="21">
        <f>_xlfn.XLOOKUP(AW5,AW$45:AW$49,$A$46:$A$50,0,0,1)</f>
        <v>4</v>
      </c>
      <c r="AX26" s="21">
        <f>_xlfn.XLOOKUP(AX5,AX$45:AX$49,$A$46:$A$50,0,0,1)</f>
        <v>5</v>
      </c>
      <c r="AY26" s="21">
        <f>_xlfn.XLOOKUP(AY5,AY$45:AY$49,$A$46:$A$50,0,0,1)</f>
        <v>3</v>
      </c>
      <c r="AZ26" s="21">
        <f>_xlfn.XLOOKUP(AZ5,AZ$45:AZ$49,$A$46:$A$50,0,0,1)</f>
        <v>3</v>
      </c>
      <c r="BA26" s="21">
        <f>_xlfn.XLOOKUP(BA5,BA$45:BA$49,$A$46:$A$50,0,0,1)</f>
        <v>4</v>
      </c>
      <c r="BB26" s="33">
        <f t="shared" si="31"/>
        <v>19</v>
      </c>
    </row>
    <row r="27" spans="1:54">
      <c r="A27" t="s">
        <v>316</v>
      </c>
      <c r="B27" s="8">
        <f>SUM(B24:B26)</f>
        <v>1</v>
      </c>
      <c r="C27" s="8">
        <f>SUM(C24:C26)</f>
        <v>1</v>
      </c>
      <c r="D27" s="8">
        <f>SUM(D24:D26)</f>
        <v>1</v>
      </c>
      <c r="E27" s="8">
        <f>SUM(E24:E26)</f>
        <v>1</v>
      </c>
      <c r="F27" s="8">
        <f>SUM(F24:F26)</f>
        <v>1</v>
      </c>
      <c r="G27" s="9">
        <f t="shared" si="8"/>
        <v>4</v>
      </c>
      <c r="H27" s="9">
        <f t="shared" si="9"/>
        <v>4</v>
      </c>
      <c r="I27" s="9">
        <f t="shared" si="10"/>
        <v>5</v>
      </c>
      <c r="J27" s="9">
        <f t="shared" si="11"/>
        <v>5</v>
      </c>
      <c r="K27" s="9">
        <f t="shared" si="12"/>
        <v>3</v>
      </c>
      <c r="L27" s="33">
        <f t="shared" si="14"/>
        <v>21</v>
      </c>
      <c r="M27" s="13">
        <f t="shared" si="15"/>
        <v>3</v>
      </c>
      <c r="N27" s="13">
        <f t="shared" si="16"/>
        <v>4</v>
      </c>
      <c r="O27" s="13">
        <f t="shared" si="17"/>
        <v>5</v>
      </c>
      <c r="P27" s="13">
        <f t="shared" si="18"/>
        <v>5</v>
      </c>
      <c r="Q27" s="13">
        <f t="shared" si="19"/>
        <v>5</v>
      </c>
      <c r="R27" s="33">
        <f t="shared" si="20"/>
        <v>17</v>
      </c>
      <c r="S27" s="17">
        <f t="shared" si="21"/>
        <v>4</v>
      </c>
      <c r="T27" s="17">
        <f t="shared" si="22"/>
        <v>3</v>
      </c>
      <c r="U27" s="17">
        <f t="shared" si="23"/>
        <v>5</v>
      </c>
      <c r="V27" s="17">
        <f t="shared" si="24"/>
        <v>5</v>
      </c>
      <c r="W27" s="17">
        <f t="shared" si="24"/>
        <v>5</v>
      </c>
      <c r="X27" s="33">
        <f t="shared" si="25"/>
        <v>22</v>
      </c>
      <c r="Y27" s="21">
        <f t="shared" si="24"/>
        <v>5</v>
      </c>
      <c r="Z27" s="21">
        <f t="shared" si="24"/>
        <v>5</v>
      </c>
      <c r="AA27" s="21">
        <f t="shared" si="24"/>
        <v>5</v>
      </c>
      <c r="AB27" s="21">
        <f t="shared" si="24"/>
        <v>4</v>
      </c>
      <c r="AC27" s="21">
        <f t="shared" si="24"/>
        <v>5</v>
      </c>
      <c r="AD27" s="33">
        <f t="shared" si="26"/>
        <v>24</v>
      </c>
      <c r="AE27" s="9">
        <f t="shared" si="24"/>
        <v>4</v>
      </c>
      <c r="AF27" s="9">
        <f t="shared" si="24"/>
        <v>4</v>
      </c>
      <c r="AG27" s="9">
        <f t="shared" si="24"/>
        <v>5</v>
      </c>
      <c r="AH27" s="9">
        <f t="shared" si="24"/>
        <v>5</v>
      </c>
      <c r="AI27" s="9">
        <f t="shared" si="24"/>
        <v>4</v>
      </c>
      <c r="AJ27" s="33">
        <f t="shared" si="27"/>
        <v>22</v>
      </c>
      <c r="AK27" s="27">
        <f t="shared" si="24"/>
        <v>4</v>
      </c>
      <c r="AL27" s="27">
        <f t="shared" si="24"/>
        <v>5</v>
      </c>
      <c r="AM27" s="27">
        <f t="shared" si="24"/>
        <v>4</v>
      </c>
      <c r="AN27" s="27">
        <f t="shared" si="24"/>
        <v>5</v>
      </c>
      <c r="AO27" s="27">
        <f t="shared" ref="AO27:BA27" si="32">_xlfn.XLOOKUP(AO6,AO$45:AO$49,$A$46:$A$50,0,0,1)</f>
        <v>5</v>
      </c>
      <c r="AP27" s="33">
        <f t="shared" si="29"/>
        <v>23</v>
      </c>
      <c r="AQ27" s="17">
        <f t="shared" si="32"/>
        <v>4</v>
      </c>
      <c r="AR27" s="17">
        <f t="shared" si="32"/>
        <v>5</v>
      </c>
      <c r="AS27" s="17">
        <f t="shared" si="32"/>
        <v>5</v>
      </c>
      <c r="AT27" s="17">
        <f t="shared" si="32"/>
        <v>4</v>
      </c>
      <c r="AU27" s="17">
        <f t="shared" si="32"/>
        <v>4</v>
      </c>
      <c r="AV27" s="33">
        <f t="shared" si="30"/>
        <v>22</v>
      </c>
      <c r="AW27" s="21">
        <f t="shared" si="32"/>
        <v>4</v>
      </c>
      <c r="AX27" s="21">
        <f t="shared" si="32"/>
        <v>4</v>
      </c>
      <c r="AY27" s="21">
        <f t="shared" si="32"/>
        <v>4</v>
      </c>
      <c r="AZ27" s="21">
        <f t="shared" si="32"/>
        <v>4</v>
      </c>
      <c r="BA27" s="21">
        <f t="shared" si="32"/>
        <v>4</v>
      </c>
      <c r="BB27" s="33">
        <f t="shared" si="31"/>
        <v>20</v>
      </c>
    </row>
    <row r="28" spans="1:54">
      <c r="G28" s="9">
        <f t="shared" si="8"/>
        <v>2</v>
      </c>
      <c r="H28" s="9">
        <f t="shared" si="9"/>
        <v>2</v>
      </c>
      <c r="I28" s="9">
        <f t="shared" si="10"/>
        <v>2</v>
      </c>
      <c r="J28" s="9">
        <f t="shared" si="11"/>
        <v>3</v>
      </c>
      <c r="K28" s="9">
        <f t="shared" si="12"/>
        <v>4</v>
      </c>
      <c r="L28" s="33">
        <f t="shared" si="14"/>
        <v>13</v>
      </c>
      <c r="M28" s="13">
        <f t="shared" si="15"/>
        <v>2</v>
      </c>
      <c r="N28" s="13">
        <f t="shared" si="16"/>
        <v>2</v>
      </c>
      <c r="O28" s="13">
        <f t="shared" si="17"/>
        <v>3</v>
      </c>
      <c r="P28" s="13">
        <f t="shared" si="18"/>
        <v>2</v>
      </c>
      <c r="Q28" s="13">
        <f t="shared" si="19"/>
        <v>2</v>
      </c>
      <c r="R28" s="33">
        <f t="shared" si="20"/>
        <v>9</v>
      </c>
      <c r="S28" s="17">
        <f t="shared" si="21"/>
        <v>4</v>
      </c>
      <c r="T28" s="17">
        <f t="shared" si="22"/>
        <v>3</v>
      </c>
      <c r="U28" s="17">
        <f t="shared" si="23"/>
        <v>2</v>
      </c>
      <c r="V28" s="17">
        <f t="shared" si="24"/>
        <v>3</v>
      </c>
      <c r="W28" s="17">
        <f t="shared" si="24"/>
        <v>3</v>
      </c>
      <c r="X28" s="33">
        <f t="shared" si="25"/>
        <v>15</v>
      </c>
      <c r="Y28" s="21">
        <f t="shared" si="24"/>
        <v>4</v>
      </c>
      <c r="Z28" s="21">
        <f t="shared" si="24"/>
        <v>3</v>
      </c>
      <c r="AA28" s="21">
        <f t="shared" si="24"/>
        <v>3</v>
      </c>
      <c r="AB28" s="21">
        <f t="shared" si="24"/>
        <v>2</v>
      </c>
      <c r="AC28" s="21">
        <f t="shared" si="24"/>
        <v>3</v>
      </c>
      <c r="AD28" s="33">
        <f t="shared" si="26"/>
        <v>15</v>
      </c>
      <c r="AE28" s="9">
        <f t="shared" si="24"/>
        <v>2</v>
      </c>
      <c r="AF28" s="9">
        <f t="shared" si="24"/>
        <v>4</v>
      </c>
      <c r="AG28" s="9">
        <f t="shared" si="24"/>
        <v>2</v>
      </c>
      <c r="AH28" s="9">
        <f t="shared" si="24"/>
        <v>4</v>
      </c>
      <c r="AI28" s="9">
        <f t="shared" si="24"/>
        <v>2</v>
      </c>
      <c r="AJ28" s="33">
        <f t="shared" si="27"/>
        <v>14</v>
      </c>
      <c r="AK28" s="27">
        <f t="shared" si="24"/>
        <v>2</v>
      </c>
      <c r="AL28" s="27">
        <f t="shared" si="24"/>
        <v>4</v>
      </c>
      <c r="AM28" s="27">
        <f t="shared" si="24"/>
        <v>3</v>
      </c>
      <c r="AN28" s="27">
        <f t="shared" si="24"/>
        <v>4</v>
      </c>
      <c r="AO28" s="27">
        <f t="shared" ref="AO28:BA28" si="33">_xlfn.XLOOKUP(AO7,AO$45:AO$49,$A$46:$A$50,0,0,1)</f>
        <v>4</v>
      </c>
      <c r="AP28" s="33">
        <f t="shared" si="29"/>
        <v>17</v>
      </c>
      <c r="AQ28" s="17">
        <f t="shared" si="33"/>
        <v>2</v>
      </c>
      <c r="AR28" s="17">
        <f t="shared" si="33"/>
        <v>4</v>
      </c>
      <c r="AS28" s="17">
        <f t="shared" si="33"/>
        <v>5</v>
      </c>
      <c r="AT28" s="17">
        <f t="shared" si="33"/>
        <v>5</v>
      </c>
      <c r="AU28" s="17">
        <f t="shared" si="33"/>
        <v>5</v>
      </c>
      <c r="AV28" s="33">
        <f t="shared" si="30"/>
        <v>21</v>
      </c>
      <c r="AW28" s="21">
        <f t="shared" si="33"/>
        <v>2</v>
      </c>
      <c r="AX28" s="21">
        <f t="shared" si="33"/>
        <v>2</v>
      </c>
      <c r="AY28" s="21">
        <f t="shared" si="33"/>
        <v>2</v>
      </c>
      <c r="AZ28" s="21">
        <f t="shared" si="33"/>
        <v>3</v>
      </c>
      <c r="BA28" s="21">
        <f t="shared" si="33"/>
        <v>2</v>
      </c>
      <c r="BB28" s="33">
        <f t="shared" si="31"/>
        <v>11</v>
      </c>
    </row>
    <row r="29" spans="1:54">
      <c r="B29">
        <f>COUNTIF(B$3:B$22,$A$24)</f>
        <v>18</v>
      </c>
      <c r="C29">
        <f>COUNTIF(C$3:C$22,$A$24)</f>
        <v>16</v>
      </c>
      <c r="D29">
        <f>COUNTIF(D$3:D$22,$A$24)</f>
        <v>15</v>
      </c>
      <c r="E29">
        <f>COUNTIF(E$3:E$22,$A$24)</f>
        <v>11</v>
      </c>
      <c r="F29">
        <f>COUNTIF(F$3:F$22,$A$24)</f>
        <v>16</v>
      </c>
      <c r="G29" s="9">
        <f t="shared" si="8"/>
        <v>2</v>
      </c>
      <c r="H29" s="9">
        <f t="shared" si="9"/>
        <v>2</v>
      </c>
      <c r="I29" s="9">
        <f t="shared" si="10"/>
        <v>4</v>
      </c>
      <c r="J29" s="9">
        <f t="shared" si="11"/>
        <v>3</v>
      </c>
      <c r="K29" s="9">
        <f t="shared" si="12"/>
        <v>4</v>
      </c>
      <c r="L29" s="33">
        <f t="shared" si="14"/>
        <v>15</v>
      </c>
      <c r="M29" s="13">
        <f t="shared" si="15"/>
        <v>3</v>
      </c>
      <c r="N29" s="13">
        <f t="shared" si="16"/>
        <v>5</v>
      </c>
      <c r="O29" s="13">
        <f t="shared" si="17"/>
        <v>5</v>
      </c>
      <c r="P29" s="13">
        <f t="shared" si="18"/>
        <v>5</v>
      </c>
      <c r="Q29" s="13">
        <f t="shared" si="19"/>
        <v>5</v>
      </c>
      <c r="R29" s="33">
        <f t="shared" si="20"/>
        <v>18</v>
      </c>
      <c r="S29" s="17">
        <f t="shared" si="21"/>
        <v>4</v>
      </c>
      <c r="T29" s="17">
        <f t="shared" si="22"/>
        <v>4</v>
      </c>
      <c r="U29" s="17">
        <f t="shared" si="23"/>
        <v>3</v>
      </c>
      <c r="V29" s="17">
        <f t="shared" si="24"/>
        <v>5</v>
      </c>
      <c r="W29" s="17">
        <f t="shared" si="24"/>
        <v>5</v>
      </c>
      <c r="X29" s="33">
        <f t="shared" si="25"/>
        <v>21</v>
      </c>
      <c r="Y29" s="21">
        <f t="shared" si="24"/>
        <v>5</v>
      </c>
      <c r="Z29" s="21">
        <f t="shared" si="24"/>
        <v>4</v>
      </c>
      <c r="AA29" s="21">
        <f t="shared" si="24"/>
        <v>3</v>
      </c>
      <c r="AB29" s="21">
        <f t="shared" si="24"/>
        <v>2</v>
      </c>
      <c r="AC29" s="21">
        <f t="shared" si="24"/>
        <v>5</v>
      </c>
      <c r="AD29" s="33">
        <f t="shared" si="26"/>
        <v>19</v>
      </c>
      <c r="AE29" s="9">
        <f t="shared" si="24"/>
        <v>3</v>
      </c>
      <c r="AF29" s="9">
        <f t="shared" si="24"/>
        <v>3</v>
      </c>
      <c r="AG29" s="9">
        <f t="shared" si="24"/>
        <v>5</v>
      </c>
      <c r="AH29" s="9">
        <f t="shared" si="24"/>
        <v>3</v>
      </c>
      <c r="AI29" s="9">
        <f t="shared" si="24"/>
        <v>3</v>
      </c>
      <c r="AJ29" s="33">
        <f t="shared" si="27"/>
        <v>17</v>
      </c>
      <c r="AK29" s="27">
        <f t="shared" si="24"/>
        <v>4</v>
      </c>
      <c r="AL29" s="27">
        <f t="shared" si="24"/>
        <v>4</v>
      </c>
      <c r="AM29" s="27">
        <f t="shared" si="24"/>
        <v>3</v>
      </c>
      <c r="AN29" s="27">
        <f t="shared" si="24"/>
        <v>5</v>
      </c>
      <c r="AO29" s="27">
        <f t="shared" ref="AO29:BA29" si="34">_xlfn.XLOOKUP(AO8,AO$45:AO$49,$A$46:$A$50,0,0,1)</f>
        <v>4</v>
      </c>
      <c r="AP29" s="33">
        <f t="shared" si="29"/>
        <v>20</v>
      </c>
      <c r="AQ29" s="17">
        <f t="shared" si="34"/>
        <v>3</v>
      </c>
      <c r="AR29" s="17">
        <f t="shared" si="34"/>
        <v>3</v>
      </c>
      <c r="AS29" s="17">
        <f t="shared" si="34"/>
        <v>3</v>
      </c>
      <c r="AT29" s="17">
        <f t="shared" si="34"/>
        <v>3</v>
      </c>
      <c r="AU29" s="17">
        <f t="shared" si="34"/>
        <v>5</v>
      </c>
      <c r="AV29" s="33">
        <f t="shared" si="30"/>
        <v>17</v>
      </c>
      <c r="AW29" s="21">
        <f t="shared" si="34"/>
        <v>4</v>
      </c>
      <c r="AX29" s="21">
        <f t="shared" si="34"/>
        <v>2</v>
      </c>
      <c r="AY29" s="21">
        <f t="shared" si="34"/>
        <v>2</v>
      </c>
      <c r="AZ29" s="21">
        <f t="shared" si="34"/>
        <v>2</v>
      </c>
      <c r="BA29" s="21">
        <f t="shared" si="34"/>
        <v>2</v>
      </c>
      <c r="BB29" s="33">
        <f t="shared" si="31"/>
        <v>12</v>
      </c>
    </row>
    <row r="30" spans="1:54">
      <c r="B30">
        <f>COUNTIF(B$3:B$22,$A$25)</f>
        <v>1</v>
      </c>
      <c r="C30">
        <f>COUNTIF(C$3:C$22,$A$25)</f>
        <v>4</v>
      </c>
      <c r="D30">
        <f>COUNTIF(D$3:D$22,$A$25)</f>
        <v>4</v>
      </c>
      <c r="E30">
        <f>COUNTIF(E$3:E$22,$A$25)</f>
        <v>7</v>
      </c>
      <c r="F30">
        <f>COUNTIF(F$3:F$22,$A$25)</f>
        <v>4</v>
      </c>
      <c r="G30" s="9">
        <f t="shared" si="8"/>
        <v>4</v>
      </c>
      <c r="H30" s="9">
        <f t="shared" si="9"/>
        <v>3</v>
      </c>
      <c r="I30" s="9">
        <f t="shared" si="10"/>
        <v>4</v>
      </c>
      <c r="J30" s="9">
        <f t="shared" si="11"/>
        <v>4</v>
      </c>
      <c r="K30" s="9">
        <f t="shared" si="12"/>
        <v>2</v>
      </c>
      <c r="L30" s="33">
        <f t="shared" si="14"/>
        <v>17</v>
      </c>
      <c r="M30" s="13">
        <f t="shared" si="15"/>
        <v>4</v>
      </c>
      <c r="N30" s="13">
        <f t="shared" si="16"/>
        <v>4</v>
      </c>
      <c r="O30" s="13">
        <f t="shared" si="17"/>
        <v>4</v>
      </c>
      <c r="P30" s="13">
        <f t="shared" si="18"/>
        <v>5</v>
      </c>
      <c r="Q30" s="13">
        <f t="shared" si="19"/>
        <v>1</v>
      </c>
      <c r="R30" s="33">
        <f t="shared" si="20"/>
        <v>17</v>
      </c>
      <c r="S30" s="17">
        <f t="shared" si="21"/>
        <v>4</v>
      </c>
      <c r="T30" s="17">
        <f t="shared" si="22"/>
        <v>3</v>
      </c>
      <c r="U30" s="17">
        <f t="shared" si="23"/>
        <v>4</v>
      </c>
      <c r="V30" s="17">
        <f t="shared" si="24"/>
        <v>4</v>
      </c>
      <c r="W30" s="17">
        <f t="shared" si="24"/>
        <v>4</v>
      </c>
      <c r="X30" s="33">
        <f t="shared" si="25"/>
        <v>19</v>
      </c>
      <c r="Y30" s="21">
        <f t="shared" si="24"/>
        <v>4</v>
      </c>
      <c r="Z30" s="21">
        <f t="shared" si="24"/>
        <v>3</v>
      </c>
      <c r="AA30" s="21">
        <f t="shared" si="24"/>
        <v>3</v>
      </c>
      <c r="AB30" s="21">
        <f t="shared" si="24"/>
        <v>3</v>
      </c>
      <c r="AC30" s="21">
        <f t="shared" si="24"/>
        <v>4</v>
      </c>
      <c r="AD30" s="33">
        <f t="shared" si="26"/>
        <v>17</v>
      </c>
      <c r="AE30" s="9">
        <f t="shared" si="24"/>
        <v>5</v>
      </c>
      <c r="AF30" s="9">
        <f t="shared" si="24"/>
        <v>4</v>
      </c>
      <c r="AG30" s="9">
        <f t="shared" si="24"/>
        <v>4</v>
      </c>
      <c r="AH30" s="9">
        <f t="shared" si="24"/>
        <v>4</v>
      </c>
      <c r="AI30" s="9">
        <f t="shared" si="24"/>
        <v>4</v>
      </c>
      <c r="AJ30" s="33">
        <f t="shared" si="27"/>
        <v>21</v>
      </c>
      <c r="AK30" s="27">
        <f t="shared" si="24"/>
        <v>2</v>
      </c>
      <c r="AL30" s="27">
        <f t="shared" si="24"/>
        <v>4</v>
      </c>
      <c r="AM30" s="27">
        <f t="shared" si="24"/>
        <v>3</v>
      </c>
      <c r="AN30" s="27">
        <f t="shared" si="24"/>
        <v>4</v>
      </c>
      <c r="AO30" s="27">
        <f t="shared" ref="AO30:BA30" si="35">_xlfn.XLOOKUP(AO9,AO$45:AO$49,$A$46:$A$50,0,0,1)</f>
        <v>5</v>
      </c>
      <c r="AP30" s="33">
        <f t="shared" si="29"/>
        <v>18</v>
      </c>
      <c r="AQ30" s="17">
        <f t="shared" si="35"/>
        <v>2</v>
      </c>
      <c r="AR30" s="17">
        <f t="shared" si="35"/>
        <v>4</v>
      </c>
      <c r="AS30" s="17">
        <f t="shared" si="35"/>
        <v>4</v>
      </c>
      <c r="AT30" s="17">
        <f t="shared" si="35"/>
        <v>4</v>
      </c>
      <c r="AU30" s="17">
        <f t="shared" si="35"/>
        <v>5</v>
      </c>
      <c r="AV30" s="33">
        <f t="shared" si="30"/>
        <v>19</v>
      </c>
      <c r="AW30" s="21">
        <f t="shared" si="35"/>
        <v>4</v>
      </c>
      <c r="AX30" s="21">
        <f t="shared" si="35"/>
        <v>4</v>
      </c>
      <c r="AY30" s="21">
        <f t="shared" si="35"/>
        <v>3</v>
      </c>
      <c r="AZ30" s="21">
        <f t="shared" si="35"/>
        <v>5</v>
      </c>
      <c r="BA30" s="21">
        <f t="shared" si="35"/>
        <v>3</v>
      </c>
      <c r="BB30" s="33">
        <f t="shared" si="31"/>
        <v>19</v>
      </c>
    </row>
    <row r="31" spans="1:54">
      <c r="B31">
        <f>COUNTIF(B$3:B$22,$A$26)</f>
        <v>1</v>
      </c>
      <c r="C31">
        <f>COUNTIF(C$3:C$22,$A$26)</f>
        <v>0</v>
      </c>
      <c r="D31">
        <f>COUNTIF(D$3:D$22,$A$26)</f>
        <v>1</v>
      </c>
      <c r="E31">
        <f>COUNTIF(E$3:E$22,$A$26)</f>
        <v>2</v>
      </c>
      <c r="F31">
        <f>COUNTIF(F$3:F$22,$A$26)</f>
        <v>0</v>
      </c>
      <c r="G31" s="9">
        <f t="shared" si="8"/>
        <v>4</v>
      </c>
      <c r="H31" s="9">
        <f t="shared" si="9"/>
        <v>3</v>
      </c>
      <c r="I31" s="9">
        <f t="shared" si="10"/>
        <v>2</v>
      </c>
      <c r="J31" s="9">
        <f t="shared" si="11"/>
        <v>3</v>
      </c>
      <c r="K31" s="9">
        <f t="shared" si="12"/>
        <v>5</v>
      </c>
      <c r="L31" s="33">
        <f t="shared" si="14"/>
        <v>17</v>
      </c>
      <c r="M31" s="13">
        <f t="shared" si="15"/>
        <v>4</v>
      </c>
      <c r="N31" s="13">
        <f t="shared" si="16"/>
        <v>3</v>
      </c>
      <c r="O31" s="13">
        <f t="shared" si="17"/>
        <v>5</v>
      </c>
      <c r="P31" s="13">
        <f t="shared" si="18"/>
        <v>4</v>
      </c>
      <c r="Q31" s="13">
        <f t="shared" si="19"/>
        <v>3</v>
      </c>
      <c r="R31" s="33">
        <f t="shared" si="20"/>
        <v>16</v>
      </c>
      <c r="S31" s="17">
        <f t="shared" si="21"/>
        <v>2</v>
      </c>
      <c r="T31" s="17">
        <f t="shared" si="22"/>
        <v>2</v>
      </c>
      <c r="U31" s="17">
        <f t="shared" si="23"/>
        <v>4</v>
      </c>
      <c r="V31" s="17">
        <f t="shared" si="24"/>
        <v>3</v>
      </c>
      <c r="W31" s="17">
        <f t="shared" si="24"/>
        <v>4</v>
      </c>
      <c r="X31" s="33">
        <f t="shared" si="25"/>
        <v>15</v>
      </c>
      <c r="Y31" s="21">
        <f t="shared" si="24"/>
        <v>5</v>
      </c>
      <c r="Z31" s="21">
        <f t="shared" si="24"/>
        <v>5</v>
      </c>
      <c r="AA31" s="21">
        <f t="shared" si="24"/>
        <v>3</v>
      </c>
      <c r="AB31" s="21">
        <f t="shared" si="24"/>
        <v>3</v>
      </c>
      <c r="AC31" s="21">
        <f t="shared" si="24"/>
        <v>5</v>
      </c>
      <c r="AD31" s="33">
        <f t="shared" si="26"/>
        <v>21</v>
      </c>
      <c r="AE31" s="9">
        <f t="shared" si="24"/>
        <v>4</v>
      </c>
      <c r="AF31" s="9">
        <f t="shared" si="24"/>
        <v>3</v>
      </c>
      <c r="AG31" s="9">
        <f t="shared" si="24"/>
        <v>5</v>
      </c>
      <c r="AH31" s="9">
        <f t="shared" si="24"/>
        <v>5</v>
      </c>
      <c r="AI31" s="9">
        <f t="shared" si="24"/>
        <v>4</v>
      </c>
      <c r="AJ31" s="33">
        <f t="shared" si="27"/>
        <v>21</v>
      </c>
      <c r="AK31" s="27">
        <f t="shared" si="24"/>
        <v>2</v>
      </c>
      <c r="AL31" s="27">
        <f t="shared" si="24"/>
        <v>2</v>
      </c>
      <c r="AM31" s="27">
        <f t="shared" si="24"/>
        <v>1</v>
      </c>
      <c r="AN31" s="27">
        <f t="shared" si="24"/>
        <v>2</v>
      </c>
      <c r="AO31" s="27">
        <f t="shared" ref="AO31:BA31" si="36">_xlfn.XLOOKUP(AO10,AO$45:AO$49,$A$46:$A$50,0,0,1)</f>
        <v>4</v>
      </c>
      <c r="AP31" s="33">
        <f t="shared" si="29"/>
        <v>11</v>
      </c>
      <c r="AQ31" s="17">
        <f t="shared" si="36"/>
        <v>3</v>
      </c>
      <c r="AR31" s="17">
        <f t="shared" si="36"/>
        <v>4</v>
      </c>
      <c r="AS31" s="17">
        <f t="shared" si="36"/>
        <v>4</v>
      </c>
      <c r="AT31" s="17">
        <f t="shared" si="36"/>
        <v>4</v>
      </c>
      <c r="AU31" s="17">
        <f t="shared" si="36"/>
        <v>3</v>
      </c>
      <c r="AV31" s="33">
        <f t="shared" si="30"/>
        <v>18</v>
      </c>
      <c r="AW31" s="21">
        <f t="shared" si="36"/>
        <v>3</v>
      </c>
      <c r="AX31" s="21">
        <f t="shared" si="36"/>
        <v>3</v>
      </c>
      <c r="AY31" s="21">
        <f t="shared" si="36"/>
        <v>3</v>
      </c>
      <c r="AZ31" s="21">
        <f t="shared" si="36"/>
        <v>2</v>
      </c>
      <c r="BA31" s="21">
        <f t="shared" si="36"/>
        <v>2</v>
      </c>
      <c r="BB31" s="33">
        <f t="shared" si="31"/>
        <v>13</v>
      </c>
    </row>
    <row r="32" spans="1:54">
      <c r="B32">
        <f>SUM(B29:B31)</f>
        <v>20</v>
      </c>
      <c r="C32">
        <f>SUM(C29:C31)</f>
        <v>20</v>
      </c>
      <c r="D32">
        <f>SUM(D29:D31)</f>
        <v>20</v>
      </c>
      <c r="E32">
        <f>SUM(E29:E31)</f>
        <v>20</v>
      </c>
      <c r="F32">
        <f>SUM(F29:F31)</f>
        <v>20</v>
      </c>
      <c r="G32" s="9">
        <f t="shared" si="8"/>
        <v>2</v>
      </c>
      <c r="H32" s="9">
        <f t="shared" si="9"/>
        <v>2</v>
      </c>
      <c r="I32" s="9">
        <f t="shared" si="10"/>
        <v>2</v>
      </c>
      <c r="J32" s="9">
        <f t="shared" si="11"/>
        <v>2</v>
      </c>
      <c r="K32" s="9">
        <f t="shared" si="12"/>
        <v>4</v>
      </c>
      <c r="L32" s="33">
        <f t="shared" si="14"/>
        <v>12</v>
      </c>
      <c r="M32" s="13">
        <f t="shared" si="15"/>
        <v>2</v>
      </c>
      <c r="N32" s="13">
        <f t="shared" si="16"/>
        <v>2</v>
      </c>
      <c r="O32" s="13">
        <f t="shared" si="17"/>
        <v>4</v>
      </c>
      <c r="P32" s="13">
        <f t="shared" si="18"/>
        <v>3</v>
      </c>
      <c r="Q32" s="13">
        <f t="shared" si="19"/>
        <v>1</v>
      </c>
      <c r="R32" s="33">
        <f t="shared" si="20"/>
        <v>11</v>
      </c>
      <c r="S32" s="17">
        <f t="shared" si="21"/>
        <v>2</v>
      </c>
      <c r="T32" s="17">
        <f t="shared" si="22"/>
        <v>2</v>
      </c>
      <c r="U32" s="17">
        <f t="shared" si="23"/>
        <v>2</v>
      </c>
      <c r="V32" s="17">
        <f t="shared" si="24"/>
        <v>3</v>
      </c>
      <c r="W32" s="17">
        <f t="shared" si="24"/>
        <v>4</v>
      </c>
      <c r="X32" s="33">
        <f t="shared" si="25"/>
        <v>13</v>
      </c>
      <c r="Y32" s="21">
        <f t="shared" si="24"/>
        <v>2</v>
      </c>
      <c r="Z32" s="21">
        <f t="shared" si="24"/>
        <v>2</v>
      </c>
      <c r="AA32" s="21">
        <f t="shared" si="24"/>
        <v>3</v>
      </c>
      <c r="AB32" s="21">
        <f t="shared" si="24"/>
        <v>2</v>
      </c>
      <c r="AC32" s="21">
        <f t="shared" si="24"/>
        <v>2</v>
      </c>
      <c r="AD32" s="33">
        <f t="shared" si="26"/>
        <v>11</v>
      </c>
      <c r="AE32" s="9">
        <f t="shared" si="24"/>
        <v>2</v>
      </c>
      <c r="AF32" s="9">
        <f t="shared" si="24"/>
        <v>3</v>
      </c>
      <c r="AG32" s="9">
        <f t="shared" si="24"/>
        <v>3</v>
      </c>
      <c r="AH32" s="9">
        <f t="shared" si="24"/>
        <v>4</v>
      </c>
      <c r="AI32" s="9">
        <f t="shared" si="24"/>
        <v>2</v>
      </c>
      <c r="AJ32" s="33">
        <f t="shared" si="27"/>
        <v>14</v>
      </c>
      <c r="AK32" s="27">
        <f t="shared" si="24"/>
        <v>2</v>
      </c>
      <c r="AL32" s="27">
        <f t="shared" si="24"/>
        <v>2</v>
      </c>
      <c r="AM32" s="27">
        <f t="shared" si="24"/>
        <v>2</v>
      </c>
      <c r="AN32" s="27">
        <f t="shared" si="24"/>
        <v>3</v>
      </c>
      <c r="AO32" s="27">
        <f t="shared" ref="AO32:BA32" si="37">_xlfn.XLOOKUP(AO11,AO$45:AO$49,$A$46:$A$50,0,0,1)</f>
        <v>3</v>
      </c>
      <c r="AP32" s="33">
        <f t="shared" si="29"/>
        <v>12</v>
      </c>
      <c r="AQ32" s="17">
        <f t="shared" si="37"/>
        <v>3</v>
      </c>
      <c r="AR32" s="17">
        <f t="shared" si="37"/>
        <v>3</v>
      </c>
      <c r="AS32" s="17">
        <f t="shared" si="37"/>
        <v>3</v>
      </c>
      <c r="AT32" s="17">
        <f t="shared" si="37"/>
        <v>4</v>
      </c>
      <c r="AU32" s="17">
        <f t="shared" si="37"/>
        <v>4</v>
      </c>
      <c r="AV32" s="33">
        <f t="shared" si="30"/>
        <v>17</v>
      </c>
      <c r="AW32" s="21">
        <f t="shared" si="37"/>
        <v>1</v>
      </c>
      <c r="AX32" s="21">
        <f t="shared" si="37"/>
        <v>1</v>
      </c>
      <c r="AY32" s="21">
        <f t="shared" si="37"/>
        <v>1</v>
      </c>
      <c r="AZ32" s="21">
        <f t="shared" si="37"/>
        <v>1</v>
      </c>
      <c r="BA32" s="21">
        <f t="shared" si="37"/>
        <v>1</v>
      </c>
      <c r="BB32" s="33">
        <f t="shared" si="31"/>
        <v>5</v>
      </c>
    </row>
    <row r="33" spans="1:55">
      <c r="G33" s="9">
        <f t="shared" si="8"/>
        <v>2</v>
      </c>
      <c r="H33" s="9">
        <f t="shared" si="9"/>
        <v>2</v>
      </c>
      <c r="I33" s="9">
        <f t="shared" si="10"/>
        <v>1</v>
      </c>
      <c r="J33" s="9">
        <f t="shared" si="11"/>
        <v>2</v>
      </c>
      <c r="K33" s="9">
        <f t="shared" si="12"/>
        <v>2</v>
      </c>
      <c r="L33" s="33">
        <f t="shared" si="14"/>
        <v>9</v>
      </c>
      <c r="M33" s="13">
        <f t="shared" si="15"/>
        <v>3</v>
      </c>
      <c r="N33" s="13">
        <f t="shared" si="16"/>
        <v>1</v>
      </c>
      <c r="O33" s="13">
        <f t="shared" si="17"/>
        <v>2</v>
      </c>
      <c r="P33" s="13">
        <f t="shared" si="18"/>
        <v>4</v>
      </c>
      <c r="Q33" s="13">
        <f t="shared" si="19"/>
        <v>1</v>
      </c>
      <c r="R33" s="33">
        <f t="shared" si="20"/>
        <v>10</v>
      </c>
      <c r="S33" s="17">
        <f t="shared" si="21"/>
        <v>2</v>
      </c>
      <c r="T33" s="17">
        <f t="shared" si="22"/>
        <v>2</v>
      </c>
      <c r="U33" s="17">
        <f t="shared" si="23"/>
        <v>2</v>
      </c>
      <c r="V33" s="17">
        <f t="shared" si="24"/>
        <v>3</v>
      </c>
      <c r="W33" s="17">
        <f t="shared" si="24"/>
        <v>3</v>
      </c>
      <c r="X33" s="33">
        <f t="shared" si="25"/>
        <v>12</v>
      </c>
      <c r="Y33" s="21">
        <f t="shared" si="24"/>
        <v>2</v>
      </c>
      <c r="Z33" s="21">
        <f t="shared" si="24"/>
        <v>3</v>
      </c>
      <c r="AA33" s="21">
        <f t="shared" si="24"/>
        <v>4</v>
      </c>
      <c r="AB33" s="21">
        <f t="shared" si="24"/>
        <v>2</v>
      </c>
      <c r="AC33" s="21">
        <f t="shared" si="24"/>
        <v>2</v>
      </c>
      <c r="AD33" s="33">
        <f t="shared" si="26"/>
        <v>13</v>
      </c>
      <c r="AE33" s="9">
        <f t="shared" si="24"/>
        <v>2</v>
      </c>
      <c r="AF33" s="9">
        <f t="shared" si="24"/>
        <v>2</v>
      </c>
      <c r="AG33" s="9">
        <f t="shared" si="24"/>
        <v>3</v>
      </c>
      <c r="AH33" s="9">
        <f t="shared" si="24"/>
        <v>3</v>
      </c>
      <c r="AI33" s="9">
        <f t="shared" si="24"/>
        <v>3</v>
      </c>
      <c r="AJ33" s="33">
        <f t="shared" si="27"/>
        <v>13</v>
      </c>
      <c r="AK33" s="27">
        <f t="shared" si="24"/>
        <v>2</v>
      </c>
      <c r="AL33" s="27">
        <f t="shared" si="24"/>
        <v>2</v>
      </c>
      <c r="AM33" s="27">
        <f t="shared" si="24"/>
        <v>2</v>
      </c>
      <c r="AN33" s="27">
        <f t="shared" si="24"/>
        <v>2</v>
      </c>
      <c r="AO33" s="27">
        <f t="shared" ref="AO33:BA33" si="38">_xlfn.XLOOKUP(AO12,AO$45:AO$49,$A$46:$A$50,0,0,1)</f>
        <v>3</v>
      </c>
      <c r="AP33" s="33">
        <f t="shared" si="29"/>
        <v>11</v>
      </c>
      <c r="AQ33" s="17">
        <f t="shared" si="38"/>
        <v>2</v>
      </c>
      <c r="AR33" s="17">
        <f t="shared" si="38"/>
        <v>3</v>
      </c>
      <c r="AS33" s="17">
        <f t="shared" si="38"/>
        <v>2</v>
      </c>
      <c r="AT33" s="17">
        <f t="shared" si="38"/>
        <v>2</v>
      </c>
      <c r="AU33" s="17">
        <f t="shared" si="38"/>
        <v>2</v>
      </c>
      <c r="AV33" s="33">
        <f t="shared" si="30"/>
        <v>11</v>
      </c>
      <c r="AW33" s="21">
        <f t="shared" si="38"/>
        <v>2</v>
      </c>
      <c r="AX33" s="21">
        <f t="shared" si="38"/>
        <v>3</v>
      </c>
      <c r="AY33" s="21">
        <f t="shared" si="38"/>
        <v>2</v>
      </c>
      <c r="AZ33" s="21">
        <f t="shared" si="38"/>
        <v>2</v>
      </c>
      <c r="BA33" s="21">
        <f t="shared" si="38"/>
        <v>4</v>
      </c>
      <c r="BB33" s="33">
        <f t="shared" si="31"/>
        <v>13</v>
      </c>
    </row>
    <row r="34" spans="1:55">
      <c r="G34" s="9">
        <f t="shared" si="8"/>
        <v>3</v>
      </c>
      <c r="H34" s="9">
        <f t="shared" si="9"/>
        <v>3</v>
      </c>
      <c r="I34" s="9">
        <f t="shared" si="10"/>
        <v>4</v>
      </c>
      <c r="J34" s="9">
        <f t="shared" si="11"/>
        <v>3</v>
      </c>
      <c r="K34" s="9">
        <f t="shared" si="12"/>
        <v>3</v>
      </c>
      <c r="L34" s="33">
        <f t="shared" si="14"/>
        <v>16</v>
      </c>
      <c r="M34" s="13">
        <f t="shared" si="15"/>
        <v>2</v>
      </c>
      <c r="N34" s="13">
        <f t="shared" si="16"/>
        <v>3</v>
      </c>
      <c r="O34" s="13">
        <f t="shared" si="17"/>
        <v>3</v>
      </c>
      <c r="P34" s="13">
        <f t="shared" si="18"/>
        <v>4</v>
      </c>
      <c r="Q34" s="13">
        <f t="shared" si="19"/>
        <v>4</v>
      </c>
      <c r="R34" s="33">
        <f t="shared" si="20"/>
        <v>12</v>
      </c>
      <c r="S34" s="17">
        <f t="shared" si="21"/>
        <v>4</v>
      </c>
      <c r="T34" s="17">
        <f t="shared" si="22"/>
        <v>4</v>
      </c>
      <c r="U34" s="17">
        <f t="shared" si="23"/>
        <v>3</v>
      </c>
      <c r="V34" s="17">
        <f t="shared" si="24"/>
        <v>4</v>
      </c>
      <c r="W34" s="17">
        <f t="shared" si="24"/>
        <v>4</v>
      </c>
      <c r="X34" s="33">
        <f t="shared" si="25"/>
        <v>19</v>
      </c>
      <c r="Y34" s="21">
        <f t="shared" si="24"/>
        <v>3</v>
      </c>
      <c r="Z34" s="21">
        <f t="shared" si="24"/>
        <v>3</v>
      </c>
      <c r="AA34" s="21">
        <f t="shared" si="24"/>
        <v>4</v>
      </c>
      <c r="AB34" s="21">
        <f t="shared" si="24"/>
        <v>3</v>
      </c>
      <c r="AC34" s="21">
        <f t="shared" si="24"/>
        <v>3</v>
      </c>
      <c r="AD34" s="33">
        <f t="shared" si="26"/>
        <v>16</v>
      </c>
      <c r="AE34" s="9">
        <f t="shared" si="24"/>
        <v>4</v>
      </c>
      <c r="AF34" s="9">
        <f t="shared" si="24"/>
        <v>4</v>
      </c>
      <c r="AG34" s="9">
        <f t="shared" si="24"/>
        <v>4</v>
      </c>
      <c r="AH34" s="9">
        <f t="shared" si="24"/>
        <v>4</v>
      </c>
      <c r="AI34" s="9">
        <f t="shared" si="24"/>
        <v>4</v>
      </c>
      <c r="AJ34" s="33">
        <f t="shared" si="27"/>
        <v>20</v>
      </c>
      <c r="AK34" s="27">
        <f t="shared" si="24"/>
        <v>4</v>
      </c>
      <c r="AL34" s="27">
        <f t="shared" si="24"/>
        <v>4</v>
      </c>
      <c r="AM34" s="27">
        <f t="shared" si="24"/>
        <v>4</v>
      </c>
      <c r="AN34" s="27">
        <f t="shared" si="24"/>
        <v>4</v>
      </c>
      <c r="AO34" s="27">
        <f t="shared" ref="AO34:BA34" si="39">_xlfn.XLOOKUP(AO13,AO$45:AO$49,$A$46:$A$50,0,0,1)</f>
        <v>4</v>
      </c>
      <c r="AP34" s="33">
        <f t="shared" si="29"/>
        <v>20</v>
      </c>
      <c r="AQ34" s="17">
        <f t="shared" si="39"/>
        <v>4</v>
      </c>
      <c r="AR34" s="17">
        <f t="shared" si="39"/>
        <v>4</v>
      </c>
      <c r="AS34" s="17">
        <f t="shared" si="39"/>
        <v>4</v>
      </c>
      <c r="AT34" s="17">
        <f t="shared" si="39"/>
        <v>4</v>
      </c>
      <c r="AU34" s="17">
        <f t="shared" si="39"/>
        <v>4</v>
      </c>
      <c r="AV34" s="33">
        <f t="shared" si="30"/>
        <v>20</v>
      </c>
      <c r="AW34" s="21">
        <f t="shared" si="39"/>
        <v>4</v>
      </c>
      <c r="AX34" s="21">
        <f t="shared" si="39"/>
        <v>4</v>
      </c>
      <c r="AY34" s="21">
        <f t="shared" si="39"/>
        <v>4</v>
      </c>
      <c r="AZ34" s="21">
        <f t="shared" si="39"/>
        <v>4</v>
      </c>
      <c r="BA34" s="21">
        <f t="shared" si="39"/>
        <v>4</v>
      </c>
      <c r="BB34" s="33">
        <f t="shared" si="31"/>
        <v>20</v>
      </c>
    </row>
    <row r="35" spans="1:55">
      <c r="G35" s="9">
        <f t="shared" si="8"/>
        <v>4</v>
      </c>
      <c r="H35" s="9">
        <f t="shared" si="9"/>
        <v>4</v>
      </c>
      <c r="I35" s="9">
        <f t="shared" si="10"/>
        <v>3</v>
      </c>
      <c r="J35" s="9">
        <f t="shared" si="11"/>
        <v>3</v>
      </c>
      <c r="K35" s="9">
        <f t="shared" si="12"/>
        <v>3</v>
      </c>
      <c r="L35" s="33">
        <f t="shared" si="14"/>
        <v>17</v>
      </c>
      <c r="M35" s="13">
        <f t="shared" si="15"/>
        <v>3</v>
      </c>
      <c r="N35" s="13">
        <f t="shared" si="16"/>
        <v>3</v>
      </c>
      <c r="O35" s="13">
        <f t="shared" si="17"/>
        <v>3</v>
      </c>
      <c r="P35" s="13">
        <f t="shared" si="18"/>
        <v>2</v>
      </c>
      <c r="Q35" s="13">
        <f t="shared" si="19"/>
        <v>3</v>
      </c>
      <c r="R35" s="33">
        <f t="shared" si="20"/>
        <v>11</v>
      </c>
      <c r="S35" s="17">
        <f t="shared" si="21"/>
        <v>3</v>
      </c>
      <c r="T35" s="17">
        <f t="shared" si="22"/>
        <v>4</v>
      </c>
      <c r="U35" s="17">
        <f t="shared" si="23"/>
        <v>4</v>
      </c>
      <c r="V35" s="17">
        <f t="shared" si="24"/>
        <v>4</v>
      </c>
      <c r="W35" s="17">
        <f t="shared" si="24"/>
        <v>3</v>
      </c>
      <c r="X35" s="33">
        <f t="shared" si="25"/>
        <v>18</v>
      </c>
      <c r="Y35" s="21">
        <f t="shared" si="24"/>
        <v>4</v>
      </c>
      <c r="Z35" s="21">
        <f t="shared" si="24"/>
        <v>4</v>
      </c>
      <c r="AA35" s="21">
        <f t="shared" si="24"/>
        <v>4</v>
      </c>
      <c r="AB35" s="21">
        <f t="shared" si="24"/>
        <v>4</v>
      </c>
      <c r="AC35" s="21">
        <f t="shared" si="24"/>
        <v>4</v>
      </c>
      <c r="AD35" s="33">
        <f t="shared" si="26"/>
        <v>20</v>
      </c>
      <c r="AE35" s="9">
        <f t="shared" si="24"/>
        <v>4</v>
      </c>
      <c r="AF35" s="9">
        <f t="shared" si="24"/>
        <v>4</v>
      </c>
      <c r="AG35" s="9">
        <f t="shared" si="24"/>
        <v>4</v>
      </c>
      <c r="AH35" s="9">
        <f t="shared" si="24"/>
        <v>4</v>
      </c>
      <c r="AI35" s="9">
        <f t="shared" si="24"/>
        <v>4</v>
      </c>
      <c r="AJ35" s="33">
        <f t="shared" si="27"/>
        <v>20</v>
      </c>
      <c r="AK35" s="27">
        <f t="shared" si="24"/>
        <v>3</v>
      </c>
      <c r="AL35" s="27">
        <f t="shared" si="24"/>
        <v>3</v>
      </c>
      <c r="AM35" s="27">
        <f t="shared" si="24"/>
        <v>3</v>
      </c>
      <c r="AN35" s="27">
        <f t="shared" si="24"/>
        <v>3</v>
      </c>
      <c r="AO35" s="27">
        <f t="shared" ref="AO35:BA35" si="40">_xlfn.XLOOKUP(AO14,AO$45:AO$49,$A$46:$A$50,0,0,1)</f>
        <v>4</v>
      </c>
      <c r="AP35" s="33">
        <f t="shared" si="29"/>
        <v>16</v>
      </c>
      <c r="AQ35" s="17">
        <f t="shared" si="40"/>
        <v>4</v>
      </c>
      <c r="AR35" s="17">
        <f t="shared" si="40"/>
        <v>4</v>
      </c>
      <c r="AS35" s="17">
        <f t="shared" si="40"/>
        <v>4</v>
      </c>
      <c r="AT35" s="17">
        <f t="shared" si="40"/>
        <v>4</v>
      </c>
      <c r="AU35" s="17">
        <f t="shared" si="40"/>
        <v>4</v>
      </c>
      <c r="AV35" s="33">
        <f t="shared" si="30"/>
        <v>20</v>
      </c>
      <c r="AW35" s="21">
        <f t="shared" si="40"/>
        <v>3</v>
      </c>
      <c r="AX35" s="21">
        <f t="shared" si="40"/>
        <v>4</v>
      </c>
      <c r="AY35" s="21">
        <f t="shared" si="40"/>
        <v>4</v>
      </c>
      <c r="AZ35" s="21">
        <f t="shared" si="40"/>
        <v>4</v>
      </c>
      <c r="BA35" s="21">
        <f t="shared" si="40"/>
        <v>4</v>
      </c>
      <c r="BB35" s="33">
        <f t="shared" si="31"/>
        <v>19</v>
      </c>
    </row>
    <row r="36" spans="1:55">
      <c r="G36" s="9">
        <f t="shared" si="8"/>
        <v>3</v>
      </c>
      <c r="H36" s="9">
        <f t="shared" si="9"/>
        <v>2</v>
      </c>
      <c r="I36" s="9">
        <f t="shared" si="10"/>
        <v>4</v>
      </c>
      <c r="J36" s="9">
        <f t="shared" si="11"/>
        <v>3</v>
      </c>
      <c r="K36" s="9">
        <f t="shared" si="12"/>
        <v>4</v>
      </c>
      <c r="L36" s="33">
        <f t="shared" si="14"/>
        <v>16</v>
      </c>
      <c r="M36" s="13">
        <f t="shared" si="15"/>
        <v>3</v>
      </c>
      <c r="N36" s="13">
        <f t="shared" si="16"/>
        <v>3</v>
      </c>
      <c r="O36" s="13">
        <f t="shared" si="17"/>
        <v>3</v>
      </c>
      <c r="P36" s="13">
        <f t="shared" si="18"/>
        <v>3</v>
      </c>
      <c r="Q36" s="13">
        <f t="shared" si="19"/>
        <v>3</v>
      </c>
      <c r="R36" s="33">
        <f t="shared" si="20"/>
        <v>12</v>
      </c>
      <c r="S36" s="17">
        <f t="shared" si="21"/>
        <v>4</v>
      </c>
      <c r="T36" s="17">
        <f t="shared" si="22"/>
        <v>4</v>
      </c>
      <c r="U36" s="17">
        <f t="shared" si="23"/>
        <v>3</v>
      </c>
      <c r="V36" s="17">
        <f t="shared" si="24"/>
        <v>3</v>
      </c>
      <c r="W36" s="17">
        <f t="shared" si="24"/>
        <v>4</v>
      </c>
      <c r="X36" s="33">
        <f t="shared" si="25"/>
        <v>18</v>
      </c>
      <c r="Y36" s="21">
        <f t="shared" si="24"/>
        <v>4</v>
      </c>
      <c r="Z36" s="21">
        <f t="shared" si="24"/>
        <v>4</v>
      </c>
      <c r="AA36" s="21">
        <f t="shared" si="24"/>
        <v>4</v>
      </c>
      <c r="AB36" s="21">
        <f t="shared" si="24"/>
        <v>4</v>
      </c>
      <c r="AC36" s="21">
        <f t="shared" si="24"/>
        <v>4</v>
      </c>
      <c r="AD36" s="33">
        <f t="shared" si="26"/>
        <v>20</v>
      </c>
      <c r="AE36" s="9">
        <f t="shared" si="24"/>
        <v>3</v>
      </c>
      <c r="AF36" s="9">
        <f t="shared" si="24"/>
        <v>3</v>
      </c>
      <c r="AG36" s="9">
        <f t="shared" si="24"/>
        <v>4</v>
      </c>
      <c r="AH36" s="9">
        <f t="shared" si="24"/>
        <v>4</v>
      </c>
      <c r="AI36" s="9">
        <f t="shared" si="24"/>
        <v>4</v>
      </c>
      <c r="AJ36" s="33">
        <f t="shared" si="27"/>
        <v>18</v>
      </c>
      <c r="AK36" s="27">
        <f t="shared" si="24"/>
        <v>4</v>
      </c>
      <c r="AL36" s="27">
        <f t="shared" si="24"/>
        <v>4</v>
      </c>
      <c r="AM36" s="27">
        <f t="shared" si="24"/>
        <v>4</v>
      </c>
      <c r="AN36" s="27">
        <f t="shared" si="24"/>
        <v>4</v>
      </c>
      <c r="AO36" s="27">
        <f t="shared" ref="AO36:BA36" si="41">_xlfn.XLOOKUP(AO15,AO$45:AO$49,$A$46:$A$50,0,0,1)</f>
        <v>4</v>
      </c>
      <c r="AP36" s="33">
        <f t="shared" si="29"/>
        <v>20</v>
      </c>
      <c r="AQ36" s="17">
        <f t="shared" si="41"/>
        <v>4</v>
      </c>
      <c r="AR36" s="17">
        <f t="shared" si="41"/>
        <v>4</v>
      </c>
      <c r="AS36" s="17">
        <f t="shared" si="41"/>
        <v>4</v>
      </c>
      <c r="AT36" s="17">
        <f t="shared" si="41"/>
        <v>4</v>
      </c>
      <c r="AU36" s="17">
        <f t="shared" si="41"/>
        <v>3</v>
      </c>
      <c r="AV36" s="33">
        <f t="shared" si="30"/>
        <v>19</v>
      </c>
      <c r="AW36" s="21">
        <f t="shared" si="41"/>
        <v>4</v>
      </c>
      <c r="AX36" s="21">
        <f t="shared" si="41"/>
        <v>3</v>
      </c>
      <c r="AY36" s="21">
        <f t="shared" si="41"/>
        <v>4</v>
      </c>
      <c r="AZ36" s="21">
        <f t="shared" si="41"/>
        <v>4</v>
      </c>
      <c r="BA36" s="21">
        <f t="shared" si="41"/>
        <v>4</v>
      </c>
      <c r="BB36" s="33">
        <f t="shared" si="31"/>
        <v>19</v>
      </c>
    </row>
    <row r="37" spans="1:55">
      <c r="G37" s="9">
        <f t="shared" si="8"/>
        <v>4</v>
      </c>
      <c r="H37" s="9">
        <f t="shared" si="9"/>
        <v>3</v>
      </c>
      <c r="I37" s="9">
        <f t="shared" si="10"/>
        <v>5</v>
      </c>
      <c r="J37" s="9">
        <f t="shared" si="11"/>
        <v>5</v>
      </c>
      <c r="K37" s="9">
        <f t="shared" si="12"/>
        <v>4</v>
      </c>
      <c r="L37" s="33">
        <f t="shared" si="14"/>
        <v>21</v>
      </c>
      <c r="M37" s="13">
        <f t="shared" si="15"/>
        <v>3</v>
      </c>
      <c r="N37" s="13">
        <f t="shared" si="16"/>
        <v>3</v>
      </c>
      <c r="O37" s="13">
        <f t="shared" si="17"/>
        <v>4</v>
      </c>
      <c r="P37" s="13">
        <f t="shared" si="18"/>
        <v>4</v>
      </c>
      <c r="Q37" s="13">
        <f t="shared" si="19"/>
        <v>4</v>
      </c>
      <c r="R37" s="33">
        <f t="shared" si="20"/>
        <v>14</v>
      </c>
      <c r="S37" s="17">
        <f t="shared" si="21"/>
        <v>4</v>
      </c>
      <c r="T37" s="17">
        <f t="shared" si="22"/>
        <v>4</v>
      </c>
      <c r="U37" s="17">
        <f t="shared" si="23"/>
        <v>4</v>
      </c>
      <c r="V37" s="17">
        <f t="shared" si="24"/>
        <v>4</v>
      </c>
      <c r="W37" s="17">
        <f t="shared" si="24"/>
        <v>4</v>
      </c>
      <c r="X37" s="33">
        <f t="shared" si="25"/>
        <v>20</v>
      </c>
      <c r="Y37" s="21">
        <f t="shared" si="24"/>
        <v>4</v>
      </c>
      <c r="Z37" s="21">
        <f t="shared" si="24"/>
        <v>4</v>
      </c>
      <c r="AA37" s="21">
        <f t="shared" si="24"/>
        <v>4</v>
      </c>
      <c r="AB37" s="21">
        <f t="shared" si="24"/>
        <v>4</v>
      </c>
      <c r="AC37" s="21">
        <f t="shared" si="24"/>
        <v>4</v>
      </c>
      <c r="AD37" s="33">
        <f t="shared" si="26"/>
        <v>20</v>
      </c>
      <c r="AE37" s="9">
        <f t="shared" si="24"/>
        <v>4</v>
      </c>
      <c r="AF37" s="9">
        <f t="shared" si="24"/>
        <v>4</v>
      </c>
      <c r="AG37" s="9">
        <f t="shared" si="24"/>
        <v>4</v>
      </c>
      <c r="AH37" s="9">
        <f t="shared" si="24"/>
        <v>4</v>
      </c>
      <c r="AI37" s="9">
        <f t="shared" si="24"/>
        <v>4</v>
      </c>
      <c r="AJ37" s="33">
        <f t="shared" si="27"/>
        <v>20</v>
      </c>
      <c r="AK37" s="27">
        <f t="shared" si="24"/>
        <v>4</v>
      </c>
      <c r="AL37" s="27">
        <f t="shared" si="24"/>
        <v>4</v>
      </c>
      <c r="AM37" s="27">
        <f t="shared" si="24"/>
        <v>4</v>
      </c>
      <c r="AN37" s="27">
        <f t="shared" si="24"/>
        <v>4</v>
      </c>
      <c r="AO37" s="27">
        <f t="shared" ref="AO37:BA37" si="42">_xlfn.XLOOKUP(AO16,AO$45:AO$49,$A$46:$A$50,0,0,1)</f>
        <v>4</v>
      </c>
      <c r="AP37" s="33">
        <f t="shared" si="29"/>
        <v>20</v>
      </c>
      <c r="AQ37" s="17">
        <f t="shared" si="42"/>
        <v>4</v>
      </c>
      <c r="AR37" s="17">
        <f t="shared" si="42"/>
        <v>4</v>
      </c>
      <c r="AS37" s="17">
        <f t="shared" si="42"/>
        <v>4</v>
      </c>
      <c r="AT37" s="17">
        <f t="shared" si="42"/>
        <v>4</v>
      </c>
      <c r="AU37" s="17">
        <f t="shared" si="42"/>
        <v>4</v>
      </c>
      <c r="AV37" s="33">
        <f t="shared" si="30"/>
        <v>20</v>
      </c>
      <c r="AW37" s="21">
        <f t="shared" si="42"/>
        <v>4</v>
      </c>
      <c r="AX37" s="21">
        <f t="shared" si="42"/>
        <v>4</v>
      </c>
      <c r="AY37" s="21">
        <f t="shared" si="42"/>
        <v>4</v>
      </c>
      <c r="AZ37" s="21">
        <f t="shared" si="42"/>
        <v>4</v>
      </c>
      <c r="BA37" s="21">
        <f t="shared" si="42"/>
        <v>4</v>
      </c>
      <c r="BB37" s="33">
        <f t="shared" si="31"/>
        <v>20</v>
      </c>
    </row>
    <row r="38" spans="1:55">
      <c r="G38" s="9">
        <f t="shared" si="8"/>
        <v>3</v>
      </c>
      <c r="H38" s="9">
        <f t="shared" si="9"/>
        <v>2</v>
      </c>
      <c r="I38" s="9">
        <f t="shared" si="10"/>
        <v>2</v>
      </c>
      <c r="J38" s="9">
        <f t="shared" si="11"/>
        <v>2</v>
      </c>
      <c r="K38" s="9">
        <f t="shared" si="12"/>
        <v>3</v>
      </c>
      <c r="L38" s="33">
        <f t="shared" si="14"/>
        <v>12</v>
      </c>
      <c r="M38" s="13">
        <f t="shared" si="15"/>
        <v>3</v>
      </c>
      <c r="N38" s="13">
        <f t="shared" si="16"/>
        <v>3</v>
      </c>
      <c r="O38" s="13">
        <f t="shared" si="17"/>
        <v>3</v>
      </c>
      <c r="P38" s="13">
        <f t="shared" si="18"/>
        <v>3</v>
      </c>
      <c r="Q38" s="13">
        <f t="shared" si="19"/>
        <v>3</v>
      </c>
      <c r="R38" s="33">
        <f t="shared" si="20"/>
        <v>12</v>
      </c>
      <c r="S38" s="17">
        <f t="shared" si="21"/>
        <v>4</v>
      </c>
      <c r="T38" s="17">
        <f t="shared" si="22"/>
        <v>4</v>
      </c>
      <c r="U38" s="17">
        <f t="shared" si="23"/>
        <v>4</v>
      </c>
      <c r="V38" s="17">
        <f t="shared" si="24"/>
        <v>4</v>
      </c>
      <c r="W38" s="17">
        <f t="shared" si="24"/>
        <v>4</v>
      </c>
      <c r="X38" s="33">
        <f t="shared" si="25"/>
        <v>20</v>
      </c>
      <c r="Y38" s="21">
        <f t="shared" si="24"/>
        <v>3</v>
      </c>
      <c r="Z38" s="21">
        <f t="shared" si="24"/>
        <v>4</v>
      </c>
      <c r="AA38" s="21">
        <f t="shared" si="24"/>
        <v>4</v>
      </c>
      <c r="AB38" s="21">
        <f t="shared" si="24"/>
        <v>4</v>
      </c>
      <c r="AC38" s="21">
        <f t="shared" si="24"/>
        <v>4</v>
      </c>
      <c r="AD38" s="33">
        <f t="shared" si="26"/>
        <v>19</v>
      </c>
      <c r="AE38" s="9">
        <f t="shared" si="24"/>
        <v>4</v>
      </c>
      <c r="AF38" s="9">
        <f t="shared" si="24"/>
        <v>4</v>
      </c>
      <c r="AG38" s="9">
        <f t="shared" si="24"/>
        <v>4</v>
      </c>
      <c r="AH38" s="9">
        <f t="shared" si="24"/>
        <v>4</v>
      </c>
      <c r="AI38" s="9">
        <f t="shared" si="24"/>
        <v>4</v>
      </c>
      <c r="AJ38" s="33">
        <f t="shared" si="27"/>
        <v>20</v>
      </c>
      <c r="AK38" s="27">
        <f t="shared" si="24"/>
        <v>4</v>
      </c>
      <c r="AL38" s="27">
        <f t="shared" si="24"/>
        <v>4</v>
      </c>
      <c r="AM38" s="27">
        <f t="shared" si="24"/>
        <v>4</v>
      </c>
      <c r="AN38" s="27">
        <f t="shared" si="24"/>
        <v>4</v>
      </c>
      <c r="AO38" s="27">
        <f t="shared" ref="AO38:BA38" si="43">_xlfn.XLOOKUP(AO17,AO$45:AO$49,$A$46:$A$50,0,0,1)</f>
        <v>4</v>
      </c>
      <c r="AP38" s="33">
        <f t="shared" si="29"/>
        <v>20</v>
      </c>
      <c r="AQ38" s="17">
        <f t="shared" si="43"/>
        <v>4</v>
      </c>
      <c r="AR38" s="17">
        <f t="shared" si="43"/>
        <v>4</v>
      </c>
      <c r="AS38" s="17">
        <f t="shared" si="43"/>
        <v>4</v>
      </c>
      <c r="AT38" s="17">
        <f t="shared" si="43"/>
        <v>4</v>
      </c>
      <c r="AU38" s="17">
        <f t="shared" si="43"/>
        <v>4</v>
      </c>
      <c r="AV38" s="33">
        <f t="shared" si="30"/>
        <v>20</v>
      </c>
      <c r="AW38" s="21">
        <f t="shared" si="43"/>
        <v>4</v>
      </c>
      <c r="AX38" s="21">
        <f t="shared" si="43"/>
        <v>2</v>
      </c>
      <c r="AY38" s="21">
        <f t="shared" si="43"/>
        <v>4</v>
      </c>
      <c r="AZ38" s="21">
        <f t="shared" si="43"/>
        <v>4</v>
      </c>
      <c r="BA38" s="21">
        <f t="shared" si="43"/>
        <v>4</v>
      </c>
      <c r="BB38" s="33">
        <f t="shared" si="31"/>
        <v>18</v>
      </c>
    </row>
    <row r="39" spans="1:55">
      <c r="G39" s="9">
        <f t="shared" si="8"/>
        <v>2</v>
      </c>
      <c r="H39" s="9">
        <f t="shared" si="9"/>
        <v>3</v>
      </c>
      <c r="I39" s="9">
        <f t="shared" si="10"/>
        <v>2</v>
      </c>
      <c r="J39" s="9">
        <f t="shared" si="11"/>
        <v>3</v>
      </c>
      <c r="K39" s="9">
        <f t="shared" si="12"/>
        <v>4</v>
      </c>
      <c r="L39" s="33">
        <f t="shared" si="14"/>
        <v>14</v>
      </c>
      <c r="M39" s="13">
        <f t="shared" si="15"/>
        <v>3</v>
      </c>
      <c r="N39" s="13">
        <f t="shared" si="16"/>
        <v>2</v>
      </c>
      <c r="O39" s="13">
        <f t="shared" si="17"/>
        <v>3</v>
      </c>
      <c r="P39" s="13">
        <f t="shared" si="18"/>
        <v>4</v>
      </c>
      <c r="Q39" s="13">
        <f t="shared" si="19"/>
        <v>4</v>
      </c>
      <c r="R39" s="33">
        <f t="shared" si="20"/>
        <v>12</v>
      </c>
      <c r="S39" s="17">
        <f t="shared" si="21"/>
        <v>4</v>
      </c>
      <c r="T39" s="17">
        <f t="shared" si="22"/>
        <v>4</v>
      </c>
      <c r="U39" s="17">
        <f t="shared" si="23"/>
        <v>4</v>
      </c>
      <c r="V39" s="17">
        <f t="shared" si="24"/>
        <v>4</v>
      </c>
      <c r="W39" s="17">
        <f t="shared" si="24"/>
        <v>3</v>
      </c>
      <c r="X39" s="33">
        <f t="shared" si="25"/>
        <v>19</v>
      </c>
      <c r="Y39" s="21">
        <f t="shared" si="24"/>
        <v>3</v>
      </c>
      <c r="Z39" s="21">
        <f t="shared" si="24"/>
        <v>4</v>
      </c>
      <c r="AA39" s="21">
        <f t="shared" si="24"/>
        <v>4</v>
      </c>
      <c r="AB39" s="21">
        <f t="shared" si="24"/>
        <v>4</v>
      </c>
      <c r="AC39" s="21">
        <f t="shared" si="24"/>
        <v>4</v>
      </c>
      <c r="AD39" s="33">
        <f t="shared" si="26"/>
        <v>19</v>
      </c>
      <c r="AE39" s="9">
        <f t="shared" si="24"/>
        <v>3</v>
      </c>
      <c r="AF39" s="9">
        <f t="shared" si="24"/>
        <v>4</v>
      </c>
      <c r="AG39" s="9">
        <f t="shared" si="24"/>
        <v>4</v>
      </c>
      <c r="AH39" s="9">
        <f t="shared" si="24"/>
        <v>4</v>
      </c>
      <c r="AI39" s="9">
        <f t="shared" si="24"/>
        <v>3</v>
      </c>
      <c r="AJ39" s="33">
        <f t="shared" si="27"/>
        <v>18</v>
      </c>
      <c r="AK39" s="27">
        <f t="shared" si="24"/>
        <v>4</v>
      </c>
      <c r="AL39" s="27">
        <f t="shared" si="24"/>
        <v>4</v>
      </c>
      <c r="AM39" s="27">
        <f t="shared" si="24"/>
        <v>3</v>
      </c>
      <c r="AN39" s="27">
        <f t="shared" ref="AN39:BA39" si="44">_xlfn.XLOOKUP(AN18,AN$45:AN$49,$A$46:$A$50,0,0,1)</f>
        <v>3</v>
      </c>
      <c r="AO39" s="27">
        <f t="shared" si="44"/>
        <v>3</v>
      </c>
      <c r="AP39" s="33">
        <f t="shared" si="29"/>
        <v>17</v>
      </c>
      <c r="AQ39" s="17">
        <f t="shared" si="44"/>
        <v>3</v>
      </c>
      <c r="AR39" s="17">
        <f t="shared" si="44"/>
        <v>4</v>
      </c>
      <c r="AS39" s="17">
        <f t="shared" si="44"/>
        <v>4</v>
      </c>
      <c r="AT39" s="17">
        <f t="shared" si="44"/>
        <v>4</v>
      </c>
      <c r="AU39" s="17">
        <f t="shared" si="44"/>
        <v>4</v>
      </c>
      <c r="AV39" s="33">
        <f t="shared" si="30"/>
        <v>19</v>
      </c>
      <c r="AW39" s="21">
        <f t="shared" si="44"/>
        <v>4</v>
      </c>
      <c r="AX39" s="21">
        <f t="shared" si="44"/>
        <v>4</v>
      </c>
      <c r="AY39" s="21">
        <f t="shared" si="44"/>
        <v>4</v>
      </c>
      <c r="AZ39" s="21">
        <f t="shared" si="44"/>
        <v>4</v>
      </c>
      <c r="BA39" s="21">
        <f t="shared" si="44"/>
        <v>4</v>
      </c>
      <c r="BB39" s="33">
        <f t="shared" si="31"/>
        <v>20</v>
      </c>
    </row>
    <row r="40" spans="1:55">
      <c r="G40" s="9">
        <f t="shared" si="8"/>
        <v>4</v>
      </c>
      <c r="H40" s="9">
        <f t="shared" si="9"/>
        <v>4</v>
      </c>
      <c r="I40" s="9">
        <f t="shared" si="10"/>
        <v>4</v>
      </c>
      <c r="J40" s="9">
        <f t="shared" si="11"/>
        <v>4</v>
      </c>
      <c r="K40" s="9">
        <f t="shared" si="12"/>
        <v>4</v>
      </c>
      <c r="L40" s="33">
        <f t="shared" si="14"/>
        <v>20</v>
      </c>
      <c r="M40" s="13">
        <f t="shared" si="15"/>
        <v>4</v>
      </c>
      <c r="N40" s="13">
        <f t="shared" si="16"/>
        <v>4</v>
      </c>
      <c r="O40" s="13">
        <f t="shared" si="17"/>
        <v>4</v>
      </c>
      <c r="P40" s="13">
        <f t="shared" si="18"/>
        <v>4</v>
      </c>
      <c r="Q40" s="13">
        <f t="shared" si="19"/>
        <v>2</v>
      </c>
      <c r="R40" s="33">
        <f t="shared" si="20"/>
        <v>16</v>
      </c>
      <c r="S40" s="17">
        <f t="shared" si="21"/>
        <v>4</v>
      </c>
      <c r="T40" s="17">
        <f t="shared" si="22"/>
        <v>2</v>
      </c>
      <c r="U40" s="17">
        <f t="shared" si="23"/>
        <v>2</v>
      </c>
      <c r="V40" s="17">
        <f t="shared" si="24"/>
        <v>3</v>
      </c>
      <c r="W40" s="17">
        <f t="shared" si="24"/>
        <v>4</v>
      </c>
      <c r="X40" s="33">
        <f t="shared" si="25"/>
        <v>15</v>
      </c>
      <c r="Y40" s="21">
        <f t="shared" si="24"/>
        <v>3</v>
      </c>
      <c r="Z40" s="21">
        <f t="shared" si="24"/>
        <v>3</v>
      </c>
      <c r="AA40" s="21">
        <f t="shared" ref="AA40:BA40" si="45">_xlfn.XLOOKUP(AA19,AA$45:AA$49,$A$46:$A$50,0,0,1)</f>
        <v>4</v>
      </c>
      <c r="AB40" s="21">
        <f t="shared" si="45"/>
        <v>4</v>
      </c>
      <c r="AC40" s="21">
        <f t="shared" si="45"/>
        <v>3</v>
      </c>
      <c r="AD40" s="33">
        <f t="shared" si="26"/>
        <v>17</v>
      </c>
      <c r="AE40" s="9">
        <f t="shared" si="45"/>
        <v>3</v>
      </c>
      <c r="AF40" s="9">
        <f t="shared" si="45"/>
        <v>4</v>
      </c>
      <c r="AG40" s="9">
        <f t="shared" si="45"/>
        <v>3</v>
      </c>
      <c r="AH40" s="9">
        <f t="shared" si="45"/>
        <v>3</v>
      </c>
      <c r="AI40" s="9">
        <f t="shared" si="45"/>
        <v>4</v>
      </c>
      <c r="AJ40" s="33">
        <f t="shared" si="27"/>
        <v>17</v>
      </c>
      <c r="AK40" s="27">
        <f t="shared" si="45"/>
        <v>4</v>
      </c>
      <c r="AL40" s="27">
        <f t="shared" si="45"/>
        <v>4</v>
      </c>
      <c r="AM40" s="27">
        <f t="shared" si="45"/>
        <v>4</v>
      </c>
      <c r="AN40" s="27">
        <f t="shared" si="45"/>
        <v>4</v>
      </c>
      <c r="AO40" s="27">
        <f t="shared" si="45"/>
        <v>4</v>
      </c>
      <c r="AP40" s="33">
        <f t="shared" si="29"/>
        <v>20</v>
      </c>
      <c r="AQ40" s="17">
        <f t="shared" si="45"/>
        <v>3</v>
      </c>
      <c r="AR40" s="17">
        <f t="shared" si="45"/>
        <v>3</v>
      </c>
      <c r="AS40" s="17">
        <f t="shared" si="45"/>
        <v>4</v>
      </c>
      <c r="AT40" s="17">
        <f t="shared" si="45"/>
        <v>4</v>
      </c>
      <c r="AU40" s="17">
        <f t="shared" si="45"/>
        <v>4</v>
      </c>
      <c r="AV40" s="33">
        <f t="shared" si="30"/>
        <v>18</v>
      </c>
      <c r="AW40" s="21">
        <f t="shared" si="45"/>
        <v>4</v>
      </c>
      <c r="AX40" s="21">
        <f t="shared" si="45"/>
        <v>4</v>
      </c>
      <c r="AY40" s="21">
        <f t="shared" si="45"/>
        <v>4</v>
      </c>
      <c r="AZ40" s="21">
        <f t="shared" si="45"/>
        <v>4</v>
      </c>
      <c r="BA40" s="21">
        <f t="shared" si="45"/>
        <v>4</v>
      </c>
      <c r="BB40" s="33">
        <f t="shared" si="31"/>
        <v>20</v>
      </c>
    </row>
    <row r="41" spans="1:55">
      <c r="G41" s="9">
        <f t="shared" si="8"/>
        <v>3</v>
      </c>
      <c r="H41" s="9">
        <f t="shared" si="9"/>
        <v>4</v>
      </c>
      <c r="I41" s="9">
        <f t="shared" si="10"/>
        <v>4</v>
      </c>
      <c r="J41" s="9">
        <f t="shared" si="11"/>
        <v>4</v>
      </c>
      <c r="K41" s="9">
        <f t="shared" si="12"/>
        <v>4</v>
      </c>
      <c r="L41" s="33">
        <f t="shared" si="14"/>
        <v>19</v>
      </c>
      <c r="M41" s="13">
        <f t="shared" si="15"/>
        <v>4</v>
      </c>
      <c r="N41" s="13">
        <f t="shared" si="16"/>
        <v>4</v>
      </c>
      <c r="O41" s="13">
        <f t="shared" si="17"/>
        <v>4</v>
      </c>
      <c r="P41" s="13">
        <f t="shared" si="18"/>
        <v>3</v>
      </c>
      <c r="Q41" s="13">
        <f t="shared" si="19"/>
        <v>4</v>
      </c>
      <c r="R41" s="33">
        <f t="shared" si="20"/>
        <v>15</v>
      </c>
      <c r="S41" s="17">
        <f t="shared" si="21"/>
        <v>4</v>
      </c>
      <c r="T41" s="17">
        <f t="shared" si="22"/>
        <v>4</v>
      </c>
      <c r="U41" s="17">
        <f t="shared" si="23"/>
        <v>3</v>
      </c>
      <c r="V41" s="17">
        <f t="shared" si="24"/>
        <v>4</v>
      </c>
      <c r="W41" s="17">
        <f t="shared" si="24"/>
        <v>4</v>
      </c>
      <c r="X41" s="33">
        <f t="shared" si="25"/>
        <v>19</v>
      </c>
      <c r="Y41" s="21">
        <f t="shared" si="24"/>
        <v>4</v>
      </c>
      <c r="Z41" s="21">
        <f t="shared" si="24"/>
        <v>4</v>
      </c>
      <c r="AA41" s="21">
        <f t="shared" ref="AA41:BA41" si="46">_xlfn.XLOOKUP(AA20,AA$45:AA$49,$A$46:$A$50,0,0,1)</f>
        <v>4</v>
      </c>
      <c r="AB41" s="21">
        <f t="shared" si="46"/>
        <v>4</v>
      </c>
      <c r="AC41" s="21">
        <f t="shared" si="46"/>
        <v>3</v>
      </c>
      <c r="AD41" s="33">
        <f t="shared" si="26"/>
        <v>19</v>
      </c>
      <c r="AE41" s="9">
        <f t="shared" si="46"/>
        <v>4</v>
      </c>
      <c r="AF41" s="9">
        <f t="shared" si="46"/>
        <v>4</v>
      </c>
      <c r="AG41" s="9">
        <f t="shared" si="46"/>
        <v>4</v>
      </c>
      <c r="AH41" s="9">
        <f t="shared" si="46"/>
        <v>4</v>
      </c>
      <c r="AI41" s="9">
        <f t="shared" si="46"/>
        <v>3</v>
      </c>
      <c r="AJ41" s="33">
        <f t="shared" si="27"/>
        <v>19</v>
      </c>
      <c r="AK41" s="27">
        <f t="shared" si="46"/>
        <v>3</v>
      </c>
      <c r="AL41" s="27">
        <f t="shared" si="46"/>
        <v>3</v>
      </c>
      <c r="AM41" s="27">
        <f t="shared" si="46"/>
        <v>2</v>
      </c>
      <c r="AN41" s="27">
        <f t="shared" si="46"/>
        <v>1</v>
      </c>
      <c r="AO41" s="27">
        <f t="shared" si="46"/>
        <v>3</v>
      </c>
      <c r="AP41" s="33">
        <f t="shared" si="29"/>
        <v>12</v>
      </c>
      <c r="AQ41" s="17">
        <f t="shared" si="46"/>
        <v>1</v>
      </c>
      <c r="AR41" s="17">
        <f t="shared" si="46"/>
        <v>5</v>
      </c>
      <c r="AS41" s="17">
        <f t="shared" si="46"/>
        <v>3</v>
      </c>
      <c r="AT41" s="17">
        <f t="shared" si="46"/>
        <v>1</v>
      </c>
      <c r="AU41" s="17">
        <f t="shared" si="46"/>
        <v>5</v>
      </c>
      <c r="AV41" s="33">
        <f t="shared" si="30"/>
        <v>15</v>
      </c>
      <c r="AW41" s="21">
        <f t="shared" si="46"/>
        <v>1</v>
      </c>
      <c r="AX41" s="21">
        <f t="shared" si="46"/>
        <v>3</v>
      </c>
      <c r="AY41" s="21">
        <f t="shared" si="46"/>
        <v>4</v>
      </c>
      <c r="AZ41" s="21">
        <f t="shared" si="46"/>
        <v>4</v>
      </c>
      <c r="BA41" s="21">
        <f t="shared" si="46"/>
        <v>4</v>
      </c>
      <c r="BB41" s="33">
        <f t="shared" si="31"/>
        <v>16</v>
      </c>
    </row>
    <row r="42" spans="1:55">
      <c r="G42" s="9">
        <f t="shared" si="8"/>
        <v>3</v>
      </c>
      <c r="H42" s="9">
        <f t="shared" si="9"/>
        <v>3</v>
      </c>
      <c r="I42" s="9">
        <f t="shared" si="10"/>
        <v>3</v>
      </c>
      <c r="J42" s="9">
        <f t="shared" si="11"/>
        <v>4</v>
      </c>
      <c r="K42" s="9">
        <f t="shared" si="12"/>
        <v>4</v>
      </c>
      <c r="L42" s="33">
        <f t="shared" si="14"/>
        <v>17</v>
      </c>
      <c r="M42" s="13">
        <f t="shared" si="15"/>
        <v>4</v>
      </c>
      <c r="N42" s="13">
        <f t="shared" si="16"/>
        <v>4</v>
      </c>
      <c r="O42" s="13">
        <f t="shared" si="17"/>
        <v>4</v>
      </c>
      <c r="P42" s="13">
        <f t="shared" si="18"/>
        <v>4</v>
      </c>
      <c r="Q42" s="13">
        <f t="shared" si="19"/>
        <v>4</v>
      </c>
      <c r="R42" s="33">
        <f t="shared" si="20"/>
        <v>16</v>
      </c>
      <c r="S42" s="17">
        <f t="shared" si="21"/>
        <v>4</v>
      </c>
      <c r="T42" s="17">
        <f t="shared" si="22"/>
        <v>4</v>
      </c>
      <c r="U42" s="17">
        <f t="shared" si="23"/>
        <v>4</v>
      </c>
      <c r="V42" s="17">
        <f t="shared" si="24"/>
        <v>4</v>
      </c>
      <c r="W42" s="17">
        <f t="shared" si="24"/>
        <v>4</v>
      </c>
      <c r="X42" s="33">
        <f t="shared" si="25"/>
        <v>20</v>
      </c>
      <c r="Y42" s="21">
        <f t="shared" si="24"/>
        <v>4</v>
      </c>
      <c r="Z42" s="21">
        <f t="shared" si="24"/>
        <v>4</v>
      </c>
      <c r="AA42" s="21">
        <f t="shared" ref="AA42:AC43" si="47">_xlfn.XLOOKUP(AA21,AA$45:AA$49,$A$46:$A$50,0,0,1)</f>
        <v>4</v>
      </c>
      <c r="AB42" s="21">
        <f t="shared" si="47"/>
        <v>4</v>
      </c>
      <c r="AC42" s="21">
        <f t="shared" si="47"/>
        <v>4</v>
      </c>
      <c r="AD42" s="33">
        <f t="shared" si="26"/>
        <v>20</v>
      </c>
      <c r="AE42" s="9">
        <f t="shared" ref="AE42:AI43" si="48">_xlfn.XLOOKUP(AE21,AE$45:AE$49,$A$46:$A$50,0,0,1)</f>
        <v>4</v>
      </c>
      <c r="AF42" s="9">
        <f t="shared" si="48"/>
        <v>4</v>
      </c>
      <c r="AG42" s="9">
        <f t="shared" si="48"/>
        <v>4</v>
      </c>
      <c r="AH42" s="9">
        <f t="shared" si="48"/>
        <v>4</v>
      </c>
      <c r="AI42" s="9">
        <f t="shared" si="48"/>
        <v>4</v>
      </c>
      <c r="AJ42" s="33">
        <f t="shared" si="27"/>
        <v>20</v>
      </c>
      <c r="AK42" s="27">
        <f t="shared" ref="AK42:AO43" si="49">_xlfn.XLOOKUP(AK21,AK$45:AK$49,$A$46:$A$50,0,0,1)</f>
        <v>4</v>
      </c>
      <c r="AL42" s="27">
        <f t="shared" si="49"/>
        <v>4</v>
      </c>
      <c r="AM42" s="27">
        <f t="shared" si="49"/>
        <v>4</v>
      </c>
      <c r="AN42" s="27">
        <f t="shared" si="49"/>
        <v>4</v>
      </c>
      <c r="AO42" s="27">
        <f t="shared" si="49"/>
        <v>4</v>
      </c>
      <c r="AP42" s="33">
        <f t="shared" si="29"/>
        <v>20</v>
      </c>
      <c r="AQ42" s="17">
        <f t="shared" ref="AQ42:AU43" si="50">_xlfn.XLOOKUP(AQ21,AQ$45:AQ$49,$A$46:$A$50,0,0,1)</f>
        <v>4</v>
      </c>
      <c r="AR42" s="17">
        <f t="shared" si="50"/>
        <v>3</v>
      </c>
      <c r="AS42" s="17">
        <f t="shared" si="50"/>
        <v>3</v>
      </c>
      <c r="AT42" s="17">
        <f t="shared" si="50"/>
        <v>4</v>
      </c>
      <c r="AU42" s="17">
        <f t="shared" si="50"/>
        <v>4</v>
      </c>
      <c r="AV42" s="33">
        <f t="shared" si="30"/>
        <v>18</v>
      </c>
      <c r="AW42" s="21">
        <f t="shared" ref="AW42:BA43" si="51">_xlfn.XLOOKUP(AW21,AW$45:AW$49,$A$46:$A$50,0,0,1)</f>
        <v>4</v>
      </c>
      <c r="AX42" s="21">
        <f t="shared" si="51"/>
        <v>4</v>
      </c>
      <c r="AY42" s="21">
        <f t="shared" si="51"/>
        <v>4</v>
      </c>
      <c r="AZ42" s="21">
        <f t="shared" si="51"/>
        <v>4</v>
      </c>
      <c r="BA42" s="21">
        <f t="shared" si="51"/>
        <v>4</v>
      </c>
      <c r="BB42" s="33">
        <f t="shared" si="31"/>
        <v>20</v>
      </c>
    </row>
    <row r="43" spans="1:55">
      <c r="G43" s="9">
        <f t="shared" si="8"/>
        <v>1</v>
      </c>
      <c r="H43" s="9">
        <f t="shared" si="9"/>
        <v>1</v>
      </c>
      <c r="I43" s="9">
        <f t="shared" si="10"/>
        <v>1</v>
      </c>
      <c r="J43" s="9">
        <f t="shared" si="11"/>
        <v>1</v>
      </c>
      <c r="K43" s="9">
        <f t="shared" si="12"/>
        <v>1</v>
      </c>
      <c r="L43" s="33">
        <f t="shared" si="14"/>
        <v>5</v>
      </c>
      <c r="M43" s="13">
        <f t="shared" si="15"/>
        <v>1</v>
      </c>
      <c r="N43" s="13">
        <f t="shared" si="16"/>
        <v>1</v>
      </c>
      <c r="O43" s="13">
        <f t="shared" si="17"/>
        <v>1</v>
      </c>
      <c r="P43" s="13">
        <f t="shared" si="18"/>
        <v>1</v>
      </c>
      <c r="Q43" s="13">
        <f t="shared" si="19"/>
        <v>1</v>
      </c>
      <c r="R43" s="33">
        <f t="shared" si="20"/>
        <v>4</v>
      </c>
      <c r="S43" s="17">
        <f t="shared" si="21"/>
        <v>1</v>
      </c>
      <c r="T43" s="17">
        <f t="shared" si="22"/>
        <v>1</v>
      </c>
      <c r="U43" s="17">
        <f t="shared" si="23"/>
        <v>1</v>
      </c>
      <c r="V43" s="17">
        <f t="shared" si="24"/>
        <v>1</v>
      </c>
      <c r="W43" s="17">
        <f t="shared" si="24"/>
        <v>1</v>
      </c>
      <c r="X43" s="33">
        <f t="shared" si="25"/>
        <v>5</v>
      </c>
      <c r="Y43" s="21">
        <f t="shared" si="24"/>
        <v>1</v>
      </c>
      <c r="Z43" s="21">
        <f t="shared" si="24"/>
        <v>1</v>
      </c>
      <c r="AA43" s="21">
        <f t="shared" si="47"/>
        <v>1</v>
      </c>
      <c r="AB43" s="21">
        <f t="shared" si="47"/>
        <v>1</v>
      </c>
      <c r="AC43" s="21">
        <f t="shared" si="47"/>
        <v>1</v>
      </c>
      <c r="AD43" s="33">
        <f t="shared" si="26"/>
        <v>5</v>
      </c>
      <c r="AE43" s="9">
        <f t="shared" si="48"/>
        <v>1</v>
      </c>
      <c r="AF43" s="9">
        <f t="shared" si="48"/>
        <v>1</v>
      </c>
      <c r="AG43" s="9">
        <f t="shared" si="48"/>
        <v>1</v>
      </c>
      <c r="AH43" s="9">
        <f t="shared" si="48"/>
        <v>1</v>
      </c>
      <c r="AI43" s="9">
        <f t="shared" si="48"/>
        <v>1</v>
      </c>
      <c r="AJ43" s="33">
        <f t="shared" si="27"/>
        <v>5</v>
      </c>
      <c r="AK43" s="27">
        <f t="shared" si="49"/>
        <v>1</v>
      </c>
      <c r="AL43" s="27">
        <f t="shared" si="49"/>
        <v>1</v>
      </c>
      <c r="AM43" s="27">
        <f t="shared" si="49"/>
        <v>1</v>
      </c>
      <c r="AN43" s="27">
        <f t="shared" si="49"/>
        <v>1</v>
      </c>
      <c r="AO43" s="27">
        <f t="shared" si="49"/>
        <v>1</v>
      </c>
      <c r="AP43" s="33">
        <f t="shared" si="29"/>
        <v>5</v>
      </c>
      <c r="AQ43" s="17">
        <f t="shared" si="50"/>
        <v>4</v>
      </c>
      <c r="AR43" s="17">
        <f t="shared" si="50"/>
        <v>1</v>
      </c>
      <c r="AS43" s="17">
        <f t="shared" si="50"/>
        <v>1</v>
      </c>
      <c r="AT43" s="17">
        <f t="shared" si="50"/>
        <v>4</v>
      </c>
      <c r="AU43" s="17">
        <f t="shared" si="50"/>
        <v>1</v>
      </c>
      <c r="AV43" s="33">
        <f t="shared" si="30"/>
        <v>11</v>
      </c>
      <c r="AW43" s="21">
        <f t="shared" si="51"/>
        <v>1</v>
      </c>
      <c r="AX43" s="21">
        <f t="shared" si="51"/>
        <v>1</v>
      </c>
      <c r="AY43" s="21">
        <f t="shared" si="51"/>
        <v>1</v>
      </c>
      <c r="AZ43" s="21">
        <f t="shared" si="51"/>
        <v>1</v>
      </c>
      <c r="BA43" s="21">
        <f t="shared" si="51"/>
        <v>1</v>
      </c>
      <c r="BB43" s="33">
        <f t="shared" si="31"/>
        <v>5</v>
      </c>
    </row>
    <row r="45" spans="1:55">
      <c r="G45" s="10" t="s">
        <v>196</v>
      </c>
      <c r="H45" s="10" t="s">
        <v>197</v>
      </c>
      <c r="I45" s="10" t="s">
        <v>198</v>
      </c>
      <c r="J45" s="10" t="s">
        <v>284</v>
      </c>
      <c r="K45" s="10" t="s">
        <v>285</v>
      </c>
      <c r="L45" s="34"/>
      <c r="M45" s="14" t="s">
        <v>142</v>
      </c>
      <c r="N45" s="14" t="s">
        <v>274</v>
      </c>
      <c r="O45" s="14" t="s">
        <v>286</v>
      </c>
      <c r="P45" s="14" t="s">
        <v>287</v>
      </c>
      <c r="Q45" s="14" t="s">
        <v>202</v>
      </c>
      <c r="R45" s="34"/>
      <c r="S45" s="18" t="s">
        <v>288</v>
      </c>
      <c r="T45" s="18" t="s">
        <v>289</v>
      </c>
      <c r="U45" s="18" t="s">
        <v>271</v>
      </c>
      <c r="V45" s="18" t="s">
        <v>290</v>
      </c>
      <c r="W45" s="18" t="s">
        <v>288</v>
      </c>
      <c r="X45" s="34"/>
      <c r="Y45" s="22" t="s">
        <v>291</v>
      </c>
      <c r="Z45" s="22" t="s">
        <v>292</v>
      </c>
      <c r="AA45" s="22" t="s">
        <v>293</v>
      </c>
      <c r="AB45" s="22" t="s">
        <v>294</v>
      </c>
      <c r="AC45" s="22" t="s">
        <v>295</v>
      </c>
      <c r="AD45" s="34"/>
      <c r="AE45" s="10" t="s">
        <v>296</v>
      </c>
      <c r="AF45" s="10" t="s">
        <v>297</v>
      </c>
      <c r="AG45" s="10" t="s">
        <v>286</v>
      </c>
      <c r="AH45" s="10" t="s">
        <v>298</v>
      </c>
      <c r="AI45" s="10" t="s">
        <v>299</v>
      </c>
      <c r="AJ45" s="34"/>
      <c r="AK45" s="28" t="s">
        <v>300</v>
      </c>
      <c r="AL45" s="28" t="s">
        <v>301</v>
      </c>
      <c r="AM45" s="28" t="s">
        <v>264</v>
      </c>
      <c r="AN45" s="28" t="s">
        <v>281</v>
      </c>
      <c r="AO45" s="28" t="s">
        <v>302</v>
      </c>
      <c r="AP45" s="34"/>
      <c r="AQ45" s="18" t="s">
        <v>282</v>
      </c>
      <c r="AR45" s="18" t="s">
        <v>303</v>
      </c>
      <c r="AS45" s="18" t="s">
        <v>304</v>
      </c>
      <c r="AT45" s="18" t="s">
        <v>283</v>
      </c>
      <c r="AU45" s="18" t="s">
        <v>305</v>
      </c>
      <c r="AV45" s="34"/>
      <c r="AW45" s="22" t="s">
        <v>269</v>
      </c>
      <c r="AX45" s="22" t="s">
        <v>270</v>
      </c>
      <c r="AY45" s="22" t="s">
        <v>271</v>
      </c>
      <c r="AZ45" s="22" t="s">
        <v>272</v>
      </c>
      <c r="BA45" s="22" t="s">
        <v>273</v>
      </c>
      <c r="BB45" s="34"/>
      <c r="BC45" s="5"/>
    </row>
    <row r="46" spans="1:55" ht="24">
      <c r="A46">
        <v>1</v>
      </c>
      <c r="G46" s="10" t="s">
        <v>238</v>
      </c>
      <c r="H46" s="10" t="s">
        <v>138</v>
      </c>
      <c r="I46" s="10" t="s">
        <v>239</v>
      </c>
      <c r="J46" s="10" t="s">
        <v>180</v>
      </c>
      <c r="K46" s="10" t="s">
        <v>257</v>
      </c>
      <c r="L46" s="34"/>
      <c r="M46" s="14" t="s">
        <v>200</v>
      </c>
      <c r="N46" s="14" t="s">
        <v>182</v>
      </c>
      <c r="O46" s="14" t="s">
        <v>275</v>
      </c>
      <c r="P46" s="14" t="s">
        <v>240</v>
      </c>
      <c r="Q46" s="14" t="s">
        <v>241</v>
      </c>
      <c r="R46" s="34"/>
      <c r="S46" s="18" t="s">
        <v>147</v>
      </c>
      <c r="T46" s="18" t="s">
        <v>184</v>
      </c>
      <c r="U46" s="18" t="s">
        <v>149</v>
      </c>
      <c r="V46" s="18" t="s">
        <v>317</v>
      </c>
      <c r="W46" s="18" t="s">
        <v>147</v>
      </c>
      <c r="X46" s="34"/>
      <c r="Y46" s="22" t="s">
        <v>266</v>
      </c>
      <c r="Z46" s="22" t="s">
        <v>267</v>
      </c>
      <c r="AA46" s="22" t="s">
        <v>318</v>
      </c>
      <c r="AB46" s="22" t="s">
        <v>187</v>
      </c>
      <c r="AC46" s="22" t="s">
        <v>268</v>
      </c>
      <c r="AD46" s="34"/>
      <c r="AE46" s="10" t="s">
        <v>242</v>
      </c>
      <c r="AF46" s="10" t="s">
        <v>276</v>
      </c>
      <c r="AG46" s="10" t="s">
        <v>243</v>
      </c>
      <c r="AH46" s="10" t="s">
        <v>319</v>
      </c>
      <c r="AI46" s="10" t="s">
        <v>245</v>
      </c>
      <c r="AJ46" s="34"/>
      <c r="AK46" s="28" t="s">
        <v>246</v>
      </c>
      <c r="AL46" s="28" t="s">
        <v>263</v>
      </c>
      <c r="AM46" s="28" t="s">
        <v>164</v>
      </c>
      <c r="AN46" s="28" t="s">
        <v>265</v>
      </c>
      <c r="AO46" s="28" t="s">
        <v>320</v>
      </c>
      <c r="AP46" s="34"/>
      <c r="AQ46" s="18" t="s">
        <v>247</v>
      </c>
      <c r="AR46" s="18" t="s">
        <v>321</v>
      </c>
      <c r="AS46" s="18" t="s">
        <v>277</v>
      </c>
      <c r="AT46" s="18" t="s">
        <v>278</v>
      </c>
      <c r="AU46" s="18" t="s">
        <v>279</v>
      </c>
      <c r="AV46" s="34"/>
      <c r="AW46" s="22" t="s">
        <v>172</v>
      </c>
      <c r="AX46" s="22" t="s">
        <v>249</v>
      </c>
      <c r="AY46" s="22" t="s">
        <v>149</v>
      </c>
      <c r="AZ46" s="22" t="s">
        <v>175</v>
      </c>
      <c r="BA46" s="22" t="s">
        <v>176</v>
      </c>
      <c r="BB46" s="34"/>
      <c r="BC46" s="6"/>
    </row>
    <row r="47" spans="1:55" ht="24">
      <c r="A47">
        <v>2</v>
      </c>
      <c r="G47" s="10" t="s">
        <v>137</v>
      </c>
      <c r="H47" s="10" t="s">
        <v>255</v>
      </c>
      <c r="I47" s="10" t="s">
        <v>139</v>
      </c>
      <c r="J47" s="10" t="s">
        <v>140</v>
      </c>
      <c r="K47" s="10" t="s">
        <v>141</v>
      </c>
      <c r="L47" s="34"/>
      <c r="M47" s="14" t="s">
        <v>219</v>
      </c>
      <c r="N47" s="14" t="s">
        <v>143</v>
      </c>
      <c r="O47" s="14" t="s">
        <v>159</v>
      </c>
      <c r="P47" s="14" t="s">
        <v>145</v>
      </c>
      <c r="Q47" s="14" t="s">
        <v>183</v>
      </c>
      <c r="R47" s="34"/>
      <c r="S47" s="18" t="s">
        <v>173</v>
      </c>
      <c r="T47" s="18" t="s">
        <v>148</v>
      </c>
      <c r="U47" s="18" t="s">
        <v>174</v>
      </c>
      <c r="V47" s="18" t="s">
        <v>150</v>
      </c>
      <c r="W47" s="18" t="s">
        <v>173</v>
      </c>
      <c r="X47" s="34"/>
      <c r="Y47" s="22" t="s">
        <v>185</v>
      </c>
      <c r="Z47" s="22" t="s">
        <v>153</v>
      </c>
      <c r="AA47" s="22" t="s">
        <v>154</v>
      </c>
      <c r="AB47" s="22" t="s">
        <v>155</v>
      </c>
      <c r="AC47" s="22" t="s">
        <v>156</v>
      </c>
      <c r="AD47" s="34"/>
      <c r="AE47" s="10" t="s">
        <v>157</v>
      </c>
      <c r="AF47" s="10" t="s">
        <v>158</v>
      </c>
      <c r="AG47" s="10" t="s">
        <v>159</v>
      </c>
      <c r="AH47" s="10" t="s">
        <v>160</v>
      </c>
      <c r="AI47" s="10" t="s">
        <v>161</v>
      </c>
      <c r="AJ47" s="34"/>
      <c r="AK47" s="28" t="s">
        <v>162</v>
      </c>
      <c r="AL47" s="28" t="s">
        <v>163</v>
      </c>
      <c r="AM47" s="28" t="s">
        <v>188</v>
      </c>
      <c r="AN47" s="28" t="s">
        <v>189</v>
      </c>
      <c r="AO47" s="28" t="s">
        <v>190</v>
      </c>
      <c r="AP47" s="34"/>
      <c r="AQ47" s="18" t="s">
        <v>191</v>
      </c>
      <c r="AR47" s="18" t="s">
        <v>253</v>
      </c>
      <c r="AS47" s="18" t="s">
        <v>254</v>
      </c>
      <c r="AT47" s="18" t="s">
        <v>211</v>
      </c>
      <c r="AU47" s="18" t="s">
        <v>212</v>
      </c>
      <c r="AV47" s="34"/>
      <c r="AW47" s="22" t="s">
        <v>173</v>
      </c>
      <c r="AX47" s="22" t="s">
        <v>173</v>
      </c>
      <c r="AY47" s="22" t="s">
        <v>174</v>
      </c>
      <c r="AZ47" s="22" t="s">
        <v>173</v>
      </c>
      <c r="BA47" s="22" t="s">
        <v>195</v>
      </c>
      <c r="BB47" s="34"/>
      <c r="BC47" s="6"/>
    </row>
    <row r="48" spans="1:55">
      <c r="A48">
        <v>3</v>
      </c>
      <c r="G48" s="10" t="s">
        <v>216</v>
      </c>
      <c r="H48" s="10" t="s">
        <v>179</v>
      </c>
      <c r="I48" s="10" t="s">
        <v>250</v>
      </c>
      <c r="J48" s="10" t="s">
        <v>256</v>
      </c>
      <c r="K48" s="10" t="s">
        <v>181</v>
      </c>
      <c r="L48" s="34"/>
      <c r="M48" s="14" t="s">
        <v>258</v>
      </c>
      <c r="N48" s="14" t="s">
        <v>220</v>
      </c>
      <c r="O48" s="14" t="s">
        <v>144</v>
      </c>
      <c r="P48" s="14" t="s">
        <v>201</v>
      </c>
      <c r="Q48" s="14" t="s">
        <v>280</v>
      </c>
      <c r="R48" s="34"/>
      <c r="S48" s="18" t="s">
        <v>151</v>
      </c>
      <c r="T48" s="18" t="s">
        <v>252</v>
      </c>
      <c r="U48" s="18" t="s">
        <v>236</v>
      </c>
      <c r="V48" s="18" t="s">
        <v>259</v>
      </c>
      <c r="W48" s="18" t="s">
        <v>151</v>
      </c>
      <c r="X48" s="34"/>
      <c r="Y48" s="22" t="s">
        <v>152</v>
      </c>
      <c r="Z48" s="22" t="s">
        <v>204</v>
      </c>
      <c r="AA48" s="22" t="s">
        <v>186</v>
      </c>
      <c r="AB48" s="22" t="s">
        <v>227</v>
      </c>
      <c r="AC48" s="22" t="s">
        <v>260</v>
      </c>
      <c r="AD48" s="34"/>
      <c r="AE48" s="10" t="s">
        <v>229</v>
      </c>
      <c r="AF48" s="10" t="s">
        <v>206</v>
      </c>
      <c r="AG48" s="10" t="s">
        <v>144</v>
      </c>
      <c r="AH48" s="10" t="s">
        <v>244</v>
      </c>
      <c r="AI48" s="10" t="s">
        <v>230</v>
      </c>
      <c r="AJ48" s="34"/>
      <c r="AK48" s="28" t="s">
        <v>209</v>
      </c>
      <c r="AL48" s="28" t="s">
        <v>210</v>
      </c>
      <c r="AM48" s="28" t="s">
        <v>232</v>
      </c>
      <c r="AN48" s="28" t="s">
        <v>165</v>
      </c>
      <c r="AO48" s="28" t="s">
        <v>166</v>
      </c>
      <c r="AP48" s="34"/>
      <c r="AQ48" s="18" t="s">
        <v>167</v>
      </c>
      <c r="AR48" s="18" t="s">
        <v>168</v>
      </c>
      <c r="AS48" s="18" t="s">
        <v>169</v>
      </c>
      <c r="AT48" s="18" t="s">
        <v>170</v>
      </c>
      <c r="AU48" s="18" t="s">
        <v>171</v>
      </c>
      <c r="AV48" s="34"/>
      <c r="AW48" s="22" t="s">
        <v>213</v>
      </c>
      <c r="AX48" s="22" t="s">
        <v>194</v>
      </c>
      <c r="AY48" s="22" t="s">
        <v>236</v>
      </c>
      <c r="AZ48" s="22" t="s">
        <v>237</v>
      </c>
      <c r="BA48" s="22" t="s">
        <v>215</v>
      </c>
      <c r="BB48" s="34"/>
      <c r="BC48" s="6"/>
    </row>
    <row r="49" spans="1:55" ht="24">
      <c r="A49">
        <v>4</v>
      </c>
      <c r="G49" s="10" t="s">
        <v>322</v>
      </c>
      <c r="H49" s="10" t="s">
        <v>323</v>
      </c>
      <c r="I49" s="10" t="s">
        <v>217</v>
      </c>
      <c r="J49" s="10" t="s">
        <v>218</v>
      </c>
      <c r="K49" s="10" t="s">
        <v>199</v>
      </c>
      <c r="L49" s="34"/>
      <c r="M49" s="14" t="s">
        <v>324</v>
      </c>
      <c r="N49" s="14" t="s">
        <v>251</v>
      </c>
      <c r="O49" s="14" t="s">
        <v>221</v>
      </c>
      <c r="P49" s="14" t="s">
        <v>222</v>
      </c>
      <c r="Q49" s="14" t="s">
        <v>146</v>
      </c>
      <c r="R49" s="34"/>
      <c r="S49" s="18" t="s">
        <v>225</v>
      </c>
      <c r="T49" s="18" t="s">
        <v>325</v>
      </c>
      <c r="U49" s="18" t="s">
        <v>223</v>
      </c>
      <c r="V49" s="18" t="s">
        <v>224</v>
      </c>
      <c r="W49" s="18" t="s">
        <v>225</v>
      </c>
      <c r="X49" s="34"/>
      <c r="Y49" s="22" t="s">
        <v>203</v>
      </c>
      <c r="Z49" s="22" t="s">
        <v>226</v>
      </c>
      <c r="AA49" s="22" t="s">
        <v>205</v>
      </c>
      <c r="AB49" s="22" t="s">
        <v>326</v>
      </c>
      <c r="AC49" s="22" t="s">
        <v>228</v>
      </c>
      <c r="AD49" s="34"/>
      <c r="AE49" s="10" t="s">
        <v>261</v>
      </c>
      <c r="AF49" s="10" t="s">
        <v>327</v>
      </c>
      <c r="AG49" s="10" t="s">
        <v>207</v>
      </c>
      <c r="AH49" s="10" t="s">
        <v>208</v>
      </c>
      <c r="AI49" s="10" t="s">
        <v>328</v>
      </c>
      <c r="AJ49" s="34"/>
      <c r="AK49" s="28" t="s">
        <v>329</v>
      </c>
      <c r="AL49" s="28" t="s">
        <v>231</v>
      </c>
      <c r="AM49" s="28" t="s">
        <v>330</v>
      </c>
      <c r="AN49" s="28" t="s">
        <v>233</v>
      </c>
      <c r="AO49" s="28" t="s">
        <v>234</v>
      </c>
      <c r="AP49" s="34"/>
      <c r="AQ49" s="18" t="s">
        <v>331</v>
      </c>
      <c r="AR49" s="18" t="s">
        <v>235</v>
      </c>
      <c r="AS49" s="18" t="s">
        <v>192</v>
      </c>
      <c r="AT49" s="18" t="s">
        <v>193</v>
      </c>
      <c r="AU49" s="18" t="s">
        <v>248</v>
      </c>
      <c r="AV49" s="34"/>
      <c r="AW49" s="22" t="s">
        <v>332</v>
      </c>
      <c r="AX49" s="22" t="s">
        <v>214</v>
      </c>
      <c r="AY49" s="22" t="s">
        <v>223</v>
      </c>
      <c r="AZ49" s="22" t="s">
        <v>262</v>
      </c>
      <c r="BA49" s="22" t="s">
        <v>333</v>
      </c>
      <c r="BB49" s="34"/>
      <c r="BC49" s="7"/>
    </row>
    <row r="50" spans="1:55">
      <c r="A50">
        <v>5</v>
      </c>
      <c r="Y50" s="23"/>
      <c r="Z50" s="22"/>
      <c r="AA50" s="24"/>
    </row>
    <row r="51" spans="1:55">
      <c r="F51" t="s">
        <v>334</v>
      </c>
      <c r="G51" s="9">
        <f>AVERAGE(G24:G43)</f>
        <v>2.85</v>
      </c>
      <c r="H51" s="9">
        <f t="shared" ref="H51:BA51" si="52">AVERAGE(H24:H43)</f>
        <v>2.7</v>
      </c>
      <c r="I51" s="9">
        <f t="shared" si="52"/>
        <v>2.95</v>
      </c>
      <c r="J51" s="9">
        <f t="shared" si="52"/>
        <v>3.1</v>
      </c>
      <c r="K51" s="9">
        <f t="shared" si="52"/>
        <v>3.5</v>
      </c>
      <c r="M51" s="13">
        <f t="shared" si="52"/>
        <v>2.75</v>
      </c>
      <c r="N51" s="13">
        <f t="shared" si="52"/>
        <v>2.95</v>
      </c>
      <c r="O51" s="13">
        <f t="shared" si="52"/>
        <v>3.6</v>
      </c>
      <c r="P51" s="13">
        <f t="shared" si="52"/>
        <v>3.5</v>
      </c>
      <c r="S51" s="17">
        <f t="shared" si="52"/>
        <v>3.4</v>
      </c>
      <c r="T51" s="17">
        <f t="shared" si="52"/>
        <v>3.05</v>
      </c>
      <c r="U51" s="17">
        <f t="shared" si="52"/>
        <v>3.1</v>
      </c>
      <c r="V51" s="17">
        <f t="shared" si="52"/>
        <v>3.5</v>
      </c>
      <c r="W51" s="17">
        <f t="shared" si="52"/>
        <v>3.7</v>
      </c>
      <c r="Y51" s="21">
        <f t="shared" si="52"/>
        <v>3.6</v>
      </c>
      <c r="Z51" s="21">
        <f t="shared" si="52"/>
        <v>3.5</v>
      </c>
      <c r="AA51" s="21">
        <f t="shared" si="52"/>
        <v>3.65</v>
      </c>
      <c r="AB51" s="21">
        <f t="shared" si="52"/>
        <v>3.05</v>
      </c>
      <c r="AC51" s="21">
        <f t="shared" si="52"/>
        <v>3.45</v>
      </c>
      <c r="AE51" s="9">
        <f t="shared" si="52"/>
        <v>3.25</v>
      </c>
      <c r="AF51" s="9">
        <f t="shared" si="52"/>
        <v>3.45</v>
      </c>
      <c r="AG51" s="9">
        <f t="shared" si="52"/>
        <v>3.75</v>
      </c>
      <c r="AH51" s="9">
        <f t="shared" si="52"/>
        <v>3.75</v>
      </c>
      <c r="AI51" s="9">
        <f t="shared" si="52"/>
        <v>3.3</v>
      </c>
      <c r="AK51" s="27">
        <f t="shared" si="52"/>
        <v>3.15</v>
      </c>
      <c r="AL51" s="27">
        <f t="shared" si="52"/>
        <v>3.4</v>
      </c>
      <c r="AM51" s="27">
        <f t="shared" si="52"/>
        <v>2.95</v>
      </c>
      <c r="AN51" s="27">
        <f t="shared" si="52"/>
        <v>3.4</v>
      </c>
      <c r="AO51" s="27">
        <f t="shared" si="52"/>
        <v>3.7</v>
      </c>
      <c r="AQ51" s="17">
        <f t="shared" si="52"/>
        <v>3.25</v>
      </c>
      <c r="AR51" s="17">
        <f t="shared" si="52"/>
        <v>3.7</v>
      </c>
      <c r="AS51" s="17">
        <f t="shared" si="52"/>
        <v>3.7</v>
      </c>
      <c r="AT51" s="17">
        <f t="shared" si="52"/>
        <v>3.75</v>
      </c>
      <c r="AU51" s="17">
        <f t="shared" si="52"/>
        <v>3.8</v>
      </c>
      <c r="AW51" s="21">
        <f t="shared" si="52"/>
        <v>3.1</v>
      </c>
      <c r="AX51" s="21">
        <f t="shared" si="52"/>
        <v>3.2</v>
      </c>
      <c r="AY51" s="21">
        <f t="shared" si="52"/>
        <v>3.15</v>
      </c>
      <c r="AZ51" s="21">
        <f t="shared" si="52"/>
        <v>3.2</v>
      </c>
      <c r="BA51" s="21">
        <f t="shared" si="52"/>
        <v>3.2</v>
      </c>
    </row>
    <row r="52" spans="1:55">
      <c r="F52" t="s">
        <v>335</v>
      </c>
      <c r="G52" s="9">
        <f>_xlfn.MODE.SNGL(G24:G43)</f>
        <v>3</v>
      </c>
      <c r="H52" s="9">
        <f t="shared" ref="H52:BA52" si="53">_xlfn.MODE.SNGL(H24:H43)</f>
        <v>2</v>
      </c>
      <c r="I52" s="9">
        <f t="shared" si="53"/>
        <v>4</v>
      </c>
      <c r="J52" s="9">
        <f t="shared" si="53"/>
        <v>3</v>
      </c>
      <c r="K52" s="9">
        <f t="shared" si="53"/>
        <v>4</v>
      </c>
      <c r="M52" s="13">
        <f t="shared" si="53"/>
        <v>3</v>
      </c>
      <c r="N52" s="13">
        <f t="shared" si="53"/>
        <v>3</v>
      </c>
      <c r="O52" s="13">
        <f t="shared" si="53"/>
        <v>4</v>
      </c>
      <c r="P52" s="13">
        <f t="shared" si="53"/>
        <v>4</v>
      </c>
      <c r="S52" s="17">
        <f t="shared" si="53"/>
        <v>4</v>
      </c>
      <c r="T52" s="17">
        <f t="shared" si="53"/>
        <v>4</v>
      </c>
      <c r="U52" s="17">
        <f t="shared" si="53"/>
        <v>4</v>
      </c>
      <c r="V52" s="17">
        <f t="shared" si="53"/>
        <v>3</v>
      </c>
      <c r="W52" s="17">
        <f t="shared" si="53"/>
        <v>4</v>
      </c>
      <c r="Y52" s="21">
        <f t="shared" si="53"/>
        <v>4</v>
      </c>
      <c r="Z52" s="21">
        <f t="shared" si="53"/>
        <v>4</v>
      </c>
      <c r="AA52" s="21">
        <f t="shared" si="53"/>
        <v>4</v>
      </c>
      <c r="AB52" s="21">
        <f t="shared" si="53"/>
        <v>4</v>
      </c>
      <c r="AC52" s="21">
        <f t="shared" si="53"/>
        <v>3</v>
      </c>
      <c r="AE52" s="9">
        <f t="shared" si="53"/>
        <v>4</v>
      </c>
      <c r="AF52" s="9">
        <f t="shared" si="53"/>
        <v>4</v>
      </c>
      <c r="AG52" s="9">
        <f t="shared" si="53"/>
        <v>4</v>
      </c>
      <c r="AH52" s="9">
        <f t="shared" si="53"/>
        <v>4</v>
      </c>
      <c r="AI52" s="9">
        <f t="shared" si="53"/>
        <v>4</v>
      </c>
      <c r="AK52" s="27">
        <f t="shared" si="53"/>
        <v>4</v>
      </c>
      <c r="AL52" s="27">
        <f t="shared" si="53"/>
        <v>4</v>
      </c>
      <c r="AM52" s="27">
        <f t="shared" si="53"/>
        <v>3</v>
      </c>
      <c r="AN52" s="27">
        <f t="shared" si="53"/>
        <v>4</v>
      </c>
      <c r="AO52" s="27">
        <f t="shared" si="53"/>
        <v>4</v>
      </c>
      <c r="AQ52" s="17">
        <f t="shared" si="53"/>
        <v>4</v>
      </c>
      <c r="AR52" s="17">
        <f t="shared" si="53"/>
        <v>4</v>
      </c>
      <c r="AS52" s="17">
        <f t="shared" si="53"/>
        <v>4</v>
      </c>
      <c r="AT52" s="17">
        <f t="shared" si="53"/>
        <v>4</v>
      </c>
      <c r="AU52" s="17">
        <f t="shared" si="53"/>
        <v>4</v>
      </c>
      <c r="AW52" s="21">
        <f t="shared" si="53"/>
        <v>4</v>
      </c>
      <c r="AX52" s="21">
        <f t="shared" si="53"/>
        <v>4</v>
      </c>
      <c r="AY52" s="21">
        <f t="shared" si="53"/>
        <v>4</v>
      </c>
      <c r="AZ52" s="21">
        <f t="shared" si="53"/>
        <v>4</v>
      </c>
      <c r="BA52" s="21">
        <f t="shared" si="53"/>
        <v>4</v>
      </c>
    </row>
    <row r="53" spans="1:55">
      <c r="F53" t="s">
        <v>336</v>
      </c>
      <c r="G53" s="9">
        <f>MEDIAN(G24:G43)</f>
        <v>3</v>
      </c>
      <c r="H53" s="9">
        <f t="shared" ref="H53:BA53" si="54">MEDIAN(H24:H43)</f>
        <v>3</v>
      </c>
      <c r="I53" s="9">
        <f t="shared" si="54"/>
        <v>3</v>
      </c>
      <c r="J53" s="9">
        <f t="shared" si="54"/>
        <v>3</v>
      </c>
      <c r="K53" s="9">
        <f t="shared" si="54"/>
        <v>4</v>
      </c>
      <c r="M53" s="13">
        <f t="shared" si="54"/>
        <v>3</v>
      </c>
      <c r="N53" s="13">
        <f t="shared" si="54"/>
        <v>3</v>
      </c>
      <c r="O53" s="13">
        <f t="shared" si="54"/>
        <v>4</v>
      </c>
      <c r="P53" s="13">
        <f t="shared" si="54"/>
        <v>4</v>
      </c>
      <c r="S53" s="17">
        <f t="shared" si="54"/>
        <v>4</v>
      </c>
      <c r="T53" s="17">
        <f t="shared" si="54"/>
        <v>3</v>
      </c>
      <c r="U53" s="17">
        <f t="shared" si="54"/>
        <v>3</v>
      </c>
      <c r="V53" s="17">
        <f t="shared" si="54"/>
        <v>3.5</v>
      </c>
      <c r="W53" s="17">
        <f t="shared" si="54"/>
        <v>4</v>
      </c>
      <c r="Y53" s="21">
        <f t="shared" si="54"/>
        <v>4</v>
      </c>
      <c r="Z53" s="21">
        <f t="shared" si="54"/>
        <v>4</v>
      </c>
      <c r="AA53" s="21">
        <f t="shared" si="54"/>
        <v>4</v>
      </c>
      <c r="AB53" s="21">
        <f t="shared" si="54"/>
        <v>3</v>
      </c>
      <c r="AC53" s="21">
        <f t="shared" si="54"/>
        <v>3.5</v>
      </c>
      <c r="AE53" s="9">
        <f t="shared" si="54"/>
        <v>3</v>
      </c>
      <c r="AF53" s="9">
        <f t="shared" si="54"/>
        <v>4</v>
      </c>
      <c r="AG53" s="9">
        <f t="shared" si="54"/>
        <v>4</v>
      </c>
      <c r="AH53" s="9">
        <f t="shared" si="54"/>
        <v>4</v>
      </c>
      <c r="AI53" s="9">
        <f t="shared" si="54"/>
        <v>3.5</v>
      </c>
      <c r="AK53" s="27">
        <f t="shared" si="54"/>
        <v>3.5</v>
      </c>
      <c r="AL53" s="27">
        <f t="shared" si="54"/>
        <v>4</v>
      </c>
      <c r="AM53" s="27">
        <f t="shared" si="54"/>
        <v>3</v>
      </c>
      <c r="AN53" s="27">
        <f t="shared" si="54"/>
        <v>4</v>
      </c>
      <c r="AO53" s="27">
        <f t="shared" si="54"/>
        <v>4</v>
      </c>
      <c r="AQ53" s="17">
        <f t="shared" si="54"/>
        <v>3.5</v>
      </c>
      <c r="AR53" s="17">
        <f t="shared" si="54"/>
        <v>4</v>
      </c>
      <c r="AS53" s="17">
        <f t="shared" si="54"/>
        <v>4</v>
      </c>
      <c r="AT53" s="17">
        <f t="shared" si="54"/>
        <v>4</v>
      </c>
      <c r="AU53" s="17">
        <f t="shared" si="54"/>
        <v>4</v>
      </c>
      <c r="AW53" s="21">
        <f t="shared" si="54"/>
        <v>4</v>
      </c>
      <c r="AX53" s="21">
        <f t="shared" si="54"/>
        <v>3.5</v>
      </c>
      <c r="AY53" s="21">
        <f t="shared" si="54"/>
        <v>3.5</v>
      </c>
      <c r="AZ53" s="21">
        <f t="shared" si="54"/>
        <v>4</v>
      </c>
      <c r="BA53" s="21">
        <f t="shared" si="54"/>
        <v>4</v>
      </c>
    </row>
    <row r="54" spans="1:55">
      <c r="F54" t="s">
        <v>337</v>
      </c>
      <c r="G54" s="9">
        <f>_xlfn.STDEV.P(G24:G43)</f>
        <v>0.96306801421291111</v>
      </c>
      <c r="H54" s="9">
        <f t="shared" ref="H54:BA54" si="55">_xlfn.STDEV.P(H24:H43)</f>
        <v>0.95393920141694566</v>
      </c>
      <c r="I54" s="9">
        <f t="shared" si="55"/>
        <v>1.243985530462473</v>
      </c>
      <c r="J54" s="9">
        <f t="shared" si="55"/>
        <v>0.99498743710661997</v>
      </c>
      <c r="K54" s="9">
        <f t="shared" si="55"/>
        <v>0.97467943448089633</v>
      </c>
      <c r="M54" s="13">
        <f t="shared" si="55"/>
        <v>0.99373034571758956</v>
      </c>
      <c r="N54" s="13">
        <f t="shared" si="55"/>
        <v>1.0234744745229361</v>
      </c>
      <c r="O54" s="13">
        <f t="shared" si="55"/>
        <v>0.96953597148326576</v>
      </c>
      <c r="P54" s="13">
        <f t="shared" si="55"/>
        <v>1.0246950765959599</v>
      </c>
      <c r="S54" s="17">
        <f t="shared" si="55"/>
        <v>0.96953597148326576</v>
      </c>
      <c r="T54" s="17">
        <f t="shared" si="55"/>
        <v>0.97339611669658921</v>
      </c>
      <c r="U54" s="17">
        <f t="shared" si="55"/>
        <v>0.99498743710661997</v>
      </c>
      <c r="V54" s="17">
        <f t="shared" si="55"/>
        <v>0.8660254037844386</v>
      </c>
      <c r="W54" s="17">
        <f t="shared" si="55"/>
        <v>0.84261497731763579</v>
      </c>
      <c r="Y54" s="21">
        <f t="shared" si="55"/>
        <v>1.0677078252031311</v>
      </c>
      <c r="Z54" s="21">
        <f t="shared" si="55"/>
        <v>0.92195444572928875</v>
      </c>
      <c r="AA54" s="21">
        <f t="shared" si="55"/>
        <v>0.85293610546159904</v>
      </c>
      <c r="AB54" s="21">
        <f t="shared" si="55"/>
        <v>0.97339611669658921</v>
      </c>
      <c r="AC54" s="21">
        <f t="shared" si="55"/>
        <v>1.0234744745229361</v>
      </c>
      <c r="AE54" s="9">
        <f t="shared" si="55"/>
        <v>0.94207218407083859</v>
      </c>
      <c r="AF54" s="9">
        <f t="shared" si="55"/>
        <v>0.80467384697155409</v>
      </c>
      <c r="AG54" s="9">
        <f t="shared" si="55"/>
        <v>0.99373034571758956</v>
      </c>
      <c r="AH54" s="9">
        <f t="shared" si="55"/>
        <v>0.88741196746494244</v>
      </c>
      <c r="AI54" s="9">
        <f t="shared" si="55"/>
        <v>0.84261497731763579</v>
      </c>
      <c r="AK54" s="27">
        <f t="shared" si="55"/>
        <v>0.96306801421291111</v>
      </c>
      <c r="AL54" s="27">
        <f t="shared" si="55"/>
        <v>0.96953597148326576</v>
      </c>
      <c r="AM54" s="27">
        <f t="shared" si="55"/>
        <v>0.97339611669658921</v>
      </c>
      <c r="AN54" s="27">
        <f t="shared" si="55"/>
        <v>1.1135528725660044</v>
      </c>
      <c r="AO54" s="27">
        <f t="shared" si="55"/>
        <v>0.84261497731763579</v>
      </c>
      <c r="AQ54" s="17">
        <f t="shared" si="55"/>
        <v>0.88741196746494244</v>
      </c>
      <c r="AR54" s="17">
        <f t="shared" si="55"/>
        <v>0.84261497731763579</v>
      </c>
      <c r="AS54" s="17">
        <f t="shared" si="55"/>
        <v>0.95393920141694566</v>
      </c>
      <c r="AT54" s="17">
        <f t="shared" si="55"/>
        <v>0.88741196746494244</v>
      </c>
      <c r="AU54" s="17">
        <f t="shared" si="55"/>
        <v>0.9797958971132712</v>
      </c>
      <c r="AW54" s="21">
        <f t="shared" si="55"/>
        <v>1.1357816691600546</v>
      </c>
      <c r="AX54" s="21">
        <f t="shared" si="55"/>
        <v>1.0770329614269007</v>
      </c>
      <c r="AY54" s="21">
        <f t="shared" si="55"/>
        <v>1.0136567466356647</v>
      </c>
      <c r="AZ54" s="21">
        <f t="shared" si="55"/>
        <v>1.1224972160321824</v>
      </c>
      <c r="BA54" s="21">
        <f t="shared" si="55"/>
        <v>1.0770329614269007</v>
      </c>
    </row>
    <row r="55" spans="1:55">
      <c r="F55" t="s">
        <v>338</v>
      </c>
      <c r="G55" s="9">
        <f t="shared" ref="G55:P55" si="56">_xlfn.VAR.P(G24:G43)</f>
        <v>0.92749999999999999</v>
      </c>
      <c r="H55" s="9">
        <f t="shared" si="56"/>
        <v>0.91</v>
      </c>
      <c r="I55" s="9">
        <f t="shared" si="56"/>
        <v>1.5475000000000001</v>
      </c>
      <c r="J55" s="9">
        <f t="shared" si="56"/>
        <v>0.99</v>
      </c>
      <c r="K55" s="9">
        <f t="shared" si="56"/>
        <v>0.95</v>
      </c>
      <c r="L55" s="33">
        <f t="shared" si="56"/>
        <v>15.39</v>
      </c>
      <c r="M55" s="9">
        <f t="shared" si="56"/>
        <v>0.98750000000000004</v>
      </c>
      <c r="N55" s="9">
        <f t="shared" si="56"/>
        <v>1.0475000000000001</v>
      </c>
      <c r="O55" s="9">
        <f t="shared" si="56"/>
        <v>0.94</v>
      </c>
      <c r="P55" s="9">
        <f t="shared" si="56"/>
        <v>1.05</v>
      </c>
      <c r="Q55" s="9"/>
      <c r="R55" s="33">
        <f t="shared" ref="R55:BB55" si="57">_xlfn.VAR.P(R24:R43)</f>
        <v>10.96</v>
      </c>
      <c r="S55" s="9">
        <f t="shared" si="57"/>
        <v>0.94</v>
      </c>
      <c r="T55" s="9">
        <f t="shared" si="57"/>
        <v>0.94750000000000001</v>
      </c>
      <c r="U55" s="9">
        <f t="shared" si="57"/>
        <v>0.99</v>
      </c>
      <c r="V55" s="9">
        <f t="shared" si="57"/>
        <v>0.75</v>
      </c>
      <c r="W55" s="9">
        <f t="shared" si="57"/>
        <v>0.71</v>
      </c>
      <c r="X55" s="33">
        <f t="shared" si="57"/>
        <v>14.7875</v>
      </c>
      <c r="Y55" s="9">
        <f t="shared" si="57"/>
        <v>1.1399999999999999</v>
      </c>
      <c r="Z55" s="9">
        <f t="shared" si="57"/>
        <v>0.85</v>
      </c>
      <c r="AA55" s="9">
        <f t="shared" si="57"/>
        <v>0.72750000000000004</v>
      </c>
      <c r="AB55" s="9">
        <f t="shared" si="57"/>
        <v>0.94750000000000001</v>
      </c>
      <c r="AC55" s="9">
        <f t="shared" si="57"/>
        <v>1.0475000000000001</v>
      </c>
      <c r="AD55" s="33">
        <f t="shared" si="57"/>
        <v>16.287500000000001</v>
      </c>
      <c r="AE55" s="9">
        <f t="shared" si="57"/>
        <v>0.88749999999999996</v>
      </c>
      <c r="AF55" s="9">
        <f t="shared" si="57"/>
        <v>0.64749999999999996</v>
      </c>
      <c r="AG55" s="9">
        <f t="shared" si="57"/>
        <v>0.98750000000000004</v>
      </c>
      <c r="AH55" s="9">
        <f t="shared" si="57"/>
        <v>0.78749999999999998</v>
      </c>
      <c r="AI55" s="9">
        <f t="shared" si="57"/>
        <v>0.71</v>
      </c>
      <c r="AJ55" s="33">
        <f t="shared" si="57"/>
        <v>14.75</v>
      </c>
      <c r="AK55" s="9">
        <f t="shared" si="57"/>
        <v>0.92749999999999999</v>
      </c>
      <c r="AL55" s="9">
        <f t="shared" si="57"/>
        <v>0.94</v>
      </c>
      <c r="AM55" s="9">
        <f t="shared" si="57"/>
        <v>0.94750000000000001</v>
      </c>
      <c r="AN55" s="9">
        <f t="shared" si="57"/>
        <v>1.24</v>
      </c>
      <c r="AO55" s="9">
        <f t="shared" si="57"/>
        <v>0.71</v>
      </c>
      <c r="AP55" s="33">
        <f t="shared" si="57"/>
        <v>18.64</v>
      </c>
      <c r="AQ55" s="9">
        <f t="shared" si="57"/>
        <v>0.78749999999999998</v>
      </c>
      <c r="AR55" s="9">
        <f t="shared" si="57"/>
        <v>0.71</v>
      </c>
      <c r="AS55" s="9">
        <f t="shared" si="57"/>
        <v>0.91</v>
      </c>
      <c r="AT55" s="9">
        <f t="shared" si="57"/>
        <v>0.78749999999999998</v>
      </c>
      <c r="AU55" s="9">
        <f t="shared" si="57"/>
        <v>0.96</v>
      </c>
      <c r="AV55" s="33">
        <f t="shared" si="57"/>
        <v>8.26</v>
      </c>
      <c r="AW55" s="9">
        <f t="shared" si="57"/>
        <v>1.29</v>
      </c>
      <c r="AX55" s="9">
        <f t="shared" si="57"/>
        <v>1.1599999999999999</v>
      </c>
      <c r="AY55" s="9">
        <f t="shared" si="57"/>
        <v>1.0275000000000001</v>
      </c>
      <c r="AZ55" s="9">
        <f t="shared" si="57"/>
        <v>1.26</v>
      </c>
      <c r="BA55" s="9">
        <f t="shared" si="57"/>
        <v>1.1599999999999999</v>
      </c>
      <c r="BB55" s="33">
        <f t="shared" si="57"/>
        <v>22.627500000000001</v>
      </c>
    </row>
    <row r="56" spans="1:55">
      <c r="F56" t="s">
        <v>339</v>
      </c>
      <c r="L56" s="33">
        <f>(5/4)*(1-SUM(G55:K55)/L55)</f>
        <v>0.81749512670565294</v>
      </c>
      <c r="M56" s="9"/>
      <c r="N56" s="9"/>
      <c r="O56" s="9"/>
      <c r="P56" s="9"/>
      <c r="Q56" s="9"/>
      <c r="R56" s="33">
        <f>(5/4)*(1-SUM(M55:P55)/R55)</f>
        <v>0.7909443430656935</v>
      </c>
      <c r="S56" s="9"/>
      <c r="T56" s="9"/>
      <c r="U56" s="9"/>
      <c r="V56" s="9"/>
      <c r="W56" s="9"/>
      <c r="X56" s="33">
        <f>(5/4)*(1-SUM(S55:W55)/X55)</f>
        <v>0.88334742180896009</v>
      </c>
      <c r="Y56" s="9"/>
      <c r="Z56" s="9"/>
      <c r="AA56" s="9"/>
      <c r="AB56" s="9"/>
      <c r="AC56" s="9"/>
      <c r="AD56" s="33">
        <f>(5/4)*(1-SUM(Y55:AC55)/AD55)</f>
        <v>0.88833461243284728</v>
      </c>
      <c r="AJ56" s="33">
        <f>(5/4)*(1-SUM(AE55:AI55)/AJ55)</f>
        <v>0.90932203389830524</v>
      </c>
      <c r="AK56" s="9"/>
      <c r="AL56" s="9"/>
      <c r="AM56" s="9"/>
      <c r="AN56" s="9"/>
      <c r="AO56" s="9"/>
      <c r="AP56" s="33">
        <f>(5/4)*(1-SUM(AK55:AO55)/AP55)</f>
        <v>0.93045869098712464</v>
      </c>
      <c r="AQ56" s="9"/>
      <c r="AR56" s="9"/>
      <c r="AS56" s="9"/>
      <c r="AT56" s="9"/>
      <c r="AU56" s="9"/>
      <c r="AV56" s="33">
        <f>(5/4)*(1-SUM(AQ55:AU55)/AV55)</f>
        <v>0.62121670702179166</v>
      </c>
      <c r="AW56" s="9"/>
      <c r="AX56" s="9"/>
      <c r="AY56" s="9"/>
      <c r="AZ56" s="9"/>
      <c r="BA56" s="9"/>
      <c r="BB56" s="33">
        <f>(5/4)*(1-SUM(AW55:BA55)/BB55)</f>
        <v>0.92420726991492641</v>
      </c>
    </row>
    <row r="57" spans="1:55">
      <c r="F57" t="s">
        <v>340</v>
      </c>
      <c r="G57" s="9">
        <f>COUNTIF(G$24:G$43,$A$46)</f>
        <v>2</v>
      </c>
      <c r="H57" s="9">
        <f t="shared" ref="H57:BA57" si="58">COUNTIF(H$24:H$43,$A$46)</f>
        <v>2</v>
      </c>
      <c r="I57" s="9">
        <f t="shared" si="58"/>
        <v>3</v>
      </c>
      <c r="J57" s="9">
        <f t="shared" si="58"/>
        <v>1</v>
      </c>
      <c r="K57" s="9">
        <f t="shared" si="58"/>
        <v>1</v>
      </c>
      <c r="M57" s="13">
        <f t="shared" si="58"/>
        <v>3</v>
      </c>
      <c r="N57" s="13">
        <f t="shared" si="58"/>
        <v>2</v>
      </c>
      <c r="O57" s="13">
        <f t="shared" si="58"/>
        <v>1</v>
      </c>
      <c r="P57" s="13">
        <f t="shared" si="58"/>
        <v>1</v>
      </c>
      <c r="Q57" s="13">
        <f t="shared" si="58"/>
        <v>5</v>
      </c>
      <c r="S57" s="17">
        <f t="shared" si="58"/>
        <v>1</v>
      </c>
      <c r="T57" s="17">
        <f t="shared" si="58"/>
        <v>1</v>
      </c>
      <c r="U57" s="17">
        <f t="shared" si="58"/>
        <v>1</v>
      </c>
      <c r="V57" s="17">
        <f t="shared" si="58"/>
        <v>1</v>
      </c>
      <c r="W57" s="17">
        <f t="shared" si="58"/>
        <v>1</v>
      </c>
      <c r="Y57" s="21">
        <f t="shared" si="58"/>
        <v>1</v>
      </c>
      <c r="Z57" s="21">
        <f t="shared" si="58"/>
        <v>1</v>
      </c>
      <c r="AA57" s="21">
        <f t="shared" si="58"/>
        <v>1</v>
      </c>
      <c r="AB57" s="21">
        <f t="shared" si="58"/>
        <v>1</v>
      </c>
      <c r="AC57" s="21">
        <f t="shared" si="58"/>
        <v>1</v>
      </c>
      <c r="AE57" s="9">
        <f t="shared" si="58"/>
        <v>1</v>
      </c>
      <c r="AF57" s="9">
        <f t="shared" si="58"/>
        <v>1</v>
      </c>
      <c r="AG57" s="9">
        <f t="shared" si="58"/>
        <v>1</v>
      </c>
      <c r="AH57" s="9">
        <f t="shared" si="58"/>
        <v>1</v>
      </c>
      <c r="AI57" s="9">
        <f t="shared" si="58"/>
        <v>1</v>
      </c>
      <c r="AK57" s="27">
        <f t="shared" si="58"/>
        <v>1</v>
      </c>
      <c r="AL57" s="27">
        <f t="shared" si="58"/>
        <v>1</v>
      </c>
      <c r="AM57" s="27">
        <f t="shared" si="58"/>
        <v>2</v>
      </c>
      <c r="AN57" s="27">
        <f t="shared" si="58"/>
        <v>2</v>
      </c>
      <c r="AO57" s="27">
        <f t="shared" si="58"/>
        <v>1</v>
      </c>
      <c r="AQ57" s="17">
        <f t="shared" si="58"/>
        <v>1</v>
      </c>
      <c r="AR57" s="17">
        <f t="shared" si="58"/>
        <v>1</v>
      </c>
      <c r="AS57" s="17">
        <f t="shared" si="58"/>
        <v>1</v>
      </c>
      <c r="AT57" s="17">
        <f t="shared" si="58"/>
        <v>1</v>
      </c>
      <c r="AU57" s="17">
        <f t="shared" si="58"/>
        <v>1</v>
      </c>
      <c r="AW57" s="21">
        <f t="shared" si="58"/>
        <v>3</v>
      </c>
      <c r="AX57" s="21">
        <f t="shared" si="58"/>
        <v>2</v>
      </c>
      <c r="AY57" s="21">
        <f t="shared" si="58"/>
        <v>2</v>
      </c>
      <c r="AZ57" s="21">
        <f t="shared" si="58"/>
        <v>2</v>
      </c>
      <c r="BA57" s="21">
        <f t="shared" si="58"/>
        <v>2</v>
      </c>
    </row>
    <row r="58" spans="1:55">
      <c r="F58" t="s">
        <v>341</v>
      </c>
      <c r="G58" s="9">
        <f>COUNTIF(G$24:G$43,$A$47)</f>
        <v>5</v>
      </c>
      <c r="H58" s="9">
        <f t="shared" ref="H58:BA58" si="59">COUNTIF(H$24:H$43,$A$47)</f>
        <v>7</v>
      </c>
      <c r="I58" s="9">
        <f t="shared" si="59"/>
        <v>5</v>
      </c>
      <c r="J58" s="9">
        <f t="shared" si="59"/>
        <v>4</v>
      </c>
      <c r="K58" s="9">
        <f t="shared" si="59"/>
        <v>2</v>
      </c>
      <c r="M58" s="13">
        <f t="shared" si="59"/>
        <v>4</v>
      </c>
      <c r="N58" s="13">
        <f t="shared" si="59"/>
        <v>4</v>
      </c>
      <c r="O58" s="13">
        <f t="shared" si="59"/>
        <v>1</v>
      </c>
      <c r="P58" s="13">
        <f t="shared" si="59"/>
        <v>2</v>
      </c>
      <c r="Q58" s="13">
        <f t="shared" si="59"/>
        <v>2</v>
      </c>
      <c r="S58" s="17">
        <f t="shared" si="59"/>
        <v>4</v>
      </c>
      <c r="T58" s="17">
        <f t="shared" si="59"/>
        <v>6</v>
      </c>
      <c r="U58" s="17">
        <f t="shared" si="59"/>
        <v>5</v>
      </c>
      <c r="V58" s="17">
        <f t="shared" si="59"/>
        <v>0</v>
      </c>
      <c r="W58" s="17">
        <f t="shared" si="59"/>
        <v>0</v>
      </c>
      <c r="Y58" s="21">
        <f t="shared" si="59"/>
        <v>2</v>
      </c>
      <c r="Z58" s="21">
        <f t="shared" si="59"/>
        <v>1</v>
      </c>
      <c r="AA58" s="21">
        <f t="shared" si="59"/>
        <v>0</v>
      </c>
      <c r="AB58" s="21">
        <f t="shared" si="59"/>
        <v>6</v>
      </c>
      <c r="AC58" s="21">
        <f t="shared" si="59"/>
        <v>2</v>
      </c>
      <c r="AE58" s="9">
        <f t="shared" si="59"/>
        <v>3</v>
      </c>
      <c r="AF58" s="9">
        <f t="shared" si="59"/>
        <v>1</v>
      </c>
      <c r="AG58" s="9">
        <f t="shared" si="59"/>
        <v>1</v>
      </c>
      <c r="AH58" s="9">
        <f t="shared" si="59"/>
        <v>0</v>
      </c>
      <c r="AI58" s="9">
        <f t="shared" si="59"/>
        <v>2</v>
      </c>
      <c r="AK58" s="27">
        <f t="shared" si="59"/>
        <v>5</v>
      </c>
      <c r="AL58" s="27">
        <f t="shared" si="59"/>
        <v>3</v>
      </c>
      <c r="AM58" s="27">
        <f t="shared" si="59"/>
        <v>4</v>
      </c>
      <c r="AN58" s="27">
        <f t="shared" si="59"/>
        <v>2</v>
      </c>
      <c r="AO58" s="27">
        <f t="shared" si="59"/>
        <v>0</v>
      </c>
      <c r="AQ58" s="17">
        <f t="shared" si="59"/>
        <v>3</v>
      </c>
      <c r="AR58" s="17">
        <f t="shared" si="59"/>
        <v>0</v>
      </c>
      <c r="AS58" s="17">
        <f t="shared" si="59"/>
        <v>1</v>
      </c>
      <c r="AT58" s="17">
        <f t="shared" si="59"/>
        <v>1</v>
      </c>
      <c r="AU58" s="17">
        <f t="shared" si="59"/>
        <v>1</v>
      </c>
      <c r="AW58" s="21">
        <f t="shared" si="59"/>
        <v>3</v>
      </c>
      <c r="AX58" s="21">
        <f t="shared" si="59"/>
        <v>3</v>
      </c>
      <c r="AY58" s="21">
        <f t="shared" si="59"/>
        <v>3</v>
      </c>
      <c r="AZ58" s="21">
        <f t="shared" si="59"/>
        <v>4</v>
      </c>
      <c r="BA58" s="21">
        <f t="shared" si="59"/>
        <v>4</v>
      </c>
    </row>
    <row r="59" spans="1:55">
      <c r="F59" t="s">
        <v>342</v>
      </c>
      <c r="G59" s="9">
        <f>COUNTIF(G$24:G$43,$A$48)</f>
        <v>7</v>
      </c>
      <c r="H59" s="9">
        <f t="shared" ref="H59:BA59" si="60">COUNTIF(H$24:H$43,$A$48)</f>
        <v>6</v>
      </c>
      <c r="I59" s="9">
        <f t="shared" si="60"/>
        <v>4</v>
      </c>
      <c r="J59" s="9">
        <f t="shared" si="60"/>
        <v>9</v>
      </c>
      <c r="K59" s="9">
        <f t="shared" si="60"/>
        <v>5</v>
      </c>
      <c r="M59" s="13">
        <f t="shared" si="60"/>
        <v>8</v>
      </c>
      <c r="N59" s="13">
        <f t="shared" si="60"/>
        <v>8</v>
      </c>
      <c r="O59" s="13">
        <f t="shared" si="60"/>
        <v>6</v>
      </c>
      <c r="P59" s="13">
        <f t="shared" si="60"/>
        <v>6</v>
      </c>
      <c r="Q59" s="13">
        <f t="shared" si="60"/>
        <v>5</v>
      </c>
      <c r="S59" s="17">
        <f t="shared" si="60"/>
        <v>1</v>
      </c>
      <c r="T59" s="17">
        <f t="shared" si="60"/>
        <v>4</v>
      </c>
      <c r="U59" s="17">
        <f t="shared" si="60"/>
        <v>6</v>
      </c>
      <c r="V59" s="17">
        <f t="shared" si="60"/>
        <v>9</v>
      </c>
      <c r="W59" s="17">
        <f t="shared" si="60"/>
        <v>5</v>
      </c>
      <c r="Y59" s="21">
        <f t="shared" si="60"/>
        <v>5</v>
      </c>
      <c r="Z59" s="21">
        <f t="shared" si="60"/>
        <v>7</v>
      </c>
      <c r="AA59" s="21">
        <f t="shared" si="60"/>
        <v>6</v>
      </c>
      <c r="AB59" s="21">
        <f t="shared" si="60"/>
        <v>4</v>
      </c>
      <c r="AC59" s="21">
        <f t="shared" si="60"/>
        <v>7</v>
      </c>
      <c r="AE59" s="9">
        <f t="shared" si="60"/>
        <v>7</v>
      </c>
      <c r="AF59" s="9">
        <f t="shared" si="60"/>
        <v>6</v>
      </c>
      <c r="AG59" s="9">
        <f t="shared" si="60"/>
        <v>4</v>
      </c>
      <c r="AH59" s="9">
        <f t="shared" si="60"/>
        <v>5</v>
      </c>
      <c r="AI59" s="9">
        <f t="shared" si="60"/>
        <v>7</v>
      </c>
      <c r="AK59" s="27">
        <f t="shared" si="60"/>
        <v>4</v>
      </c>
      <c r="AL59" s="27">
        <f t="shared" si="60"/>
        <v>4</v>
      </c>
      <c r="AM59" s="27">
        <f t="shared" si="60"/>
        <v>7</v>
      </c>
      <c r="AN59" s="27">
        <f t="shared" si="60"/>
        <v>4</v>
      </c>
      <c r="AO59" s="27">
        <f t="shared" si="60"/>
        <v>5</v>
      </c>
      <c r="AQ59" s="17">
        <f t="shared" si="60"/>
        <v>6</v>
      </c>
      <c r="AR59" s="17">
        <f t="shared" si="60"/>
        <v>5</v>
      </c>
      <c r="AS59" s="17">
        <f t="shared" si="60"/>
        <v>4</v>
      </c>
      <c r="AT59" s="17">
        <f t="shared" si="60"/>
        <v>2</v>
      </c>
      <c r="AU59" s="17">
        <f t="shared" si="60"/>
        <v>3</v>
      </c>
      <c r="AW59" s="21">
        <f t="shared" si="60"/>
        <v>3</v>
      </c>
      <c r="AX59" s="21">
        <f t="shared" si="60"/>
        <v>5</v>
      </c>
      <c r="AY59" s="21">
        <f t="shared" si="60"/>
        <v>5</v>
      </c>
      <c r="AZ59" s="21">
        <f t="shared" si="60"/>
        <v>3</v>
      </c>
      <c r="BA59" s="21">
        <f t="shared" si="60"/>
        <v>2</v>
      </c>
    </row>
    <row r="60" spans="1:55">
      <c r="F60" t="s">
        <v>343</v>
      </c>
      <c r="G60" s="9">
        <f>COUNTIF(G$24:G$43,$A$49)</f>
        <v>6</v>
      </c>
      <c r="H60" s="9">
        <f t="shared" ref="H60:BA60" si="61">COUNTIF(H$24:H$43,$A$49)</f>
        <v>5</v>
      </c>
      <c r="I60" s="9">
        <f t="shared" si="61"/>
        <v>6</v>
      </c>
      <c r="J60" s="9">
        <f t="shared" si="61"/>
        <v>4</v>
      </c>
      <c r="K60" s="9">
        <f t="shared" si="61"/>
        <v>10</v>
      </c>
      <c r="M60" s="13">
        <f t="shared" si="61"/>
        <v>5</v>
      </c>
      <c r="N60" s="13">
        <f t="shared" si="61"/>
        <v>5</v>
      </c>
      <c r="O60" s="13">
        <f t="shared" si="61"/>
        <v>9</v>
      </c>
      <c r="P60" s="13">
        <f t="shared" si="61"/>
        <v>8</v>
      </c>
      <c r="Q60" s="13">
        <f t="shared" si="61"/>
        <v>5</v>
      </c>
      <c r="S60" s="17">
        <f t="shared" si="61"/>
        <v>14</v>
      </c>
      <c r="T60" s="17">
        <f t="shared" si="61"/>
        <v>9</v>
      </c>
      <c r="U60" s="17">
        <f t="shared" si="61"/>
        <v>7</v>
      </c>
      <c r="V60" s="17">
        <f t="shared" si="61"/>
        <v>8</v>
      </c>
      <c r="W60" s="17">
        <f t="shared" si="61"/>
        <v>12</v>
      </c>
      <c r="Y60" s="21">
        <f t="shared" si="61"/>
        <v>8</v>
      </c>
      <c r="Z60" s="21">
        <f t="shared" si="61"/>
        <v>9</v>
      </c>
      <c r="AA60" s="21">
        <f t="shared" si="61"/>
        <v>11</v>
      </c>
      <c r="AB60" s="21">
        <f t="shared" si="61"/>
        <v>9</v>
      </c>
      <c r="AC60" s="21">
        <f t="shared" si="61"/>
        <v>7</v>
      </c>
      <c r="AE60" s="9">
        <f t="shared" si="61"/>
        <v>8</v>
      </c>
      <c r="AF60" s="9">
        <f t="shared" si="61"/>
        <v>12</v>
      </c>
      <c r="AG60" s="9">
        <f t="shared" si="61"/>
        <v>10</v>
      </c>
      <c r="AH60" s="9">
        <f t="shared" si="61"/>
        <v>11</v>
      </c>
      <c r="AI60" s="9">
        <f t="shared" si="61"/>
        <v>10</v>
      </c>
      <c r="AK60" s="27">
        <f t="shared" si="61"/>
        <v>10</v>
      </c>
      <c r="AL60" s="27">
        <f t="shared" si="61"/>
        <v>11</v>
      </c>
      <c r="AM60" s="27">
        <f t="shared" si="61"/>
        <v>7</v>
      </c>
      <c r="AN60" s="27">
        <f t="shared" si="61"/>
        <v>10</v>
      </c>
      <c r="AO60" s="27">
        <f t="shared" si="61"/>
        <v>12</v>
      </c>
      <c r="AQ60" s="17">
        <f t="shared" si="61"/>
        <v>10</v>
      </c>
      <c r="AR60" s="17">
        <f t="shared" si="61"/>
        <v>12</v>
      </c>
      <c r="AS60" s="17">
        <f t="shared" si="61"/>
        <v>11</v>
      </c>
      <c r="AT60" s="17">
        <f t="shared" si="61"/>
        <v>14</v>
      </c>
      <c r="AU60" s="17">
        <f t="shared" si="61"/>
        <v>11</v>
      </c>
      <c r="AW60" s="21">
        <f t="shared" si="61"/>
        <v>11</v>
      </c>
      <c r="AX60" s="21">
        <f t="shared" si="61"/>
        <v>9</v>
      </c>
      <c r="AY60" s="21">
        <f t="shared" si="61"/>
        <v>10</v>
      </c>
      <c r="AZ60" s="21">
        <f t="shared" si="61"/>
        <v>10</v>
      </c>
      <c r="BA60" s="21">
        <f t="shared" si="61"/>
        <v>12</v>
      </c>
    </row>
    <row r="61" spans="1:55">
      <c r="F61" t="s">
        <v>344</v>
      </c>
      <c r="G61" s="9">
        <f>COUNTIF(G$24:G$43,$A$50)</f>
        <v>0</v>
      </c>
      <c r="H61" s="9">
        <f t="shared" ref="H61:BA61" si="62">COUNTIF(H$24:H$43,$A$50)</f>
        <v>0</v>
      </c>
      <c r="I61" s="9">
        <f t="shared" si="62"/>
        <v>2</v>
      </c>
      <c r="J61" s="9">
        <f t="shared" si="62"/>
        <v>2</v>
      </c>
      <c r="K61" s="9">
        <f t="shared" si="62"/>
        <v>2</v>
      </c>
      <c r="M61" s="13">
        <f t="shared" si="62"/>
        <v>0</v>
      </c>
      <c r="N61" s="13">
        <f t="shared" si="62"/>
        <v>1</v>
      </c>
      <c r="O61" s="13">
        <f t="shared" si="62"/>
        <v>3</v>
      </c>
      <c r="P61" s="13">
        <f t="shared" si="62"/>
        <v>3</v>
      </c>
      <c r="Q61" s="13">
        <f t="shared" si="62"/>
        <v>3</v>
      </c>
      <c r="S61" s="17">
        <f t="shared" si="62"/>
        <v>0</v>
      </c>
      <c r="T61" s="17">
        <f t="shared" si="62"/>
        <v>0</v>
      </c>
      <c r="U61" s="17">
        <f t="shared" si="62"/>
        <v>1</v>
      </c>
      <c r="V61" s="17">
        <f t="shared" si="62"/>
        <v>2</v>
      </c>
      <c r="W61" s="17">
        <f t="shared" si="62"/>
        <v>2</v>
      </c>
      <c r="Y61" s="21">
        <f t="shared" si="62"/>
        <v>4</v>
      </c>
      <c r="Z61" s="21">
        <f t="shared" si="62"/>
        <v>2</v>
      </c>
      <c r="AA61" s="21">
        <f t="shared" si="62"/>
        <v>2</v>
      </c>
      <c r="AB61" s="21">
        <f t="shared" si="62"/>
        <v>0</v>
      </c>
      <c r="AC61" s="21">
        <f t="shared" si="62"/>
        <v>3</v>
      </c>
      <c r="AE61" s="9">
        <f t="shared" si="62"/>
        <v>1</v>
      </c>
      <c r="AF61" s="9">
        <f t="shared" si="62"/>
        <v>0</v>
      </c>
      <c r="AG61" s="9">
        <f t="shared" si="62"/>
        <v>4</v>
      </c>
      <c r="AH61" s="9">
        <f t="shared" si="62"/>
        <v>3</v>
      </c>
      <c r="AI61" s="9">
        <f t="shared" si="62"/>
        <v>0</v>
      </c>
      <c r="AK61" s="27">
        <f t="shared" si="62"/>
        <v>0</v>
      </c>
      <c r="AL61" s="27">
        <f t="shared" si="62"/>
        <v>1</v>
      </c>
      <c r="AM61" s="27">
        <f t="shared" si="62"/>
        <v>0</v>
      </c>
      <c r="AN61" s="27">
        <f t="shared" si="62"/>
        <v>2</v>
      </c>
      <c r="AO61" s="27">
        <f t="shared" si="62"/>
        <v>2</v>
      </c>
      <c r="AQ61" s="17">
        <f t="shared" si="62"/>
        <v>0</v>
      </c>
      <c r="AR61" s="17">
        <f t="shared" si="62"/>
        <v>2</v>
      </c>
      <c r="AS61" s="17">
        <f t="shared" si="62"/>
        <v>3</v>
      </c>
      <c r="AT61" s="17">
        <f t="shared" si="62"/>
        <v>2</v>
      </c>
      <c r="AU61" s="17">
        <f t="shared" si="62"/>
        <v>4</v>
      </c>
      <c r="AW61" s="21">
        <f t="shared" si="62"/>
        <v>0</v>
      </c>
      <c r="AX61" s="21">
        <f t="shared" si="62"/>
        <v>1</v>
      </c>
      <c r="AY61" s="21">
        <f t="shared" si="62"/>
        <v>0</v>
      </c>
      <c r="AZ61" s="21">
        <f t="shared" si="62"/>
        <v>1</v>
      </c>
      <c r="BA61" s="21">
        <f t="shared" si="62"/>
        <v>0</v>
      </c>
    </row>
    <row r="62" spans="1:55">
      <c r="F62" t="s">
        <v>345</v>
      </c>
      <c r="G62" s="11">
        <f>G57/20</f>
        <v>0.1</v>
      </c>
      <c r="H62" s="11">
        <f t="shared" ref="H62:BA62" si="63">H57/20</f>
        <v>0.1</v>
      </c>
      <c r="I62" s="11">
        <f t="shared" si="63"/>
        <v>0.15</v>
      </c>
      <c r="J62" s="11">
        <f t="shared" si="63"/>
        <v>0.05</v>
      </c>
      <c r="K62" s="11">
        <f t="shared" si="63"/>
        <v>0.05</v>
      </c>
      <c r="L62" s="35"/>
      <c r="M62" s="15">
        <f t="shared" si="63"/>
        <v>0.15</v>
      </c>
      <c r="N62" s="15">
        <f t="shared" si="63"/>
        <v>0.1</v>
      </c>
      <c r="O62" s="15">
        <f t="shared" si="63"/>
        <v>0.05</v>
      </c>
      <c r="P62" s="15">
        <f t="shared" si="63"/>
        <v>0.05</v>
      </c>
      <c r="Q62" s="15">
        <f t="shared" si="63"/>
        <v>0.25</v>
      </c>
      <c r="R62" s="35"/>
      <c r="S62" s="19">
        <f t="shared" si="63"/>
        <v>0.05</v>
      </c>
      <c r="T62" s="19">
        <f t="shared" si="63"/>
        <v>0.05</v>
      </c>
      <c r="U62" s="19">
        <f t="shared" si="63"/>
        <v>0.05</v>
      </c>
      <c r="V62" s="19">
        <f t="shared" si="63"/>
        <v>0.05</v>
      </c>
      <c r="W62" s="19">
        <f t="shared" si="63"/>
        <v>0.05</v>
      </c>
      <c r="X62" s="35"/>
      <c r="Y62" s="25">
        <f t="shared" si="63"/>
        <v>0.05</v>
      </c>
      <c r="Z62" s="25">
        <f t="shared" si="63"/>
        <v>0.05</v>
      </c>
      <c r="AA62" s="25">
        <f t="shared" si="63"/>
        <v>0.05</v>
      </c>
      <c r="AB62" s="25">
        <f t="shared" si="63"/>
        <v>0.05</v>
      </c>
      <c r="AC62" s="25">
        <f t="shared" si="63"/>
        <v>0.05</v>
      </c>
      <c r="AD62" s="35"/>
      <c r="AE62" s="11">
        <f t="shared" si="63"/>
        <v>0.05</v>
      </c>
      <c r="AF62" s="11">
        <f t="shared" si="63"/>
        <v>0.05</v>
      </c>
      <c r="AG62" s="11">
        <f t="shared" si="63"/>
        <v>0.05</v>
      </c>
      <c r="AH62" s="11">
        <f t="shared" si="63"/>
        <v>0.05</v>
      </c>
      <c r="AI62" s="11">
        <f t="shared" si="63"/>
        <v>0.05</v>
      </c>
      <c r="AJ62" s="35"/>
      <c r="AK62" s="29">
        <f t="shared" si="63"/>
        <v>0.05</v>
      </c>
      <c r="AL62" s="29">
        <f t="shared" si="63"/>
        <v>0.05</v>
      </c>
      <c r="AM62" s="29">
        <f t="shared" si="63"/>
        <v>0.1</v>
      </c>
      <c r="AN62" s="29">
        <f t="shared" si="63"/>
        <v>0.1</v>
      </c>
      <c r="AO62" s="29">
        <f t="shared" si="63"/>
        <v>0.05</v>
      </c>
      <c r="AP62" s="35"/>
      <c r="AQ62" s="19">
        <f t="shared" si="63"/>
        <v>0.05</v>
      </c>
      <c r="AR62" s="19">
        <f t="shared" si="63"/>
        <v>0.05</v>
      </c>
      <c r="AS62" s="19">
        <f t="shared" si="63"/>
        <v>0.05</v>
      </c>
      <c r="AT62" s="19">
        <f t="shared" si="63"/>
        <v>0.05</v>
      </c>
      <c r="AU62" s="19">
        <f t="shared" si="63"/>
        <v>0.05</v>
      </c>
      <c r="AV62" s="35"/>
      <c r="AW62" s="25">
        <f t="shared" si="63"/>
        <v>0.15</v>
      </c>
      <c r="AX62" s="25">
        <f t="shared" si="63"/>
        <v>0.1</v>
      </c>
      <c r="AY62" s="25">
        <f t="shared" si="63"/>
        <v>0.1</v>
      </c>
      <c r="AZ62" s="25">
        <f t="shared" si="63"/>
        <v>0.1</v>
      </c>
      <c r="BA62" s="25">
        <f t="shared" si="63"/>
        <v>0.1</v>
      </c>
      <c r="BB62" s="35"/>
    </row>
    <row r="63" spans="1:55">
      <c r="F63" t="s">
        <v>346</v>
      </c>
      <c r="G63" s="11">
        <f t="shared" ref="G63:I66" si="64">G58/20</f>
        <v>0.25</v>
      </c>
      <c r="H63" s="11">
        <f t="shared" si="64"/>
        <v>0.35</v>
      </c>
      <c r="I63" s="11">
        <f t="shared" si="64"/>
        <v>0.25</v>
      </c>
      <c r="J63" s="11">
        <f t="shared" ref="J63:BA63" si="65">J58/20</f>
        <v>0.2</v>
      </c>
      <c r="K63" s="11">
        <f t="shared" si="65"/>
        <v>0.1</v>
      </c>
      <c r="L63" s="35"/>
      <c r="M63" s="15">
        <f t="shared" si="65"/>
        <v>0.2</v>
      </c>
      <c r="N63" s="15">
        <f t="shared" si="65"/>
        <v>0.2</v>
      </c>
      <c r="O63" s="15">
        <f t="shared" si="65"/>
        <v>0.05</v>
      </c>
      <c r="P63" s="15">
        <f t="shared" si="65"/>
        <v>0.1</v>
      </c>
      <c r="Q63" s="15">
        <f t="shared" si="65"/>
        <v>0.1</v>
      </c>
      <c r="R63" s="35"/>
      <c r="S63" s="19">
        <f t="shared" si="65"/>
        <v>0.2</v>
      </c>
      <c r="T63" s="19">
        <f t="shared" si="65"/>
        <v>0.3</v>
      </c>
      <c r="U63" s="19">
        <f t="shared" si="65"/>
        <v>0.25</v>
      </c>
      <c r="V63" s="19">
        <f t="shared" si="65"/>
        <v>0</v>
      </c>
      <c r="W63" s="19">
        <f t="shared" si="65"/>
        <v>0</v>
      </c>
      <c r="X63" s="35"/>
      <c r="Y63" s="25">
        <f t="shared" si="65"/>
        <v>0.1</v>
      </c>
      <c r="Z63" s="25">
        <f t="shared" si="65"/>
        <v>0.05</v>
      </c>
      <c r="AA63" s="25">
        <f t="shared" si="65"/>
        <v>0</v>
      </c>
      <c r="AB63" s="25">
        <f t="shared" si="65"/>
        <v>0.3</v>
      </c>
      <c r="AC63" s="25">
        <f t="shared" si="65"/>
        <v>0.1</v>
      </c>
      <c r="AD63" s="35"/>
      <c r="AE63" s="11">
        <f t="shared" si="65"/>
        <v>0.15</v>
      </c>
      <c r="AF63" s="11">
        <f t="shared" si="65"/>
        <v>0.05</v>
      </c>
      <c r="AG63" s="11">
        <f t="shared" si="65"/>
        <v>0.05</v>
      </c>
      <c r="AH63" s="11">
        <f t="shared" si="65"/>
        <v>0</v>
      </c>
      <c r="AI63" s="11">
        <f t="shared" si="65"/>
        <v>0.1</v>
      </c>
      <c r="AJ63" s="35"/>
      <c r="AK63" s="29">
        <f t="shared" si="65"/>
        <v>0.25</v>
      </c>
      <c r="AL63" s="29">
        <f t="shared" si="65"/>
        <v>0.15</v>
      </c>
      <c r="AM63" s="29">
        <f t="shared" si="65"/>
        <v>0.2</v>
      </c>
      <c r="AN63" s="29">
        <f t="shared" si="65"/>
        <v>0.1</v>
      </c>
      <c r="AO63" s="29">
        <f t="shared" si="65"/>
        <v>0</v>
      </c>
      <c r="AP63" s="35"/>
      <c r="AQ63" s="19">
        <f t="shared" si="65"/>
        <v>0.15</v>
      </c>
      <c r="AR63" s="19">
        <f t="shared" si="65"/>
        <v>0</v>
      </c>
      <c r="AS63" s="19">
        <f t="shared" si="65"/>
        <v>0.05</v>
      </c>
      <c r="AT63" s="19">
        <f t="shared" si="65"/>
        <v>0.05</v>
      </c>
      <c r="AU63" s="19">
        <f t="shared" si="65"/>
        <v>0.05</v>
      </c>
      <c r="AV63" s="35"/>
      <c r="AW63" s="25">
        <f t="shared" si="65"/>
        <v>0.15</v>
      </c>
      <c r="AX63" s="25">
        <f t="shared" si="65"/>
        <v>0.15</v>
      </c>
      <c r="AY63" s="25">
        <f t="shared" si="65"/>
        <v>0.15</v>
      </c>
      <c r="AZ63" s="25">
        <f t="shared" si="65"/>
        <v>0.2</v>
      </c>
      <c r="BA63" s="25">
        <f t="shared" si="65"/>
        <v>0.2</v>
      </c>
      <c r="BB63" s="35"/>
    </row>
    <row r="64" spans="1:55">
      <c r="F64" t="s">
        <v>347</v>
      </c>
      <c r="G64" s="11">
        <f t="shared" si="64"/>
        <v>0.35</v>
      </c>
      <c r="H64" s="11">
        <f t="shared" si="64"/>
        <v>0.3</v>
      </c>
      <c r="I64" s="11">
        <f t="shared" si="64"/>
        <v>0.2</v>
      </c>
      <c r="J64" s="11">
        <f t="shared" ref="J64:BA64" si="66">J59/20</f>
        <v>0.45</v>
      </c>
      <c r="K64" s="11">
        <f t="shared" si="66"/>
        <v>0.25</v>
      </c>
      <c r="L64" s="35"/>
      <c r="M64" s="15">
        <f t="shared" si="66"/>
        <v>0.4</v>
      </c>
      <c r="N64" s="15">
        <f t="shared" si="66"/>
        <v>0.4</v>
      </c>
      <c r="O64" s="15">
        <f t="shared" si="66"/>
        <v>0.3</v>
      </c>
      <c r="P64" s="15">
        <f t="shared" si="66"/>
        <v>0.3</v>
      </c>
      <c r="Q64" s="15">
        <f t="shared" si="66"/>
        <v>0.25</v>
      </c>
      <c r="R64" s="35"/>
      <c r="S64" s="19">
        <f t="shared" si="66"/>
        <v>0.05</v>
      </c>
      <c r="T64" s="19">
        <f t="shared" si="66"/>
        <v>0.2</v>
      </c>
      <c r="U64" s="19">
        <f t="shared" si="66"/>
        <v>0.3</v>
      </c>
      <c r="V64" s="19">
        <f t="shared" si="66"/>
        <v>0.45</v>
      </c>
      <c r="W64" s="19">
        <f t="shared" si="66"/>
        <v>0.25</v>
      </c>
      <c r="X64" s="35"/>
      <c r="Y64" s="25">
        <f t="shared" si="66"/>
        <v>0.25</v>
      </c>
      <c r="Z64" s="25">
        <f t="shared" si="66"/>
        <v>0.35</v>
      </c>
      <c r="AA64" s="25">
        <f t="shared" si="66"/>
        <v>0.3</v>
      </c>
      <c r="AB64" s="25">
        <f t="shared" si="66"/>
        <v>0.2</v>
      </c>
      <c r="AC64" s="25">
        <f t="shared" si="66"/>
        <v>0.35</v>
      </c>
      <c r="AD64" s="35"/>
      <c r="AE64" s="11">
        <f t="shared" si="66"/>
        <v>0.35</v>
      </c>
      <c r="AF64" s="11">
        <f t="shared" si="66"/>
        <v>0.3</v>
      </c>
      <c r="AG64" s="11">
        <f t="shared" si="66"/>
        <v>0.2</v>
      </c>
      <c r="AH64" s="11">
        <f t="shared" si="66"/>
        <v>0.25</v>
      </c>
      <c r="AI64" s="11">
        <f t="shared" si="66"/>
        <v>0.35</v>
      </c>
      <c r="AJ64" s="35"/>
      <c r="AK64" s="29">
        <f t="shared" si="66"/>
        <v>0.2</v>
      </c>
      <c r="AL64" s="29">
        <f t="shared" si="66"/>
        <v>0.2</v>
      </c>
      <c r="AM64" s="29">
        <f t="shared" si="66"/>
        <v>0.35</v>
      </c>
      <c r="AN64" s="29">
        <f t="shared" si="66"/>
        <v>0.2</v>
      </c>
      <c r="AO64" s="29">
        <f t="shared" si="66"/>
        <v>0.25</v>
      </c>
      <c r="AP64" s="35"/>
      <c r="AQ64" s="19">
        <f t="shared" si="66"/>
        <v>0.3</v>
      </c>
      <c r="AR64" s="19">
        <f t="shared" si="66"/>
        <v>0.25</v>
      </c>
      <c r="AS64" s="19">
        <f t="shared" si="66"/>
        <v>0.2</v>
      </c>
      <c r="AT64" s="19">
        <f t="shared" si="66"/>
        <v>0.1</v>
      </c>
      <c r="AU64" s="19">
        <f t="shared" si="66"/>
        <v>0.15</v>
      </c>
      <c r="AV64" s="35"/>
      <c r="AW64" s="25">
        <f t="shared" si="66"/>
        <v>0.15</v>
      </c>
      <c r="AX64" s="25">
        <f t="shared" si="66"/>
        <v>0.25</v>
      </c>
      <c r="AY64" s="25">
        <f t="shared" si="66"/>
        <v>0.25</v>
      </c>
      <c r="AZ64" s="25">
        <f t="shared" si="66"/>
        <v>0.15</v>
      </c>
      <c r="BA64" s="25">
        <f t="shared" si="66"/>
        <v>0.1</v>
      </c>
      <c r="BB64" s="35"/>
    </row>
    <row r="65" spans="1:54">
      <c r="F65" t="s">
        <v>348</v>
      </c>
      <c r="G65" s="11">
        <f t="shared" si="64"/>
        <v>0.3</v>
      </c>
      <c r="H65" s="11">
        <f t="shared" si="64"/>
        <v>0.25</v>
      </c>
      <c r="I65" s="11">
        <f t="shared" si="64"/>
        <v>0.3</v>
      </c>
      <c r="J65" s="11">
        <f t="shared" ref="J65:BA65" si="67">J60/20</f>
        <v>0.2</v>
      </c>
      <c r="K65" s="11">
        <f t="shared" si="67"/>
        <v>0.5</v>
      </c>
      <c r="L65" s="35"/>
      <c r="M65" s="15">
        <f t="shared" si="67"/>
        <v>0.25</v>
      </c>
      <c r="N65" s="15">
        <f t="shared" si="67"/>
        <v>0.25</v>
      </c>
      <c r="O65" s="15">
        <f t="shared" si="67"/>
        <v>0.45</v>
      </c>
      <c r="P65" s="15">
        <f t="shared" si="67"/>
        <v>0.4</v>
      </c>
      <c r="Q65" s="15">
        <f t="shared" si="67"/>
        <v>0.25</v>
      </c>
      <c r="R65" s="35"/>
      <c r="S65" s="19">
        <f t="shared" si="67"/>
        <v>0.7</v>
      </c>
      <c r="T65" s="19">
        <f t="shared" si="67"/>
        <v>0.45</v>
      </c>
      <c r="U65" s="19">
        <f t="shared" si="67"/>
        <v>0.35</v>
      </c>
      <c r="V65" s="19">
        <f t="shared" si="67"/>
        <v>0.4</v>
      </c>
      <c r="W65" s="19">
        <f t="shared" si="67"/>
        <v>0.6</v>
      </c>
      <c r="X65" s="35"/>
      <c r="Y65" s="25">
        <f t="shared" si="67"/>
        <v>0.4</v>
      </c>
      <c r="Z65" s="25">
        <f t="shared" si="67"/>
        <v>0.45</v>
      </c>
      <c r="AA65" s="25">
        <f t="shared" si="67"/>
        <v>0.55000000000000004</v>
      </c>
      <c r="AB65" s="25">
        <f t="shared" si="67"/>
        <v>0.45</v>
      </c>
      <c r="AC65" s="25">
        <f t="shared" si="67"/>
        <v>0.35</v>
      </c>
      <c r="AD65" s="35"/>
      <c r="AE65" s="11">
        <f t="shared" si="67"/>
        <v>0.4</v>
      </c>
      <c r="AF65" s="11">
        <f t="shared" si="67"/>
        <v>0.6</v>
      </c>
      <c r="AG65" s="11">
        <f t="shared" si="67"/>
        <v>0.5</v>
      </c>
      <c r="AH65" s="11">
        <f t="shared" si="67"/>
        <v>0.55000000000000004</v>
      </c>
      <c r="AI65" s="11">
        <f t="shared" si="67"/>
        <v>0.5</v>
      </c>
      <c r="AJ65" s="35"/>
      <c r="AK65" s="29">
        <f t="shared" si="67"/>
        <v>0.5</v>
      </c>
      <c r="AL65" s="29">
        <f t="shared" si="67"/>
        <v>0.55000000000000004</v>
      </c>
      <c r="AM65" s="29">
        <f t="shared" si="67"/>
        <v>0.35</v>
      </c>
      <c r="AN65" s="29">
        <f t="shared" si="67"/>
        <v>0.5</v>
      </c>
      <c r="AO65" s="29">
        <f t="shared" si="67"/>
        <v>0.6</v>
      </c>
      <c r="AP65" s="35"/>
      <c r="AQ65" s="19">
        <f t="shared" si="67"/>
        <v>0.5</v>
      </c>
      <c r="AR65" s="19">
        <f t="shared" si="67"/>
        <v>0.6</v>
      </c>
      <c r="AS65" s="19">
        <f t="shared" si="67"/>
        <v>0.55000000000000004</v>
      </c>
      <c r="AT65" s="19">
        <f t="shared" si="67"/>
        <v>0.7</v>
      </c>
      <c r="AU65" s="19">
        <f t="shared" si="67"/>
        <v>0.55000000000000004</v>
      </c>
      <c r="AV65" s="35"/>
      <c r="AW65" s="25">
        <f t="shared" si="67"/>
        <v>0.55000000000000004</v>
      </c>
      <c r="AX65" s="25">
        <f t="shared" si="67"/>
        <v>0.45</v>
      </c>
      <c r="AY65" s="25">
        <f t="shared" si="67"/>
        <v>0.5</v>
      </c>
      <c r="AZ65" s="25">
        <f t="shared" si="67"/>
        <v>0.5</v>
      </c>
      <c r="BA65" s="25">
        <f t="shared" si="67"/>
        <v>0.6</v>
      </c>
      <c r="BB65" s="35"/>
    </row>
    <row r="66" spans="1:54">
      <c r="F66" t="s">
        <v>349</v>
      </c>
      <c r="G66" s="11">
        <f t="shared" si="64"/>
        <v>0</v>
      </c>
      <c r="H66" s="11">
        <f t="shared" si="64"/>
        <v>0</v>
      </c>
      <c r="I66" s="11">
        <f t="shared" si="64"/>
        <v>0.1</v>
      </c>
      <c r="J66" s="11">
        <f t="shared" ref="J66:BA66" si="68">J61/20</f>
        <v>0.1</v>
      </c>
      <c r="K66" s="11">
        <f t="shared" si="68"/>
        <v>0.1</v>
      </c>
      <c r="L66" s="35"/>
      <c r="M66" s="15">
        <f t="shared" si="68"/>
        <v>0</v>
      </c>
      <c r="N66" s="15">
        <f t="shared" si="68"/>
        <v>0.05</v>
      </c>
      <c r="O66" s="15">
        <f t="shared" si="68"/>
        <v>0.15</v>
      </c>
      <c r="P66" s="15">
        <f t="shared" si="68"/>
        <v>0.15</v>
      </c>
      <c r="Q66" s="15">
        <f t="shared" si="68"/>
        <v>0.15</v>
      </c>
      <c r="R66" s="35"/>
      <c r="S66" s="19">
        <f t="shared" si="68"/>
        <v>0</v>
      </c>
      <c r="T66" s="19">
        <f t="shared" si="68"/>
        <v>0</v>
      </c>
      <c r="U66" s="19">
        <f t="shared" si="68"/>
        <v>0.05</v>
      </c>
      <c r="V66" s="19">
        <f t="shared" si="68"/>
        <v>0.1</v>
      </c>
      <c r="W66" s="19">
        <f t="shared" si="68"/>
        <v>0.1</v>
      </c>
      <c r="X66" s="35"/>
      <c r="Y66" s="25">
        <f t="shared" si="68"/>
        <v>0.2</v>
      </c>
      <c r="Z66" s="25">
        <f t="shared" si="68"/>
        <v>0.1</v>
      </c>
      <c r="AA66" s="25">
        <f t="shared" si="68"/>
        <v>0.1</v>
      </c>
      <c r="AB66" s="25">
        <f t="shared" si="68"/>
        <v>0</v>
      </c>
      <c r="AC66" s="25">
        <f t="shared" si="68"/>
        <v>0.15</v>
      </c>
      <c r="AD66" s="35"/>
      <c r="AE66" s="11">
        <f t="shared" si="68"/>
        <v>0.05</v>
      </c>
      <c r="AF66" s="11">
        <f t="shared" si="68"/>
        <v>0</v>
      </c>
      <c r="AG66" s="11">
        <f t="shared" si="68"/>
        <v>0.2</v>
      </c>
      <c r="AH66" s="11">
        <f t="shared" si="68"/>
        <v>0.15</v>
      </c>
      <c r="AI66" s="11">
        <f t="shared" si="68"/>
        <v>0</v>
      </c>
      <c r="AJ66" s="35"/>
      <c r="AK66" s="29">
        <f t="shared" si="68"/>
        <v>0</v>
      </c>
      <c r="AL66" s="29">
        <f t="shared" si="68"/>
        <v>0.05</v>
      </c>
      <c r="AM66" s="29">
        <f t="shared" si="68"/>
        <v>0</v>
      </c>
      <c r="AN66" s="29">
        <f t="shared" si="68"/>
        <v>0.1</v>
      </c>
      <c r="AO66" s="29">
        <f t="shared" si="68"/>
        <v>0.1</v>
      </c>
      <c r="AP66" s="35"/>
      <c r="AQ66" s="19">
        <f t="shared" si="68"/>
        <v>0</v>
      </c>
      <c r="AR66" s="19">
        <f t="shared" si="68"/>
        <v>0.1</v>
      </c>
      <c r="AS66" s="19">
        <f t="shared" si="68"/>
        <v>0.15</v>
      </c>
      <c r="AT66" s="19">
        <f t="shared" si="68"/>
        <v>0.1</v>
      </c>
      <c r="AU66" s="19">
        <f t="shared" si="68"/>
        <v>0.2</v>
      </c>
      <c r="AV66" s="35"/>
      <c r="AW66" s="25">
        <f t="shared" si="68"/>
        <v>0</v>
      </c>
      <c r="AX66" s="25">
        <f t="shared" si="68"/>
        <v>0.05</v>
      </c>
      <c r="AY66" s="25">
        <f t="shared" si="68"/>
        <v>0</v>
      </c>
      <c r="AZ66" s="25">
        <f t="shared" si="68"/>
        <v>0.05</v>
      </c>
      <c r="BA66" s="25">
        <f t="shared" si="68"/>
        <v>0</v>
      </c>
      <c r="BB66" s="35"/>
    </row>
    <row r="68" spans="1:54">
      <c r="A68" s="4" t="s">
        <v>0</v>
      </c>
      <c r="B68" s="2" t="s">
        <v>3</v>
      </c>
      <c r="C68" s="2" t="s">
        <v>4</v>
      </c>
      <c r="D68" s="2" t="s">
        <v>7</v>
      </c>
      <c r="E68" s="2" t="s">
        <v>10</v>
      </c>
      <c r="F68" s="2" t="s">
        <v>13</v>
      </c>
      <c r="G68" s="12" t="s">
        <v>16</v>
      </c>
      <c r="H68" s="12" t="s">
        <v>19</v>
      </c>
      <c r="I68" s="12" t="str">
        <f>I2</f>
        <v>¿En qué medida considera usted que la implementación de prácticas de transporte eficiente ha mejorado la puntualidad y agilidad en la entrega de materiales, suministros e insumos dentro de la operación logística de GeoPark?</v>
      </c>
      <c r="J68" s="12" t="s">
        <v>25</v>
      </c>
      <c r="K68" s="12" t="s">
        <v>28</v>
      </c>
      <c r="L68" s="36"/>
      <c r="M68" s="16" t="s">
        <v>31</v>
      </c>
      <c r="N68" s="16" t="s">
        <v>34</v>
      </c>
      <c r="O68" s="16" t="s">
        <v>37</v>
      </c>
      <c r="P68" s="16" t="s">
        <v>40</v>
      </c>
      <c r="Q68" s="16" t="s">
        <v>43</v>
      </c>
      <c r="R68" s="36"/>
      <c r="S68" s="20" t="s">
        <v>46</v>
      </c>
      <c r="T68" s="20" t="s">
        <v>49</v>
      </c>
      <c r="U68" s="20" t="s">
        <v>52</v>
      </c>
      <c r="V68" s="20" t="s">
        <v>55</v>
      </c>
      <c r="W68" s="20" t="s">
        <v>58</v>
      </c>
      <c r="X68" s="36"/>
      <c r="Y68" s="26" t="s">
        <v>61</v>
      </c>
      <c r="Z68" s="26" t="s">
        <v>64</v>
      </c>
      <c r="AA68" s="26" t="s">
        <v>67</v>
      </c>
      <c r="AB68" s="26" t="s">
        <v>70</v>
      </c>
      <c r="AC68" s="26" t="s">
        <v>73</v>
      </c>
      <c r="AD68" s="36"/>
      <c r="AE68" s="12" t="s">
        <v>76</v>
      </c>
      <c r="AF68" s="12" t="s">
        <v>79</v>
      </c>
      <c r="AG68" s="12" t="s">
        <v>82</v>
      </c>
      <c r="AH68" s="12" t="s">
        <v>85</v>
      </c>
      <c r="AI68" s="12" t="s">
        <v>88</v>
      </c>
      <c r="AJ68" s="36"/>
      <c r="AK68" s="30" t="s">
        <v>91</v>
      </c>
      <c r="AL68" s="30" t="s">
        <v>94</v>
      </c>
      <c r="AM68" s="30" t="s">
        <v>97</v>
      </c>
      <c r="AN68" s="30" t="s">
        <v>100</v>
      </c>
      <c r="AO68" s="30" t="s">
        <v>103</v>
      </c>
      <c r="AP68" s="36"/>
      <c r="AQ68" s="20" t="s">
        <v>106</v>
      </c>
      <c r="AR68" s="20" t="s">
        <v>109</v>
      </c>
      <c r="AS68" s="20" t="s">
        <v>112</v>
      </c>
      <c r="AT68" s="20" t="s">
        <v>115</v>
      </c>
      <c r="AU68" s="20" t="s">
        <v>118</v>
      </c>
      <c r="AV68" s="36"/>
      <c r="AW68" s="26" t="s">
        <v>121</v>
      </c>
      <c r="AX68" s="26" t="s">
        <v>124</v>
      </c>
      <c r="AY68" s="26" t="s">
        <v>127</v>
      </c>
      <c r="AZ68" s="26" t="s">
        <v>130</v>
      </c>
      <c r="BA68" s="26" t="s">
        <v>133</v>
      </c>
      <c r="BB68" s="36"/>
    </row>
    <row r="109" spans="7:49">
      <c r="G109" s="9" t="str">
        <f>'Gráficas de frecuencias por sec'!$U$3</f>
        <v>Eficiencia de la cadena de suministro</v>
      </c>
    </row>
    <row r="110" spans="7:49">
      <c r="G110" s="9" t="s">
        <v>350</v>
      </c>
      <c r="M110" s="9" t="str">
        <f>'Gráficas de frecuencias por sec'!$U$4</f>
        <v>Transición energética</v>
      </c>
      <c r="S110" s="17" t="str">
        <f>'Gráficas de frecuencias por sec'!$U$5</f>
        <v>Marco regulatorio y políticas energéticas</v>
      </c>
      <c r="Y110" s="21" t="str">
        <f>'Gráficas de frecuencias por sec'!$U$6</f>
        <v>Adopción de tecnologías limpias</v>
      </c>
      <c r="AE110" s="9" t="str">
        <f>'Gráficas de frecuencias por sec'!$U$7</f>
        <v>Sostenibilidad operativa</v>
      </c>
      <c r="AK110" s="27" t="str">
        <f>'Gráficas de frecuencias por sec'!$U$8</f>
        <v>Competitividad empresarial</v>
      </c>
      <c r="AQ110" s="17" t="str">
        <f>'Gráficas de frecuencias por sec'!$U$9</f>
        <v>Percepción de beneficios de las tecnologías limpias</v>
      </c>
      <c r="AW110" s="21" t="str">
        <f>'Gráficas de frecuencias por sec'!$U$10</f>
        <v>Apoyo gubernamental para la adopción de tecnologías limpias</v>
      </c>
    </row>
    <row r="111" spans="7:49">
      <c r="M111" s="13" t="s">
        <v>351</v>
      </c>
      <c r="S111" s="17" t="s">
        <v>352</v>
      </c>
      <c r="Y111" s="21" t="s">
        <v>353</v>
      </c>
      <c r="AE111" s="9" t="s">
        <v>354</v>
      </c>
      <c r="AK111" s="27" t="s">
        <v>355</v>
      </c>
      <c r="AQ111" s="17" t="s">
        <v>356</v>
      </c>
      <c r="AW111" s="21" t="s">
        <v>357</v>
      </c>
    </row>
  </sheetData>
  <mergeCells count="8">
    <mergeCell ref="AQ1:AU1"/>
    <mergeCell ref="AW1:BA1"/>
    <mergeCell ref="G1:K1"/>
    <mergeCell ref="M1:Q1"/>
    <mergeCell ref="S1:W1"/>
    <mergeCell ref="Y1:AC1"/>
    <mergeCell ref="AE1:AI1"/>
    <mergeCell ref="AK1:AO1"/>
  </mergeCells>
  <phoneticPr fontId="5" type="noConversion"/>
  <pageMargins left="0.7" right="0.7" top="0.75" bottom="0.75" header="0.3" footer="0.3"/>
  <pageSetup paperSize="9" scale="31" orientation="portrait" r:id="rId1"/>
  <colBreaks count="1" manualBreakCount="1">
    <brk id="6" max="110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D1A5-36B6-457F-BC70-88A8CE5DAC52}">
  <dimension ref="A1:U266"/>
  <sheetViews>
    <sheetView tabSelected="1" topLeftCell="C139" zoomScale="115" zoomScaleNormal="115" workbookViewId="0">
      <selection activeCell="I260" sqref="I260"/>
    </sheetView>
  </sheetViews>
  <sheetFormatPr defaultColWidth="9.140625" defaultRowHeight="15"/>
  <cols>
    <col min="1" max="1" width="48.28515625" customWidth="1"/>
    <col min="2" max="2" width="54.140625" bestFit="1" customWidth="1"/>
    <col min="8" max="8" width="19" customWidth="1"/>
    <col min="9" max="9" width="15.42578125" customWidth="1"/>
    <col min="11" max="11" width="21.7109375" customWidth="1"/>
    <col min="12" max="12" width="14.28515625" customWidth="1"/>
    <col min="13" max="13" width="14.7109375" customWidth="1"/>
    <col min="14" max="15" width="17.5703125" customWidth="1"/>
    <col min="16" max="16" width="13.85546875" customWidth="1"/>
  </cols>
  <sheetData>
    <row r="1" spans="1:21">
      <c r="A1" s="47" t="s">
        <v>16</v>
      </c>
      <c r="B1" s="38" t="s">
        <v>196</v>
      </c>
      <c r="C1" s="39">
        <v>0.1</v>
      </c>
      <c r="F1" s="47"/>
      <c r="G1" s="47"/>
    </row>
    <row r="2" spans="1:21">
      <c r="A2" s="47"/>
      <c r="B2" s="38" t="s">
        <v>238</v>
      </c>
      <c r="C2" s="39">
        <v>0.25</v>
      </c>
      <c r="F2" s="38"/>
      <c r="G2" s="39"/>
      <c r="I2" s="38"/>
      <c r="J2" s="39"/>
      <c r="L2" s="38"/>
      <c r="M2" s="39"/>
      <c r="O2" s="38"/>
      <c r="P2" s="39"/>
      <c r="R2" s="38"/>
      <c r="S2" s="39"/>
    </row>
    <row r="3" spans="1:21">
      <c r="A3" s="47"/>
      <c r="B3" s="38" t="s">
        <v>137</v>
      </c>
      <c r="C3" s="39">
        <v>0.35</v>
      </c>
      <c r="F3" s="38"/>
      <c r="G3" s="39"/>
      <c r="I3" s="38"/>
      <c r="J3" s="39"/>
      <c r="L3" s="38"/>
      <c r="M3" s="39"/>
      <c r="O3" s="38"/>
      <c r="P3" s="39"/>
      <c r="R3" s="38"/>
      <c r="S3" s="39"/>
      <c r="U3" t="s">
        <v>350</v>
      </c>
    </row>
    <row r="4" spans="1:21">
      <c r="A4" s="47"/>
      <c r="B4" s="38" t="s">
        <v>216</v>
      </c>
      <c r="C4" s="39">
        <v>0.3</v>
      </c>
      <c r="F4" s="38"/>
      <c r="G4" s="39"/>
      <c r="I4" s="38"/>
      <c r="J4" s="39"/>
      <c r="L4" s="38"/>
      <c r="M4" s="39"/>
      <c r="O4" s="38"/>
      <c r="P4" s="39"/>
      <c r="R4" s="38"/>
      <c r="S4" s="39"/>
      <c r="U4" t="s">
        <v>351</v>
      </c>
    </row>
    <row r="5" spans="1:21">
      <c r="A5" s="47"/>
      <c r="B5" s="38" t="s">
        <v>322</v>
      </c>
      <c r="C5" s="39">
        <v>0</v>
      </c>
      <c r="F5" s="38"/>
      <c r="G5" s="39"/>
      <c r="I5" s="38"/>
      <c r="J5" s="39"/>
      <c r="L5" s="38"/>
      <c r="M5" s="39"/>
      <c r="O5" s="38"/>
      <c r="P5" s="39"/>
      <c r="R5" s="38"/>
      <c r="S5" s="39"/>
      <c r="U5" t="s">
        <v>352</v>
      </c>
    </row>
    <row r="6" spans="1:21">
      <c r="A6" s="37"/>
      <c r="B6" s="38"/>
      <c r="C6" s="39"/>
      <c r="F6" s="38"/>
      <c r="G6" s="39"/>
      <c r="I6" s="38"/>
      <c r="J6" s="39"/>
      <c r="L6" s="38"/>
      <c r="M6" s="39"/>
      <c r="O6" s="38"/>
      <c r="P6" s="39"/>
      <c r="R6" s="38"/>
      <c r="S6" s="39"/>
      <c r="U6" t="s">
        <v>353</v>
      </c>
    </row>
    <row r="7" spans="1:21">
      <c r="A7" s="47" t="s">
        <v>19</v>
      </c>
      <c r="B7" s="38" t="s">
        <v>197</v>
      </c>
      <c r="C7" s="39">
        <v>0.1</v>
      </c>
      <c r="F7" s="38"/>
      <c r="G7" s="39"/>
      <c r="I7" s="38"/>
      <c r="J7" s="39"/>
      <c r="L7" s="38"/>
      <c r="M7" s="39"/>
      <c r="O7" s="38"/>
      <c r="P7" s="39"/>
      <c r="R7" s="38"/>
      <c r="S7" s="39"/>
      <c r="U7" t="s">
        <v>354</v>
      </c>
    </row>
    <row r="8" spans="1:21">
      <c r="A8" s="47"/>
      <c r="B8" s="38" t="s">
        <v>138</v>
      </c>
      <c r="C8" s="39">
        <v>0.35</v>
      </c>
      <c r="U8" t="s">
        <v>355</v>
      </c>
    </row>
    <row r="9" spans="1:21">
      <c r="A9" s="47"/>
      <c r="B9" s="38" t="s">
        <v>255</v>
      </c>
      <c r="C9" s="39">
        <v>0.3</v>
      </c>
      <c r="U9" t="s">
        <v>356</v>
      </c>
    </row>
    <row r="10" spans="1:21">
      <c r="A10" s="47"/>
      <c r="B10" s="38" t="s">
        <v>179</v>
      </c>
      <c r="C10" s="39">
        <v>0.25</v>
      </c>
      <c r="U10" t="s">
        <v>357</v>
      </c>
    </row>
    <row r="11" spans="1:21">
      <c r="A11" s="47"/>
      <c r="B11" s="38" t="s">
        <v>323</v>
      </c>
      <c r="C11" s="39">
        <v>0</v>
      </c>
    </row>
    <row r="12" spans="1:21">
      <c r="A12" s="37"/>
      <c r="B12" s="38"/>
      <c r="C12" s="39"/>
    </row>
    <row r="13" spans="1:21">
      <c r="A13" s="47" t="s">
        <v>306</v>
      </c>
      <c r="B13" s="38" t="s">
        <v>198</v>
      </c>
      <c r="C13" s="39">
        <v>0.15</v>
      </c>
    </row>
    <row r="14" spans="1:21">
      <c r="A14" s="47"/>
      <c r="B14" s="38" t="s">
        <v>239</v>
      </c>
      <c r="C14" s="39">
        <v>0.25</v>
      </c>
    </row>
    <row r="15" spans="1:21">
      <c r="A15" s="47"/>
      <c r="B15" s="38" t="s">
        <v>139</v>
      </c>
      <c r="C15" s="39">
        <v>0.2</v>
      </c>
    </row>
    <row r="16" spans="1:21">
      <c r="A16" s="47"/>
      <c r="B16" s="38" t="s">
        <v>250</v>
      </c>
      <c r="C16" s="39">
        <v>0.3</v>
      </c>
    </row>
    <row r="17" spans="1:3">
      <c r="A17" s="47"/>
      <c r="B17" s="38" t="s">
        <v>217</v>
      </c>
      <c r="C17" s="39">
        <v>0.1</v>
      </c>
    </row>
    <row r="18" spans="1:3">
      <c r="A18" s="37"/>
      <c r="B18" s="38"/>
      <c r="C18" s="39"/>
    </row>
    <row r="19" spans="1:3">
      <c r="A19" s="47" t="s">
        <v>25</v>
      </c>
      <c r="B19" s="38" t="s">
        <v>284</v>
      </c>
      <c r="C19" s="39">
        <v>0.05</v>
      </c>
    </row>
    <row r="20" spans="1:3">
      <c r="A20" s="47"/>
      <c r="B20" s="38" t="s">
        <v>180</v>
      </c>
      <c r="C20" s="39">
        <v>0.2</v>
      </c>
    </row>
    <row r="21" spans="1:3">
      <c r="A21" s="47"/>
      <c r="B21" s="38" t="s">
        <v>140</v>
      </c>
      <c r="C21" s="39">
        <v>0.45</v>
      </c>
    </row>
    <row r="22" spans="1:3">
      <c r="A22" s="47"/>
      <c r="B22" s="38" t="s">
        <v>256</v>
      </c>
      <c r="C22" s="39">
        <v>0.2</v>
      </c>
    </row>
    <row r="23" spans="1:3">
      <c r="A23" s="47"/>
      <c r="B23" s="38" t="s">
        <v>218</v>
      </c>
      <c r="C23" s="39">
        <v>0.1</v>
      </c>
    </row>
    <row r="24" spans="1:3">
      <c r="A24" s="37"/>
      <c r="B24" s="38"/>
      <c r="C24" s="39"/>
    </row>
    <row r="25" spans="1:3">
      <c r="A25" s="47" t="s">
        <v>28</v>
      </c>
      <c r="B25" s="38" t="s">
        <v>285</v>
      </c>
      <c r="C25" s="39">
        <v>0.05</v>
      </c>
    </row>
    <row r="26" spans="1:3">
      <c r="A26" s="47"/>
      <c r="B26" s="38" t="s">
        <v>257</v>
      </c>
      <c r="C26" s="39">
        <v>0.1</v>
      </c>
    </row>
    <row r="27" spans="1:3">
      <c r="A27" s="47"/>
      <c r="B27" s="38" t="s">
        <v>141</v>
      </c>
      <c r="C27" s="39">
        <v>0.25</v>
      </c>
    </row>
    <row r="28" spans="1:3">
      <c r="A28" s="47"/>
      <c r="B28" s="38" t="s">
        <v>181</v>
      </c>
      <c r="C28" s="39">
        <v>0.5</v>
      </c>
    </row>
    <row r="29" spans="1:3">
      <c r="A29" s="47"/>
      <c r="B29" s="38" t="s">
        <v>199</v>
      </c>
      <c r="C29" s="39">
        <v>0.1</v>
      </c>
    </row>
    <row r="30" spans="1:3">
      <c r="A30" s="37"/>
      <c r="B30" s="38"/>
      <c r="C30" s="39"/>
    </row>
    <row r="33" spans="1:9">
      <c r="A33" s="47" t="str">
        <f>E33</f>
        <v>¿Qué proporción de la energía en sus operaciones proviene de fuentes renovables?</v>
      </c>
      <c r="B33" s="38" t="str">
        <f>E34</f>
        <v>Menos del 10%</v>
      </c>
      <c r="C33" s="42">
        <f>E39</f>
        <v>0.15</v>
      </c>
      <c r="D33" s="47"/>
      <c r="E33" t="s">
        <v>31</v>
      </c>
      <c r="F33" t="s">
        <v>34</v>
      </c>
      <c r="G33" t="s">
        <v>37</v>
      </c>
      <c r="H33" t="s">
        <v>40</v>
      </c>
      <c r="I33" t="s">
        <v>43</v>
      </c>
    </row>
    <row r="34" spans="1:9">
      <c r="A34" s="47"/>
      <c r="B34" s="38" t="str">
        <f t="shared" ref="B34:B37" si="0">E35</f>
        <v>10-25%</v>
      </c>
      <c r="C34" s="42">
        <f t="shared" ref="C34:C37" si="1">E40</f>
        <v>0.2</v>
      </c>
      <c r="D34" s="47"/>
      <c r="E34" s="40" t="s">
        <v>142</v>
      </c>
      <c r="F34" s="40" t="s">
        <v>274</v>
      </c>
      <c r="G34" s="40" t="s">
        <v>286</v>
      </c>
      <c r="H34" s="40" t="s">
        <v>287</v>
      </c>
      <c r="I34" s="40" t="s">
        <v>202</v>
      </c>
    </row>
    <row r="35" spans="1:9">
      <c r="A35" s="47"/>
      <c r="B35" s="38" t="str">
        <f t="shared" si="0"/>
        <v>26-50%</v>
      </c>
      <c r="C35" s="42">
        <f t="shared" si="1"/>
        <v>0.4</v>
      </c>
      <c r="D35" s="47"/>
      <c r="E35" s="40" t="s">
        <v>200</v>
      </c>
      <c r="F35" s="40" t="s">
        <v>182</v>
      </c>
      <c r="G35" s="40" t="s">
        <v>275</v>
      </c>
      <c r="H35" s="40" t="s">
        <v>240</v>
      </c>
      <c r="I35" s="40" t="s">
        <v>241</v>
      </c>
    </row>
    <row r="36" spans="1:9">
      <c r="A36" s="47"/>
      <c r="B36" s="38" t="str">
        <f t="shared" si="0"/>
        <v>51-75%</v>
      </c>
      <c r="C36" s="42">
        <f t="shared" si="1"/>
        <v>0.25</v>
      </c>
      <c r="D36" s="47"/>
      <c r="E36" s="40" t="s">
        <v>219</v>
      </c>
      <c r="F36" s="40" t="s">
        <v>143</v>
      </c>
      <c r="G36" s="40" t="s">
        <v>159</v>
      </c>
      <c r="H36" s="40" t="s">
        <v>145</v>
      </c>
      <c r="I36" s="40" t="s">
        <v>183</v>
      </c>
    </row>
    <row r="37" spans="1:9">
      <c r="A37" s="47"/>
      <c r="B37" s="38" t="str">
        <f t="shared" si="0"/>
        <v>Más del 75%</v>
      </c>
      <c r="C37" s="42">
        <f t="shared" si="1"/>
        <v>0</v>
      </c>
      <c r="D37" s="47"/>
      <c r="E37" s="40" t="s">
        <v>258</v>
      </c>
      <c r="F37" s="40" t="s">
        <v>220</v>
      </c>
      <c r="G37" s="40" t="s">
        <v>144</v>
      </c>
      <c r="H37" s="40" t="s">
        <v>201</v>
      </c>
      <c r="I37" s="40" t="s">
        <v>280</v>
      </c>
    </row>
    <row r="38" spans="1:9">
      <c r="A38" s="37"/>
      <c r="B38" s="38"/>
      <c r="C38" s="39"/>
      <c r="D38" s="47"/>
      <c r="E38" s="40" t="s">
        <v>324</v>
      </c>
      <c r="F38" s="40" t="s">
        <v>251</v>
      </c>
      <c r="G38" s="40" t="s">
        <v>221</v>
      </c>
      <c r="H38" s="40" t="s">
        <v>222</v>
      </c>
      <c r="I38" s="40" t="s">
        <v>146</v>
      </c>
    </row>
    <row r="39" spans="1:9">
      <c r="A39" s="47" t="str">
        <f>F33</f>
        <v>¿Cómo calificaría la inversión de su empresa en tecnologías limpias en los últimos dos años?</v>
      </c>
      <c r="B39" s="38" t="str">
        <f>F34</f>
        <v>Muy baja</v>
      </c>
      <c r="C39" s="42">
        <f>F39</f>
        <v>0.1</v>
      </c>
      <c r="D39" s="47"/>
      <c r="E39" s="39">
        <v>0.15</v>
      </c>
      <c r="F39" s="39">
        <v>0.1</v>
      </c>
      <c r="G39" s="39">
        <v>0.05</v>
      </c>
      <c r="H39" s="39">
        <v>0.05</v>
      </c>
      <c r="I39" s="39">
        <v>0.25</v>
      </c>
    </row>
    <row r="40" spans="1:9">
      <c r="A40" s="47"/>
      <c r="B40" s="38" t="str">
        <f>F35</f>
        <v>Baja</v>
      </c>
      <c r="C40" s="42">
        <f t="shared" ref="C40:C43" si="2">F40</f>
        <v>0.2</v>
      </c>
      <c r="D40" s="47"/>
      <c r="E40" s="39">
        <v>0.2</v>
      </c>
      <c r="F40" s="39">
        <v>0.2</v>
      </c>
      <c r="G40" s="39">
        <v>0.05</v>
      </c>
      <c r="H40" s="39">
        <v>0.1</v>
      </c>
      <c r="I40" s="39">
        <v>0.1</v>
      </c>
    </row>
    <row r="41" spans="1:9">
      <c r="A41" s="47"/>
      <c r="B41" s="38" t="str">
        <f>F36</f>
        <v>Moderada</v>
      </c>
      <c r="C41" s="42">
        <f t="shared" si="2"/>
        <v>0.4</v>
      </c>
      <c r="D41" s="47"/>
      <c r="E41" s="39">
        <v>0.4</v>
      </c>
      <c r="F41" s="39">
        <v>0.4</v>
      </c>
      <c r="G41" s="39">
        <v>0.3</v>
      </c>
      <c r="H41" s="39">
        <v>0.3</v>
      </c>
      <c r="I41" s="39">
        <v>0.25</v>
      </c>
    </row>
    <row r="42" spans="1:9">
      <c r="A42" s="47"/>
      <c r="B42" s="38" t="str">
        <f>F37</f>
        <v>Alta</v>
      </c>
      <c r="C42" s="42">
        <f t="shared" si="2"/>
        <v>0.25</v>
      </c>
      <c r="D42" s="47"/>
      <c r="E42" s="39">
        <v>0.25</v>
      </c>
      <c r="F42" s="39">
        <v>0.25</v>
      </c>
      <c r="G42" s="39">
        <v>0.45</v>
      </c>
      <c r="H42" s="39">
        <v>0.4</v>
      </c>
      <c r="I42" s="39">
        <v>0.25</v>
      </c>
    </row>
    <row r="43" spans="1:9">
      <c r="A43" s="47"/>
      <c r="B43" s="38" t="str">
        <f>F38</f>
        <v>Muy alta</v>
      </c>
      <c r="C43" s="42">
        <f t="shared" si="2"/>
        <v>0.05</v>
      </c>
      <c r="D43" s="47"/>
      <c r="E43" s="39">
        <v>0</v>
      </c>
      <c r="F43" s="39">
        <v>0.05</v>
      </c>
      <c r="G43" s="39">
        <v>0.15</v>
      </c>
      <c r="H43" s="39">
        <v>0.15</v>
      </c>
      <c r="I43" s="39">
        <v>0.15</v>
      </c>
    </row>
    <row r="44" spans="1:9">
      <c r="A44" s="37"/>
      <c r="B44" s="38"/>
      <c r="C44" s="39"/>
      <c r="D44" s="47"/>
    </row>
    <row r="45" spans="1:9">
      <c r="A45" s="47" t="str">
        <f>G33</f>
        <v>¿En qué medida considera que su empresa cumple con las normativas ambientales exigidas por el gobierno?</v>
      </c>
      <c r="B45" s="38" t="str">
        <f>G34</f>
        <v>No cumple</v>
      </c>
      <c r="C45" s="42">
        <f>G39</f>
        <v>0.05</v>
      </c>
      <c r="D45" s="47"/>
    </row>
    <row r="46" spans="1:9">
      <c r="A46" s="47"/>
      <c r="B46" s="38" t="str">
        <f>G35</f>
        <v>Cumple en baja medida</v>
      </c>
      <c r="C46" s="42">
        <f t="shared" ref="C46:C49" si="3">G40</f>
        <v>0.05</v>
      </c>
      <c r="D46" s="47"/>
    </row>
    <row r="47" spans="1:9">
      <c r="A47" s="47"/>
      <c r="B47" s="38" t="str">
        <f>G36</f>
        <v>Cumple en medida moderada</v>
      </c>
      <c r="C47" s="42">
        <f t="shared" si="3"/>
        <v>0.3</v>
      </c>
      <c r="D47" s="47"/>
    </row>
    <row r="48" spans="1:9">
      <c r="A48" s="47"/>
      <c r="B48" s="38" t="str">
        <f>G37</f>
        <v>Cumple en gran medida</v>
      </c>
      <c r="C48" s="42">
        <f t="shared" si="3"/>
        <v>0.45</v>
      </c>
      <c r="D48" s="47"/>
    </row>
    <row r="49" spans="1:9">
      <c r="A49" s="47"/>
      <c r="B49" s="38" t="str">
        <f>G38</f>
        <v>Cumple completamente</v>
      </c>
      <c r="C49" s="42">
        <f t="shared" si="3"/>
        <v>0.15</v>
      </c>
      <c r="D49" s="47"/>
    </row>
    <row r="50" spans="1:9">
      <c r="A50" s="37"/>
      <c r="B50" s="38"/>
      <c r="C50" s="39"/>
      <c r="D50" s="47"/>
    </row>
    <row r="51" spans="1:9">
      <c r="A51" s="47" t="str">
        <f>H33</f>
        <v>¿En qué medida los líderes o empleados estratégicos perciben la transición energética como una oportunidad de crecimiento sostenible para la empresa?</v>
      </c>
      <c r="B51" s="38" t="str">
        <f>H34</f>
        <v>No la ven como oportunidad</v>
      </c>
      <c r="C51" s="42">
        <f>H39</f>
        <v>0.05</v>
      </c>
      <c r="D51" s="47"/>
    </row>
    <row r="52" spans="1:9">
      <c r="A52" s="47"/>
      <c r="B52" s="38" t="str">
        <f>H35</f>
        <v>La ven como una oportunidad muy limitada</v>
      </c>
      <c r="C52" s="42">
        <f t="shared" ref="C52:C55" si="4">H40</f>
        <v>0.1</v>
      </c>
      <c r="D52" s="47"/>
    </row>
    <row r="53" spans="1:9">
      <c r="A53" s="47"/>
      <c r="B53" s="38" t="str">
        <f>H36</f>
        <v>La ven como una oportunidad moderada</v>
      </c>
      <c r="C53" s="42">
        <f t="shared" si="4"/>
        <v>0.3</v>
      </c>
      <c r="D53" s="47"/>
    </row>
    <row r="54" spans="1:9">
      <c r="A54" s="47"/>
      <c r="B54" s="38" t="str">
        <f>H37</f>
        <v>La ven como una gran oportunidad</v>
      </c>
      <c r="C54" s="42">
        <f t="shared" si="4"/>
        <v>0.4</v>
      </c>
      <c r="D54" s="47"/>
    </row>
    <row r="55" spans="1:9">
      <c r="A55" s="47"/>
      <c r="B55" s="38" t="str">
        <f>H38</f>
        <v>La ven como una oportunidad muy significativa</v>
      </c>
      <c r="C55" s="42">
        <f t="shared" si="4"/>
        <v>0.15</v>
      </c>
      <c r="D55" s="47"/>
    </row>
    <row r="56" spans="1:9">
      <c r="A56" s="37"/>
      <c r="B56" s="38"/>
      <c r="C56" s="39"/>
      <c r="D56" s="47"/>
    </row>
    <row r="57" spans="1:9">
      <c r="A57" s="47" t="str">
        <f>I33</f>
        <v>¿Cuál es el principal obstáculo que enfrenta su empresa para una mayor adopción de energías limpias?</v>
      </c>
      <c r="B57" s="38" t="str">
        <f>I34</f>
        <v>Costos elevados</v>
      </c>
      <c r="C57" s="39">
        <f>I39</f>
        <v>0.25</v>
      </c>
      <c r="D57" s="47"/>
    </row>
    <row r="58" spans="1:9">
      <c r="A58" s="47"/>
      <c r="B58" s="38" t="str">
        <f>I35</f>
        <v>Resistencia al cambio</v>
      </c>
      <c r="C58" s="39">
        <f t="shared" ref="C58:C61" si="5">I40</f>
        <v>0.1</v>
      </c>
      <c r="D58" s="47"/>
    </row>
    <row r="59" spans="1:9">
      <c r="A59" s="47"/>
      <c r="B59" s="38" t="str">
        <f>I36</f>
        <v>Limitaciones tecnológicas</v>
      </c>
      <c r="C59" s="39">
        <f t="shared" si="5"/>
        <v>0.25</v>
      </c>
      <c r="D59" s="47"/>
    </row>
    <row r="60" spans="1:9">
      <c r="A60" s="47"/>
      <c r="B60" s="38" t="str">
        <f>I37</f>
        <v>Normativas insuficientes</v>
      </c>
      <c r="C60" s="39">
        <f t="shared" si="5"/>
        <v>0.25</v>
      </c>
      <c r="D60" s="47"/>
    </row>
    <row r="61" spans="1:9">
      <c r="A61" s="47"/>
      <c r="B61" s="38" t="str">
        <f>I38</f>
        <v>Otros</v>
      </c>
      <c r="C61" s="39">
        <f t="shared" si="5"/>
        <v>0.15</v>
      </c>
      <c r="D61" s="47"/>
    </row>
    <row r="64" spans="1:9">
      <c r="A64" s="47" t="str">
        <f>E64</f>
        <v xml:space="preserve">¿Considera que las normativas energéticas y ambientales actuales son adecuadas para promover una transición energética sostenible en Geopark?
</v>
      </c>
      <c r="B64" s="38" t="str">
        <f>E65</f>
        <v>En total desacuerdo</v>
      </c>
      <c r="C64" s="42">
        <f>E70</f>
        <v>0.05</v>
      </c>
      <c r="D64" s="47"/>
      <c r="E64" t="str">
        <f>'Datos limpios'!S23</f>
        <v xml:space="preserve">¿Considera que las normativas energéticas y ambientales actuales son adecuadas para promover una transición energética sostenible en Geopark?
</v>
      </c>
      <c r="F64" t="str">
        <f>'Datos limpios'!T23</f>
        <v>¿Qué nivel de complejidad representan para Geopark los requerimientos regulatorios relacionados con sostenibilidad en el marco de la transición energética?</v>
      </c>
      <c r="G64" t="str">
        <f>'Datos limpios'!U23</f>
        <v>¿En qué medida el cumplimiento de las normativas ambientales y energéticas ha influido en las decisiones estratégicas de Geopark sobre la cadena de suministro?</v>
      </c>
      <c r="H64" t="str">
        <f>'Datos limpios'!V23</f>
        <v>¿Qué tan preparada está Geopark para adaptarse a las nuevas normativas energéticas y ambientales que puedan surgir en los próximos 5 años?</v>
      </c>
      <c r="I64" t="str">
        <f>'Datos limpios'!W23</f>
        <v>¿En qué medida Geopark cumple con los estándares de sostenibilidad establecidos por las normativas nacionales e internacionales en el sector energético?</v>
      </c>
    </row>
    <row r="65" spans="1:9">
      <c r="A65" s="47"/>
      <c r="B65" s="38" t="str">
        <f t="shared" ref="B65:B68" si="6">E66</f>
        <v>En desacuerdo</v>
      </c>
      <c r="C65" s="42">
        <f t="shared" ref="C65:C68" si="7">E71</f>
        <v>0.2</v>
      </c>
      <c r="D65" s="47"/>
      <c r="E65" s="40" t="str">
        <f>'Datos limpios'!S45</f>
        <v>En total desacuerdo</v>
      </c>
      <c r="F65" s="40" t="str">
        <f>'Datos limpios'!T45</f>
        <v>Muy alta complejidad</v>
      </c>
      <c r="G65" s="40" t="str">
        <f>'Datos limpios'!U45</f>
        <v>Nada</v>
      </c>
      <c r="H65" s="40" t="str">
        <f>'Datos limpios'!V45</f>
        <v>Nada preparada</v>
      </c>
      <c r="I65" s="40" t="str">
        <f>'Datos limpios'!W45</f>
        <v>En total desacuerdo</v>
      </c>
    </row>
    <row r="66" spans="1:9">
      <c r="A66" s="47"/>
      <c r="B66" s="38" t="str">
        <f t="shared" si="6"/>
        <v>Neutral</v>
      </c>
      <c r="C66" s="42">
        <f t="shared" si="7"/>
        <v>0.05</v>
      </c>
      <c r="D66" s="47"/>
      <c r="E66" s="40" t="str">
        <f>'Datos limpios'!S46</f>
        <v>En desacuerdo</v>
      </c>
      <c r="F66" s="40" t="str">
        <f>'Datos limpios'!T46</f>
        <v>Alta complejidad</v>
      </c>
      <c r="G66" s="40" t="str">
        <f>'Datos limpios'!U46</f>
        <v>Poco</v>
      </c>
      <c r="H66" s="40" t="str">
        <f>'Datos limpios'!V46</f>
        <v>Poco preparada</v>
      </c>
      <c r="I66" s="40" t="str">
        <f>'Datos limpios'!W46</f>
        <v>En desacuerdo</v>
      </c>
    </row>
    <row r="67" spans="1:9">
      <c r="A67" s="47"/>
      <c r="B67" s="38" t="str">
        <f t="shared" si="6"/>
        <v>De acuerdo</v>
      </c>
      <c r="C67" s="42">
        <f t="shared" si="7"/>
        <v>0.7</v>
      </c>
      <c r="D67" s="47"/>
      <c r="E67" s="40" t="str">
        <f>'Datos limpios'!S47</f>
        <v>Neutral</v>
      </c>
      <c r="F67" s="40" t="str">
        <f>'Datos limpios'!T47</f>
        <v>Media complejidad</v>
      </c>
      <c r="G67" s="40" t="str">
        <f>'Datos limpios'!U47</f>
        <v>Moderadamente</v>
      </c>
      <c r="H67" s="40" t="str">
        <f>'Datos limpios'!V47</f>
        <v>Moderadamente preparada</v>
      </c>
      <c r="I67" s="40" t="str">
        <f>'Datos limpios'!W47</f>
        <v>Neutral</v>
      </c>
    </row>
    <row r="68" spans="1:9">
      <c r="A68" s="47"/>
      <c r="B68" s="38" t="str">
        <f t="shared" si="6"/>
        <v>En total acuerdo</v>
      </c>
      <c r="C68" s="42">
        <f t="shared" si="7"/>
        <v>0</v>
      </c>
      <c r="D68" s="47"/>
      <c r="E68" s="40" t="str">
        <f>'Datos limpios'!S48</f>
        <v>De acuerdo</v>
      </c>
      <c r="F68" s="40" t="str">
        <f>'Datos limpios'!T48</f>
        <v>Baja complejidad</v>
      </c>
      <c r="G68" s="40" t="str">
        <f>'Datos limpios'!U48</f>
        <v>Bastante</v>
      </c>
      <c r="H68" s="40" t="str">
        <f>'Datos limpios'!V48</f>
        <v>Bastante preparada</v>
      </c>
      <c r="I68" s="40" t="str">
        <f>'Datos limpios'!W48</f>
        <v>De acuerdo</v>
      </c>
    </row>
    <row r="69" spans="1:9">
      <c r="A69" s="37"/>
      <c r="B69" s="38"/>
      <c r="C69" s="39"/>
      <c r="D69" s="47"/>
      <c r="E69" s="40" t="str">
        <f>'Datos limpios'!S49</f>
        <v>En total acuerdo</v>
      </c>
      <c r="F69" s="40" t="str">
        <f>'Datos limpios'!T49</f>
        <v>Sin complicaciones</v>
      </c>
      <c r="G69" s="40" t="str">
        <f>'Datos limpios'!U49</f>
        <v>Totalmente</v>
      </c>
      <c r="H69" s="40" t="str">
        <f>'Datos limpios'!V49</f>
        <v>Totalmente preparada</v>
      </c>
      <c r="I69" s="40" t="str">
        <f>'Datos limpios'!W49</f>
        <v>En total acuerdo</v>
      </c>
    </row>
    <row r="70" spans="1:9">
      <c r="A70" s="47" t="str">
        <f>F64</f>
        <v>¿Qué nivel de complejidad representan para Geopark los requerimientos regulatorios relacionados con sostenibilidad en el marco de la transición energética?</v>
      </c>
      <c r="B70" s="38" t="str">
        <f>F65</f>
        <v>Muy alta complejidad</v>
      </c>
      <c r="C70" s="42">
        <f>F70</f>
        <v>0.05</v>
      </c>
      <c r="D70" s="47"/>
      <c r="E70" s="43">
        <f>'Datos limpios'!S62</f>
        <v>0.05</v>
      </c>
      <c r="F70" s="43">
        <f>'Datos limpios'!T62</f>
        <v>0.05</v>
      </c>
      <c r="G70" s="43">
        <f>'Datos limpios'!U62</f>
        <v>0.05</v>
      </c>
      <c r="H70" s="43">
        <f>'Datos limpios'!V62</f>
        <v>0.05</v>
      </c>
      <c r="I70" s="43">
        <f>'Datos limpios'!W62</f>
        <v>0.05</v>
      </c>
    </row>
    <row r="71" spans="1:9">
      <c r="A71" s="47"/>
      <c r="B71" s="38" t="str">
        <f>F66</f>
        <v>Alta complejidad</v>
      </c>
      <c r="C71" s="42">
        <f t="shared" ref="C71:C74" si="8">F71</f>
        <v>0.3</v>
      </c>
      <c r="D71" s="47"/>
      <c r="E71" s="43">
        <f>'Datos limpios'!S63</f>
        <v>0.2</v>
      </c>
      <c r="F71" s="43">
        <f>'Datos limpios'!T63</f>
        <v>0.3</v>
      </c>
      <c r="G71" s="43">
        <f>'Datos limpios'!U63</f>
        <v>0.25</v>
      </c>
      <c r="H71" s="43">
        <f>'Datos limpios'!V63</f>
        <v>0</v>
      </c>
      <c r="I71" s="43">
        <f>'Datos limpios'!W63</f>
        <v>0</v>
      </c>
    </row>
    <row r="72" spans="1:9">
      <c r="A72" s="47"/>
      <c r="B72" s="38" t="str">
        <f>F67</f>
        <v>Media complejidad</v>
      </c>
      <c r="C72" s="42">
        <f t="shared" si="8"/>
        <v>0.2</v>
      </c>
      <c r="D72" s="47"/>
      <c r="E72" s="43">
        <f>'Datos limpios'!S64</f>
        <v>0.05</v>
      </c>
      <c r="F72" s="43">
        <f>'Datos limpios'!T64</f>
        <v>0.2</v>
      </c>
      <c r="G72" s="43">
        <f>'Datos limpios'!U64</f>
        <v>0.3</v>
      </c>
      <c r="H72" s="43">
        <f>'Datos limpios'!V64</f>
        <v>0.45</v>
      </c>
      <c r="I72" s="43">
        <f>'Datos limpios'!W64</f>
        <v>0.25</v>
      </c>
    </row>
    <row r="73" spans="1:9">
      <c r="A73" s="47"/>
      <c r="B73" s="38" t="str">
        <f>F68</f>
        <v>Baja complejidad</v>
      </c>
      <c r="C73" s="42">
        <f t="shared" si="8"/>
        <v>0.45</v>
      </c>
      <c r="D73" s="47"/>
      <c r="E73" s="43">
        <f>'Datos limpios'!S65</f>
        <v>0.7</v>
      </c>
      <c r="F73" s="43">
        <f>'Datos limpios'!T65</f>
        <v>0.45</v>
      </c>
      <c r="G73" s="43">
        <f>'Datos limpios'!U65</f>
        <v>0.35</v>
      </c>
      <c r="H73" s="43">
        <f>'Datos limpios'!V65</f>
        <v>0.4</v>
      </c>
      <c r="I73" s="43">
        <f>'Datos limpios'!W65</f>
        <v>0.6</v>
      </c>
    </row>
    <row r="74" spans="1:9">
      <c r="A74" s="47"/>
      <c r="B74" s="38" t="str">
        <f>F69</f>
        <v>Sin complicaciones</v>
      </c>
      <c r="C74" s="42">
        <f t="shared" si="8"/>
        <v>0</v>
      </c>
      <c r="D74" s="47"/>
      <c r="E74" s="43">
        <f>'Datos limpios'!S66</f>
        <v>0</v>
      </c>
      <c r="F74" s="43">
        <f>'Datos limpios'!T66</f>
        <v>0</v>
      </c>
      <c r="G74" s="43">
        <f>'Datos limpios'!U66</f>
        <v>0.05</v>
      </c>
      <c r="H74" s="43">
        <f>'Datos limpios'!V66</f>
        <v>0.1</v>
      </c>
      <c r="I74" s="43">
        <f>'Datos limpios'!W66</f>
        <v>0.1</v>
      </c>
    </row>
    <row r="75" spans="1:9">
      <c r="A75" s="37"/>
      <c r="B75" s="38"/>
      <c r="C75" s="39"/>
      <c r="D75" s="47"/>
    </row>
    <row r="76" spans="1:9">
      <c r="A76" s="47" t="str">
        <f>G64</f>
        <v>¿En qué medida el cumplimiento de las normativas ambientales y energéticas ha influido en las decisiones estratégicas de Geopark sobre la cadena de suministro?</v>
      </c>
      <c r="B76" s="38" t="str">
        <f>G65</f>
        <v>Nada</v>
      </c>
      <c r="C76" s="42">
        <f>G70</f>
        <v>0.05</v>
      </c>
      <c r="D76" s="47"/>
    </row>
    <row r="77" spans="1:9">
      <c r="A77" s="47"/>
      <c r="B77" s="38" t="str">
        <f>G66</f>
        <v>Poco</v>
      </c>
      <c r="C77" s="42">
        <f t="shared" ref="C77:C80" si="9">G71</f>
        <v>0.25</v>
      </c>
      <c r="D77" s="47"/>
    </row>
    <row r="78" spans="1:9">
      <c r="A78" s="47"/>
      <c r="B78" s="38" t="str">
        <f>G67</f>
        <v>Moderadamente</v>
      </c>
      <c r="C78" s="42">
        <f t="shared" si="9"/>
        <v>0.3</v>
      </c>
      <c r="D78" s="47"/>
    </row>
    <row r="79" spans="1:9">
      <c r="A79" s="47"/>
      <c r="B79" s="38" t="str">
        <f>G68</f>
        <v>Bastante</v>
      </c>
      <c r="C79" s="42">
        <f t="shared" si="9"/>
        <v>0.35</v>
      </c>
      <c r="D79" s="47"/>
    </row>
    <row r="80" spans="1:9">
      <c r="A80" s="47"/>
      <c r="B80" s="38" t="str">
        <f>G69</f>
        <v>Totalmente</v>
      </c>
      <c r="C80" s="42">
        <f t="shared" si="9"/>
        <v>0.05</v>
      </c>
      <c r="D80" s="47"/>
    </row>
    <row r="81" spans="1:9">
      <c r="A81" s="37"/>
      <c r="B81" s="38"/>
      <c r="C81" s="39"/>
      <c r="D81" s="47"/>
    </row>
    <row r="82" spans="1:9">
      <c r="A82" s="47" t="str">
        <f>H64</f>
        <v>¿Qué tan preparada está Geopark para adaptarse a las nuevas normativas energéticas y ambientales que puedan surgir en los próximos 5 años?</v>
      </c>
      <c r="B82" s="38" t="str">
        <f>H65</f>
        <v>Nada preparada</v>
      </c>
      <c r="C82" s="42">
        <f>H70</f>
        <v>0.05</v>
      </c>
      <c r="D82" s="47"/>
    </row>
    <row r="83" spans="1:9">
      <c r="A83" s="47"/>
      <c r="B83" s="38" t="str">
        <f>H66</f>
        <v>Poco preparada</v>
      </c>
      <c r="C83" s="42">
        <f t="shared" ref="C83:C86" si="10">H71</f>
        <v>0</v>
      </c>
      <c r="D83" s="47"/>
    </row>
    <row r="84" spans="1:9">
      <c r="A84" s="47"/>
      <c r="B84" s="38" t="str">
        <f>H67</f>
        <v>Moderadamente preparada</v>
      </c>
      <c r="C84" s="42">
        <f t="shared" si="10"/>
        <v>0.45</v>
      </c>
      <c r="D84" s="47"/>
    </row>
    <row r="85" spans="1:9">
      <c r="A85" s="47"/>
      <c r="B85" s="38" t="str">
        <f>H68</f>
        <v>Bastante preparada</v>
      </c>
      <c r="C85" s="42">
        <f t="shared" si="10"/>
        <v>0.4</v>
      </c>
      <c r="D85" s="47"/>
    </row>
    <row r="86" spans="1:9">
      <c r="A86" s="47"/>
      <c r="B86" s="38" t="str">
        <f>H69</f>
        <v>Totalmente preparada</v>
      </c>
      <c r="C86" s="42">
        <f t="shared" si="10"/>
        <v>0.1</v>
      </c>
      <c r="D86" s="47"/>
    </row>
    <row r="87" spans="1:9">
      <c r="A87" s="37"/>
      <c r="B87" s="38"/>
      <c r="C87" s="39"/>
      <c r="D87" s="47"/>
    </row>
    <row r="88" spans="1:9">
      <c r="A88" s="47" t="str">
        <f>I64</f>
        <v>¿En qué medida Geopark cumple con los estándares de sostenibilidad establecidos por las normativas nacionales e internacionales en el sector energético?</v>
      </c>
      <c r="B88" s="38" t="str">
        <f>I65</f>
        <v>En total desacuerdo</v>
      </c>
      <c r="C88" s="39">
        <f>I70</f>
        <v>0.05</v>
      </c>
      <c r="D88" s="47"/>
    </row>
    <row r="89" spans="1:9">
      <c r="A89" s="47"/>
      <c r="B89" s="38" t="str">
        <f>I66</f>
        <v>En desacuerdo</v>
      </c>
      <c r="C89" s="39">
        <f t="shared" ref="C89:C92" si="11">I71</f>
        <v>0</v>
      </c>
      <c r="D89" s="47"/>
    </row>
    <row r="90" spans="1:9">
      <c r="A90" s="47"/>
      <c r="B90" s="38" t="str">
        <f>I67</f>
        <v>Neutral</v>
      </c>
      <c r="C90" s="39">
        <f t="shared" si="11"/>
        <v>0.25</v>
      </c>
      <c r="D90" s="47"/>
    </row>
    <row r="91" spans="1:9">
      <c r="A91" s="47"/>
      <c r="B91" s="38" t="str">
        <f>I68</f>
        <v>De acuerdo</v>
      </c>
      <c r="C91" s="39">
        <f t="shared" si="11"/>
        <v>0.6</v>
      </c>
      <c r="D91" s="47"/>
    </row>
    <row r="92" spans="1:9">
      <c r="A92" s="47"/>
      <c r="B92" s="38" t="str">
        <f>I69</f>
        <v>En total acuerdo</v>
      </c>
      <c r="C92" s="39">
        <f t="shared" si="11"/>
        <v>0.1</v>
      </c>
      <c r="D92" s="47"/>
    </row>
    <row r="95" spans="1:9">
      <c r="A95" s="47" t="str">
        <f>E95</f>
        <v>¿Considera que la inversión en tecnologías limpias refleja un compromiso significativo de Geopark con la sostenibilidad?</v>
      </c>
      <c r="B95" s="38" t="str">
        <f>E96</f>
        <v>No representa ningún compromiso</v>
      </c>
      <c r="C95" s="42">
        <f>E101</f>
        <v>0.05</v>
      </c>
      <c r="D95" s="47"/>
      <c r="E95" t="str">
        <f>'Datos limpios'!Y23</f>
        <v>¿Considera que la inversión en tecnologías limpias refleja un compromiso significativo de Geopark con la sostenibilidad?</v>
      </c>
      <c r="F95" t="str">
        <f>'Datos limpios'!Z23</f>
        <v>¿Cree que los proyectos sostenibles implementados han tenido un impacto medible en la reducción de la huella de carbono de Geopark?</v>
      </c>
      <c r="G95" t="str">
        <f>'Datos limpios'!AA23</f>
        <v>¿Evalúa que las encuestas a los equipos operativos proporcionan una comprensión adecuada sobre sus actitudes y adaptabilidad hacia las tecnologías limpias?</v>
      </c>
      <c r="H95" t="str">
        <f>'Datos limpios'!AB23</f>
        <v>¿Considera que el número de proyectos sostenibles implementados es suficiente para evidenciar la adopción de tecnologías limpias?</v>
      </c>
      <c r="I95" t="str">
        <f>'Datos limpios'!AC23</f>
        <v>¿Opina que la adopción de tecnologías limpias está efectivamente orientada a reducir el impacto ambiental en la operación de la cadena de suministro de Geopark?</v>
      </c>
    </row>
    <row r="96" spans="1:9">
      <c r="A96" s="47"/>
      <c r="B96" s="38" t="str">
        <f t="shared" ref="B96:B99" si="12">E97</f>
        <v>Representa un compromiso mínimo</v>
      </c>
      <c r="C96" s="42">
        <f t="shared" ref="C96:C99" si="13">E102</f>
        <v>0.1</v>
      </c>
      <c r="D96" s="47"/>
      <c r="E96" s="40" t="str">
        <f>'Datos limpios'!Y45</f>
        <v>No representa ningún compromiso</v>
      </c>
      <c r="F96" s="40" t="str">
        <f>'Datos limpios'!Z45</f>
        <v>No han tenido impacto</v>
      </c>
      <c r="G96" s="40" t="str">
        <f>'Datos limpios'!AA45</f>
        <v>No proporcionan ninguna comprensión</v>
      </c>
      <c r="H96" s="40" t="str">
        <f>'Datos limpios'!AB45</f>
        <v>Totalmente insuficiente</v>
      </c>
      <c r="I96" s="40" t="str">
        <f>'Datos limpios'!AC45</f>
        <v>No está orientada a la reducción del impacto ambiental</v>
      </c>
    </row>
    <row r="97" spans="1:9">
      <c r="A97" s="47"/>
      <c r="B97" s="38" t="str">
        <f t="shared" si="12"/>
        <v>Representa un compromiso moderado</v>
      </c>
      <c r="C97" s="42">
        <f t="shared" si="13"/>
        <v>0.25</v>
      </c>
      <c r="D97" s="47"/>
      <c r="E97" s="40" t="str">
        <f>'Datos limpios'!Y46</f>
        <v>Representa un compromiso mínimo</v>
      </c>
      <c r="F97" s="40" t="str">
        <f>'Datos limpios'!Z46</f>
        <v>Han tenido un impacto mínimo</v>
      </c>
      <c r="G97" s="40" t="str">
        <f>'Datos limpios'!AA46</f>
        <v>Proporcionan una comprensión limitada</v>
      </c>
      <c r="H97" s="40" t="str">
        <f>'Datos limpios'!AB46</f>
        <v>Insuficiente</v>
      </c>
      <c r="I97" s="40" t="str">
        <f>'Datos limpios'!AC46</f>
        <v>Está mínimamente orientada a la reducción del impacto ambiental</v>
      </c>
    </row>
    <row r="98" spans="1:9">
      <c r="A98" s="47"/>
      <c r="B98" s="38" t="str">
        <f t="shared" si="12"/>
        <v>Representa un compromiso considerable</v>
      </c>
      <c r="C98" s="42">
        <f t="shared" si="13"/>
        <v>0.4</v>
      </c>
      <c r="D98" s="47"/>
      <c r="E98" s="40" t="str">
        <f>'Datos limpios'!Y47</f>
        <v>Representa un compromiso moderado</v>
      </c>
      <c r="F98" s="40" t="str">
        <f>'Datos limpios'!Z47</f>
        <v>Han tenido un impacto moderado</v>
      </c>
      <c r="G98" s="40" t="str">
        <f>'Datos limpios'!AA47</f>
        <v>Proporcionan una comprensión moderada</v>
      </c>
      <c r="H98" s="40" t="str">
        <f>'Datos limpios'!AB47</f>
        <v>Moderadamente suficiente</v>
      </c>
      <c r="I98" s="40" t="str">
        <f>'Datos limpios'!AC47</f>
        <v>Está moderadamente orientada a la reducción del impacto ambiental</v>
      </c>
    </row>
    <row r="99" spans="1:9">
      <c r="A99" s="47"/>
      <c r="B99" s="38" t="str">
        <f t="shared" si="12"/>
        <v>Representa un compromiso muy significativo</v>
      </c>
      <c r="C99" s="42">
        <f t="shared" si="13"/>
        <v>0.2</v>
      </c>
      <c r="D99" s="47"/>
      <c r="E99" s="40" t="str">
        <f>'Datos limpios'!Y48</f>
        <v>Representa un compromiso considerable</v>
      </c>
      <c r="F99" s="40" t="str">
        <f>'Datos limpios'!Z48</f>
        <v>Han tenido un impacto considerable</v>
      </c>
      <c r="G99" s="40" t="str">
        <f>'Datos limpios'!AA48</f>
        <v>Proporcionan una comprensión adecuada</v>
      </c>
      <c r="H99" s="40" t="str">
        <f>'Datos limpios'!AB48</f>
        <v>Suficiente</v>
      </c>
      <c r="I99" s="40" t="str">
        <f>'Datos limpios'!AC48</f>
        <v>Está orientada a la reducción del impacto ambiental</v>
      </c>
    </row>
    <row r="100" spans="1:9">
      <c r="A100" s="37"/>
      <c r="B100" s="38"/>
      <c r="C100" s="39"/>
      <c r="D100" s="47"/>
      <c r="E100" s="40" t="str">
        <f>'Datos limpios'!Y49</f>
        <v>Representa un compromiso muy significativo</v>
      </c>
      <c r="F100" s="40" t="str">
        <f>'Datos limpios'!Z49</f>
        <v>Han tenido un impacto muy significativo</v>
      </c>
      <c r="G100" s="40" t="str">
        <f>'Datos limpios'!AA49</f>
        <v>Proporcionan una comprensión muy detallada</v>
      </c>
      <c r="H100" s="40" t="str">
        <f>'Datos limpios'!AB49</f>
        <v>Muy suficiente</v>
      </c>
      <c r="I100" s="40" t="str">
        <f>'Datos limpios'!AC49</f>
        <v>Está completamente orientada a la reducción del impacto ambiental</v>
      </c>
    </row>
    <row r="101" spans="1:9">
      <c r="A101" s="47" t="str">
        <f>F95</f>
        <v>¿Cree que los proyectos sostenibles implementados han tenido un impacto medible en la reducción de la huella de carbono de Geopark?</v>
      </c>
      <c r="B101" s="38" t="str">
        <f>F96</f>
        <v>No han tenido impacto</v>
      </c>
      <c r="C101" s="42">
        <f>F101</f>
        <v>0.05</v>
      </c>
      <c r="D101" s="47"/>
      <c r="E101" s="43">
        <f>'Datos limpios'!Y62</f>
        <v>0.05</v>
      </c>
      <c r="F101" s="43">
        <f>'Datos limpios'!Z62</f>
        <v>0.05</v>
      </c>
      <c r="G101" s="43">
        <f>'Datos limpios'!AA62</f>
        <v>0.05</v>
      </c>
      <c r="H101" s="43">
        <f>'Datos limpios'!AB62</f>
        <v>0.05</v>
      </c>
      <c r="I101" s="43">
        <f>'Datos limpios'!AC62</f>
        <v>0.05</v>
      </c>
    </row>
    <row r="102" spans="1:9">
      <c r="A102" s="47"/>
      <c r="B102" s="38" t="str">
        <f>F97</f>
        <v>Han tenido un impacto mínimo</v>
      </c>
      <c r="C102" s="42">
        <f t="shared" ref="C102:C105" si="14">F102</f>
        <v>0.05</v>
      </c>
      <c r="D102" s="47"/>
      <c r="E102" s="43">
        <f>'Datos limpios'!Y63</f>
        <v>0.1</v>
      </c>
      <c r="F102" s="43">
        <f>'Datos limpios'!Z63</f>
        <v>0.05</v>
      </c>
      <c r="G102" s="43">
        <f>'Datos limpios'!AA63</f>
        <v>0</v>
      </c>
      <c r="H102" s="43">
        <f>'Datos limpios'!AB63</f>
        <v>0.3</v>
      </c>
      <c r="I102" s="43">
        <f>'Datos limpios'!AC63</f>
        <v>0.1</v>
      </c>
    </row>
    <row r="103" spans="1:9">
      <c r="A103" s="47"/>
      <c r="B103" s="38" t="str">
        <f>F98</f>
        <v>Han tenido un impacto moderado</v>
      </c>
      <c r="C103" s="42">
        <f t="shared" si="14"/>
        <v>0.35</v>
      </c>
      <c r="D103" s="47"/>
      <c r="E103" s="43">
        <f>'Datos limpios'!Y64</f>
        <v>0.25</v>
      </c>
      <c r="F103" s="43">
        <f>'Datos limpios'!Z64</f>
        <v>0.35</v>
      </c>
      <c r="G103" s="43">
        <f>'Datos limpios'!AA64</f>
        <v>0.3</v>
      </c>
      <c r="H103" s="43">
        <f>'Datos limpios'!AB64</f>
        <v>0.2</v>
      </c>
      <c r="I103" s="43">
        <f>'Datos limpios'!AC64</f>
        <v>0.35</v>
      </c>
    </row>
    <row r="104" spans="1:9">
      <c r="A104" s="47"/>
      <c r="B104" s="38" t="str">
        <f>F99</f>
        <v>Han tenido un impacto considerable</v>
      </c>
      <c r="C104" s="42">
        <f t="shared" si="14"/>
        <v>0.45</v>
      </c>
      <c r="D104" s="47"/>
      <c r="E104" s="43">
        <f>'Datos limpios'!Y65</f>
        <v>0.4</v>
      </c>
      <c r="F104" s="43">
        <f>'Datos limpios'!Z65</f>
        <v>0.45</v>
      </c>
      <c r="G104" s="43">
        <f>'Datos limpios'!AA65</f>
        <v>0.55000000000000004</v>
      </c>
      <c r="H104" s="43">
        <f>'Datos limpios'!AB65</f>
        <v>0.45</v>
      </c>
      <c r="I104" s="43">
        <f>'Datos limpios'!AC65</f>
        <v>0.35</v>
      </c>
    </row>
    <row r="105" spans="1:9">
      <c r="A105" s="47"/>
      <c r="B105" s="38" t="str">
        <f>F100</f>
        <v>Han tenido un impacto muy significativo</v>
      </c>
      <c r="C105" s="42">
        <f t="shared" si="14"/>
        <v>0.1</v>
      </c>
      <c r="D105" s="47"/>
      <c r="E105" s="43">
        <f>'Datos limpios'!Y66</f>
        <v>0.2</v>
      </c>
      <c r="F105" s="43">
        <f>'Datos limpios'!Z66</f>
        <v>0.1</v>
      </c>
      <c r="G105" s="43">
        <f>'Datos limpios'!AA66</f>
        <v>0.1</v>
      </c>
      <c r="H105" s="43">
        <f>'Datos limpios'!AB66</f>
        <v>0</v>
      </c>
      <c r="I105" s="43">
        <f>'Datos limpios'!AC66</f>
        <v>0.15</v>
      </c>
    </row>
    <row r="106" spans="1:9">
      <c r="A106" s="37"/>
      <c r="B106" s="38"/>
      <c r="C106" s="39"/>
      <c r="D106" s="47"/>
    </row>
    <row r="107" spans="1:9">
      <c r="A107" s="47" t="str">
        <f>G95</f>
        <v>¿Evalúa que las encuestas a los equipos operativos proporcionan una comprensión adecuada sobre sus actitudes y adaptabilidad hacia las tecnologías limpias?</v>
      </c>
      <c r="B107" s="38" t="str">
        <f>G96</f>
        <v>No proporcionan ninguna comprensión</v>
      </c>
      <c r="C107" s="42">
        <f>G101</f>
        <v>0.05</v>
      </c>
      <c r="D107" s="47"/>
    </row>
    <row r="108" spans="1:9">
      <c r="A108" s="47"/>
      <c r="B108" s="38" t="str">
        <f>G97</f>
        <v>Proporcionan una comprensión limitada</v>
      </c>
      <c r="C108" s="42">
        <f t="shared" ref="C108:C111" si="15">G102</f>
        <v>0</v>
      </c>
      <c r="D108" s="47"/>
    </row>
    <row r="109" spans="1:9">
      <c r="A109" s="47"/>
      <c r="B109" s="38" t="str">
        <f>G98</f>
        <v>Proporcionan una comprensión moderada</v>
      </c>
      <c r="C109" s="42">
        <f t="shared" si="15"/>
        <v>0.3</v>
      </c>
      <c r="D109" s="47"/>
    </row>
    <row r="110" spans="1:9">
      <c r="A110" s="47"/>
      <c r="B110" s="38" t="str">
        <f>G99</f>
        <v>Proporcionan una comprensión adecuada</v>
      </c>
      <c r="C110" s="42">
        <f t="shared" si="15"/>
        <v>0.55000000000000004</v>
      </c>
      <c r="D110" s="47"/>
    </row>
    <row r="111" spans="1:9">
      <c r="A111" s="47"/>
      <c r="B111" s="38" t="str">
        <f>G100</f>
        <v>Proporcionan una comprensión muy detallada</v>
      </c>
      <c r="C111" s="42">
        <f t="shared" si="15"/>
        <v>0.1</v>
      </c>
      <c r="D111" s="47"/>
    </row>
    <row r="112" spans="1:9">
      <c r="A112" s="37"/>
      <c r="B112" s="38"/>
      <c r="C112" s="39"/>
      <c r="D112" s="47"/>
    </row>
    <row r="113" spans="1:9">
      <c r="A113" s="47" t="str">
        <f>H95</f>
        <v>¿Considera que el número de proyectos sostenibles implementados es suficiente para evidenciar la adopción de tecnologías limpias?</v>
      </c>
      <c r="B113" s="38" t="str">
        <f>H96</f>
        <v>Totalmente insuficiente</v>
      </c>
      <c r="C113" s="42">
        <f>H101</f>
        <v>0.05</v>
      </c>
      <c r="D113" s="47"/>
    </row>
    <row r="114" spans="1:9">
      <c r="A114" s="47"/>
      <c r="B114" s="38" t="str">
        <f>H97</f>
        <v>Insuficiente</v>
      </c>
      <c r="C114" s="42">
        <f t="shared" ref="C114:C117" si="16">H102</f>
        <v>0.3</v>
      </c>
      <c r="D114" s="47"/>
    </row>
    <row r="115" spans="1:9">
      <c r="A115" s="47"/>
      <c r="B115" s="38" t="str">
        <f>H98</f>
        <v>Moderadamente suficiente</v>
      </c>
      <c r="C115" s="42">
        <f t="shared" si="16"/>
        <v>0.2</v>
      </c>
      <c r="D115" s="47"/>
    </row>
    <row r="116" spans="1:9">
      <c r="A116" s="47"/>
      <c r="B116" s="38" t="str">
        <f>H99</f>
        <v>Suficiente</v>
      </c>
      <c r="C116" s="42">
        <f t="shared" si="16"/>
        <v>0.45</v>
      </c>
      <c r="D116" s="47"/>
    </row>
    <row r="117" spans="1:9">
      <c r="A117" s="47"/>
      <c r="B117" s="38" t="str">
        <f>H100</f>
        <v>Muy suficiente</v>
      </c>
      <c r="C117" s="42">
        <f t="shared" si="16"/>
        <v>0</v>
      </c>
      <c r="D117" s="47"/>
    </row>
    <row r="118" spans="1:9">
      <c r="A118" s="37"/>
      <c r="B118" s="38"/>
      <c r="C118" s="39"/>
      <c r="D118" s="47"/>
    </row>
    <row r="119" spans="1:9">
      <c r="A119" s="47" t="str">
        <f>I95</f>
        <v>¿Opina que la adopción de tecnologías limpias está efectivamente orientada a reducir el impacto ambiental en la operación de la cadena de suministro de Geopark?</v>
      </c>
      <c r="B119" s="38" t="str">
        <f>I96</f>
        <v>No está orientada a la reducción del impacto ambiental</v>
      </c>
      <c r="C119" s="39">
        <f>I101</f>
        <v>0.05</v>
      </c>
      <c r="D119" s="47"/>
    </row>
    <row r="120" spans="1:9">
      <c r="A120" s="47"/>
      <c r="B120" s="38" t="str">
        <f>I97</f>
        <v>Está mínimamente orientada a la reducción del impacto ambiental</v>
      </c>
      <c r="C120" s="39">
        <f t="shared" ref="C120:C123" si="17">I102</f>
        <v>0.1</v>
      </c>
      <c r="D120" s="47"/>
    </row>
    <row r="121" spans="1:9">
      <c r="A121" s="47"/>
      <c r="B121" s="38" t="str">
        <f>I98</f>
        <v>Está moderadamente orientada a la reducción del impacto ambiental</v>
      </c>
      <c r="C121" s="39">
        <f t="shared" si="17"/>
        <v>0.35</v>
      </c>
      <c r="D121" s="47"/>
    </row>
    <row r="122" spans="1:9">
      <c r="A122" s="47"/>
      <c r="B122" s="38" t="str">
        <f>I99</f>
        <v>Está orientada a la reducción del impacto ambiental</v>
      </c>
      <c r="C122" s="39">
        <f t="shared" si="17"/>
        <v>0.35</v>
      </c>
      <c r="D122" s="47"/>
    </row>
    <row r="123" spans="1:9">
      <c r="A123" s="47"/>
      <c r="B123" s="38" t="str">
        <f>I100</f>
        <v>Está completamente orientada a la reducción del impacto ambiental</v>
      </c>
      <c r="C123" s="39">
        <f t="shared" si="17"/>
        <v>0.15</v>
      </c>
      <c r="D123" s="47"/>
    </row>
    <row r="126" spans="1:9">
      <c r="A126" s="47" t="str">
        <f>E126</f>
        <v>¿Qué tan significativa ha sido la reducción en la huella de carbono de Geopark en el último año tras la implementación de tecnologías limpias?</v>
      </c>
      <c r="B126" s="38" t="str">
        <f>E127</f>
        <v>No hubo reducción</v>
      </c>
      <c r="C126" s="42">
        <f>E132</f>
        <v>0.05</v>
      </c>
      <c r="D126" s="47"/>
      <c r="E126" t="str">
        <f>'Datos limpios'!AE23</f>
        <v>¿Qué tan significativa ha sido la reducción en la huella de carbono de Geopark en el último año tras la implementación de tecnologías limpias?</v>
      </c>
      <c r="F126" t="str">
        <f>'Datos limpios'!AF23</f>
        <v>¿En qué medida ha optimizado Geopark el uso de recursos naturales (agua, materiales) en sus operaciones?</v>
      </c>
      <c r="G126" t="str">
        <f>'Datos limpios'!AG23</f>
        <v>¿Geopark cumple actualmente con estándares de sostenibilidad reconocidos, como ISO 14001?</v>
      </c>
      <c r="H126" t="str">
        <f>'Datos limpios'!AH23</f>
        <v>¿Cuál considera que es el nivel de compromiso de Geopark para reducir el impacto ambiental de sus operaciones?</v>
      </c>
      <c r="I126" t="str">
        <f>'Datos limpios'!AI23</f>
        <v>¿En qué medida las prácticas sostenibles han contribuido a la reducción de costos o a la mejora en la eficiencia operativa?</v>
      </c>
    </row>
    <row r="127" spans="1:9">
      <c r="A127" s="47"/>
      <c r="B127" s="38" t="str">
        <f t="shared" ref="B127:B130" si="18">E128</f>
        <v>Reducción muy pequeña</v>
      </c>
      <c r="C127" s="42">
        <f t="shared" ref="C127:C130" si="19">E133</f>
        <v>0.15</v>
      </c>
      <c r="D127" s="47"/>
      <c r="E127" s="40" t="str">
        <f>'Datos limpios'!AE45</f>
        <v>No hubo reducción</v>
      </c>
      <c r="F127" s="40" t="str">
        <f>'Datos limpios'!AF45</f>
        <v>No ha optimizado</v>
      </c>
      <c r="G127" s="40" t="str">
        <f>'Datos limpios'!AG45</f>
        <v>No cumple</v>
      </c>
      <c r="H127" s="40" t="str">
        <f>'Datos limpios'!AH45</f>
        <v>Muy bajo</v>
      </c>
      <c r="I127" s="40" t="str">
        <f>'Datos limpios'!AI45</f>
        <v>No han contribuido</v>
      </c>
    </row>
    <row r="128" spans="1:9">
      <c r="A128" s="47"/>
      <c r="B128" s="38" t="str">
        <f t="shared" si="18"/>
        <v>Reducción moderada</v>
      </c>
      <c r="C128" s="42">
        <f t="shared" si="19"/>
        <v>0.35</v>
      </c>
      <c r="D128" s="47"/>
      <c r="E128" s="40" t="str">
        <f>'Datos limpios'!AE46</f>
        <v>Reducción muy pequeña</v>
      </c>
      <c r="F128" s="40" t="str">
        <f>'Datos limpios'!AF46</f>
        <v>Optimización muy baja</v>
      </c>
      <c r="G128" s="40" t="str">
        <f>'Datos limpios'!AG46</f>
        <v>Cumple parcialmente</v>
      </c>
      <c r="H128" s="40" t="str">
        <f>'Datos limpios'!AH46</f>
        <v>Bajo</v>
      </c>
      <c r="I128" s="40" t="str">
        <f>'Datos limpios'!AI46</f>
        <v>Contribución muy baja</v>
      </c>
    </row>
    <row r="129" spans="1:9">
      <c r="A129" s="47"/>
      <c r="B129" s="38" t="str">
        <f t="shared" si="18"/>
        <v>Reducción considerable</v>
      </c>
      <c r="C129" s="42">
        <f t="shared" si="19"/>
        <v>0.4</v>
      </c>
      <c r="D129" s="47"/>
      <c r="E129" s="40" t="str">
        <f>'Datos limpios'!AE47</f>
        <v>Reducción moderada</v>
      </c>
      <c r="F129" s="40" t="str">
        <f>'Datos limpios'!AF47</f>
        <v>Optimización moderada</v>
      </c>
      <c r="G129" s="40" t="str">
        <f>'Datos limpios'!AG47</f>
        <v>Cumple en medida moderada</v>
      </c>
      <c r="H129" s="40" t="str">
        <f>'Datos limpios'!AH47</f>
        <v>Moderado</v>
      </c>
      <c r="I129" s="40" t="str">
        <f>'Datos limpios'!AI47</f>
        <v>Contribución moderada</v>
      </c>
    </row>
    <row r="130" spans="1:9">
      <c r="A130" s="47"/>
      <c r="B130" s="38" t="str">
        <f t="shared" si="18"/>
        <v>Reducción significativa</v>
      </c>
      <c r="C130" s="42">
        <f t="shared" si="19"/>
        <v>0.05</v>
      </c>
      <c r="D130" s="47"/>
      <c r="E130" s="40" t="str">
        <f>'Datos limpios'!AE48</f>
        <v>Reducción considerable</v>
      </c>
      <c r="F130" s="40" t="str">
        <f>'Datos limpios'!AF48</f>
        <v>Optimización alta</v>
      </c>
      <c r="G130" s="40" t="str">
        <f>'Datos limpios'!AG48</f>
        <v>Cumple en gran medida</v>
      </c>
      <c r="H130" s="40" t="str">
        <f>'Datos limpios'!AH48</f>
        <v>Alto</v>
      </c>
      <c r="I130" s="40" t="str">
        <f>'Datos limpios'!AI48</f>
        <v>Contribución alta</v>
      </c>
    </row>
    <row r="131" spans="1:9">
      <c r="A131" s="37"/>
      <c r="B131" s="38"/>
      <c r="C131" s="39"/>
      <c r="D131" s="47"/>
      <c r="E131" s="40" t="str">
        <f>'Datos limpios'!AE49</f>
        <v>Reducción significativa</v>
      </c>
      <c r="F131" s="40" t="str">
        <f>'Datos limpios'!AF49</f>
        <v>Optimización total</v>
      </c>
      <c r="G131" s="40" t="str">
        <f>'Datos limpios'!AG49</f>
        <v>Cumple totalmente</v>
      </c>
      <c r="H131" s="40" t="str">
        <f>'Datos limpios'!AH49</f>
        <v>Muy alto</v>
      </c>
      <c r="I131" s="40" t="str">
        <f>'Datos limpios'!AI49</f>
        <v>Contribución significativa</v>
      </c>
    </row>
    <row r="132" spans="1:9">
      <c r="A132" s="47" t="str">
        <f>F126</f>
        <v>¿En qué medida ha optimizado Geopark el uso de recursos naturales (agua, materiales) en sus operaciones?</v>
      </c>
      <c r="B132" s="38" t="str">
        <f>F127</f>
        <v>No ha optimizado</v>
      </c>
      <c r="C132" s="42">
        <f>F132</f>
        <v>0.05</v>
      </c>
      <c r="D132" s="47"/>
      <c r="E132" s="43">
        <f>'Datos limpios'!AE62</f>
        <v>0.05</v>
      </c>
      <c r="F132" s="43">
        <f>'Datos limpios'!AF62</f>
        <v>0.05</v>
      </c>
      <c r="G132" s="43">
        <f>'Datos limpios'!AG62</f>
        <v>0.05</v>
      </c>
      <c r="H132" s="43">
        <f>'Datos limpios'!AH62</f>
        <v>0.05</v>
      </c>
      <c r="I132" s="43">
        <f>'Datos limpios'!AI62</f>
        <v>0.05</v>
      </c>
    </row>
    <row r="133" spans="1:9">
      <c r="A133" s="47"/>
      <c r="B133" s="38" t="str">
        <f>F128</f>
        <v>Optimización muy baja</v>
      </c>
      <c r="C133" s="42">
        <f t="shared" ref="C133:C136" si="20">F133</f>
        <v>0.05</v>
      </c>
      <c r="D133" s="47"/>
      <c r="E133" s="43">
        <f>'Datos limpios'!AE63</f>
        <v>0.15</v>
      </c>
      <c r="F133" s="43">
        <f>'Datos limpios'!AF63</f>
        <v>0.05</v>
      </c>
      <c r="G133" s="43">
        <f>'Datos limpios'!AG63</f>
        <v>0.05</v>
      </c>
      <c r="H133" s="43">
        <f>'Datos limpios'!AH63</f>
        <v>0</v>
      </c>
      <c r="I133" s="43">
        <f>'Datos limpios'!AI63</f>
        <v>0.1</v>
      </c>
    </row>
    <row r="134" spans="1:9">
      <c r="A134" s="47"/>
      <c r="B134" s="38" t="str">
        <f>F129</f>
        <v>Optimización moderada</v>
      </c>
      <c r="C134" s="42">
        <f t="shared" si="20"/>
        <v>0.3</v>
      </c>
      <c r="D134" s="47"/>
      <c r="E134" s="43">
        <f>'Datos limpios'!AE64</f>
        <v>0.35</v>
      </c>
      <c r="F134" s="43">
        <f>'Datos limpios'!AF64</f>
        <v>0.3</v>
      </c>
      <c r="G134" s="43">
        <f>'Datos limpios'!AG64</f>
        <v>0.2</v>
      </c>
      <c r="H134" s="43">
        <f>'Datos limpios'!AH64</f>
        <v>0.25</v>
      </c>
      <c r="I134" s="43">
        <f>'Datos limpios'!AI64</f>
        <v>0.35</v>
      </c>
    </row>
    <row r="135" spans="1:9">
      <c r="A135" s="47"/>
      <c r="B135" s="38" t="str">
        <f>F130</f>
        <v>Optimización alta</v>
      </c>
      <c r="C135" s="42">
        <f t="shared" si="20"/>
        <v>0.6</v>
      </c>
      <c r="D135" s="47"/>
      <c r="E135" s="43">
        <f>'Datos limpios'!AE65</f>
        <v>0.4</v>
      </c>
      <c r="F135" s="43">
        <f>'Datos limpios'!AF65</f>
        <v>0.6</v>
      </c>
      <c r="G135" s="43">
        <f>'Datos limpios'!AG65</f>
        <v>0.5</v>
      </c>
      <c r="H135" s="43">
        <f>'Datos limpios'!AH65</f>
        <v>0.55000000000000004</v>
      </c>
      <c r="I135" s="43">
        <f>'Datos limpios'!AI65</f>
        <v>0.5</v>
      </c>
    </row>
    <row r="136" spans="1:9">
      <c r="A136" s="47"/>
      <c r="B136" s="38" t="str">
        <f>F131</f>
        <v>Optimización total</v>
      </c>
      <c r="C136" s="42">
        <f t="shared" si="20"/>
        <v>0</v>
      </c>
      <c r="D136" s="47"/>
      <c r="E136" s="43">
        <f>'Datos limpios'!AE66</f>
        <v>0.05</v>
      </c>
      <c r="F136" s="43">
        <f>'Datos limpios'!AF66</f>
        <v>0</v>
      </c>
      <c r="G136" s="43">
        <f>'Datos limpios'!AG66</f>
        <v>0.2</v>
      </c>
      <c r="H136" s="43">
        <f>'Datos limpios'!AH66</f>
        <v>0.15</v>
      </c>
      <c r="I136" s="43">
        <f>'Datos limpios'!AI66</f>
        <v>0</v>
      </c>
    </row>
    <row r="137" spans="1:9">
      <c r="A137" s="37"/>
      <c r="B137" s="38"/>
      <c r="C137" s="39"/>
      <c r="D137" s="47"/>
    </row>
    <row r="138" spans="1:9">
      <c r="A138" s="47" t="str">
        <f>G126</f>
        <v>¿Geopark cumple actualmente con estándares de sostenibilidad reconocidos, como ISO 14001?</v>
      </c>
      <c r="B138" s="38" t="str">
        <f>G127</f>
        <v>No cumple</v>
      </c>
      <c r="C138" s="42">
        <f>G132</f>
        <v>0.05</v>
      </c>
      <c r="D138" s="47"/>
    </row>
    <row r="139" spans="1:9">
      <c r="A139" s="47"/>
      <c r="B139" s="38" t="str">
        <f>G128</f>
        <v>Cumple parcialmente</v>
      </c>
      <c r="C139" s="42">
        <f t="shared" ref="C139:C142" si="21">G133</f>
        <v>0.05</v>
      </c>
      <c r="D139" s="47"/>
    </row>
    <row r="140" spans="1:9">
      <c r="A140" s="47"/>
      <c r="B140" s="38" t="str">
        <f>G129</f>
        <v>Cumple en medida moderada</v>
      </c>
      <c r="C140" s="42">
        <f t="shared" si="21"/>
        <v>0.2</v>
      </c>
      <c r="D140" s="47"/>
    </row>
    <row r="141" spans="1:9">
      <c r="A141" s="47"/>
      <c r="B141" s="38" t="str">
        <f>G130</f>
        <v>Cumple en gran medida</v>
      </c>
      <c r="C141" s="42">
        <f t="shared" si="21"/>
        <v>0.5</v>
      </c>
      <c r="D141" s="47"/>
    </row>
    <row r="142" spans="1:9">
      <c r="A142" s="47"/>
      <c r="B142" s="38" t="str">
        <f>G131</f>
        <v>Cumple totalmente</v>
      </c>
      <c r="C142" s="42">
        <f t="shared" si="21"/>
        <v>0.2</v>
      </c>
      <c r="D142" s="47"/>
    </row>
    <row r="143" spans="1:9">
      <c r="A143" s="37"/>
      <c r="B143" s="38"/>
      <c r="C143" s="39"/>
      <c r="D143" s="47"/>
    </row>
    <row r="144" spans="1:9">
      <c r="A144" s="47" t="str">
        <f>H126</f>
        <v>¿Cuál considera que es el nivel de compromiso de Geopark para reducir el impacto ambiental de sus operaciones?</v>
      </c>
      <c r="B144" s="38" t="str">
        <f>H127</f>
        <v>Muy bajo</v>
      </c>
      <c r="C144" s="42">
        <f>H132</f>
        <v>0.05</v>
      </c>
      <c r="D144" s="47"/>
    </row>
    <row r="145" spans="1:9">
      <c r="A145" s="47"/>
      <c r="B145" s="38" t="str">
        <f>H128</f>
        <v>Bajo</v>
      </c>
      <c r="C145" s="42">
        <f t="shared" ref="C145:C148" si="22">H133</f>
        <v>0</v>
      </c>
      <c r="D145" s="47"/>
    </row>
    <row r="146" spans="1:9">
      <c r="A146" s="47"/>
      <c r="B146" s="38" t="str">
        <f>H129</f>
        <v>Moderado</v>
      </c>
      <c r="C146" s="42">
        <f t="shared" si="22"/>
        <v>0.25</v>
      </c>
      <c r="D146" s="47"/>
    </row>
    <row r="147" spans="1:9">
      <c r="A147" s="47"/>
      <c r="B147" s="38" t="str">
        <f>H130</f>
        <v>Alto</v>
      </c>
      <c r="C147" s="42">
        <f t="shared" si="22"/>
        <v>0.55000000000000004</v>
      </c>
      <c r="D147" s="47"/>
    </row>
    <row r="148" spans="1:9">
      <c r="A148" s="47"/>
      <c r="B148" s="38" t="str">
        <f>H131</f>
        <v>Muy alto</v>
      </c>
      <c r="C148" s="42">
        <f t="shared" si="22"/>
        <v>0.15</v>
      </c>
      <c r="D148" s="47"/>
    </row>
    <row r="149" spans="1:9">
      <c r="A149" s="37"/>
      <c r="B149" s="38"/>
      <c r="C149" s="39"/>
      <c r="D149" s="47"/>
    </row>
    <row r="150" spans="1:9">
      <c r="A150" s="47" t="str">
        <f>I126</f>
        <v>¿En qué medida las prácticas sostenibles han contribuido a la reducción de costos o a la mejora en la eficiencia operativa?</v>
      </c>
      <c r="B150" s="38" t="str">
        <f>I127</f>
        <v>No han contribuido</v>
      </c>
      <c r="C150" s="39">
        <f>I132</f>
        <v>0.05</v>
      </c>
      <c r="D150" s="47"/>
    </row>
    <row r="151" spans="1:9">
      <c r="A151" s="47"/>
      <c r="B151" s="38" t="str">
        <f>I128</f>
        <v>Contribución muy baja</v>
      </c>
      <c r="C151" s="39">
        <f t="shared" ref="C151:C154" si="23">I133</f>
        <v>0.1</v>
      </c>
      <c r="D151" s="47"/>
    </row>
    <row r="152" spans="1:9">
      <c r="A152" s="47"/>
      <c r="B152" s="38" t="str">
        <f>I129</f>
        <v>Contribución moderada</v>
      </c>
      <c r="C152" s="39">
        <f t="shared" si="23"/>
        <v>0.35</v>
      </c>
      <c r="D152" s="47"/>
    </row>
    <row r="153" spans="1:9">
      <c r="A153" s="47"/>
      <c r="B153" s="38" t="str">
        <f>I130</f>
        <v>Contribución alta</v>
      </c>
      <c r="C153" s="39">
        <f t="shared" si="23"/>
        <v>0.5</v>
      </c>
      <c r="D153" s="47"/>
    </row>
    <row r="154" spans="1:9">
      <c r="A154" s="47"/>
      <c r="B154" s="38" t="str">
        <f>I131</f>
        <v>Contribución significativa</v>
      </c>
      <c r="C154" s="39">
        <f t="shared" si="23"/>
        <v>0</v>
      </c>
      <c r="D154" s="47"/>
    </row>
    <row r="157" spans="1:9">
      <c r="A157" s="47" t="str">
        <f>E157</f>
        <v>¿Considera que la cuota de mercado es un indicador adecuado para medir la competitividad empresarial en el contexto de la transición energética?</v>
      </c>
      <c r="B157" s="38" t="str">
        <f>E158</f>
        <v>No es adecuado en absoluto</v>
      </c>
      <c r="C157" s="42">
        <f>E163</f>
        <v>0.05</v>
      </c>
      <c r="D157" s="47"/>
      <c r="E157" t="str">
        <f>'Datos limpios'!AK23</f>
        <v>¿Considera que la cuota de mercado es un indicador adecuado para medir la competitividad empresarial en el contexto de la transición energética?</v>
      </c>
      <c r="F157" t="str">
        <f>'Datos limpios'!AL23</f>
        <v>¿Cree que el análisis de los márgenes de rentabilidad permite evaluar la competitividad de la empresa frente a sus competidores?</v>
      </c>
      <c r="G157" t="str">
        <f>'Datos limpios'!AM23</f>
        <v>¿Opina que las encuestas de satisfacción del cliente reflejan correctamente la percepción del mercado sobre la competitividad de la empresa?</v>
      </c>
      <c r="H157" t="str">
        <f>'Datos limpios'!AN23</f>
        <v>¿Evalúa que las entrevistas a los directivos proporcionan información útil sobre las estrategias de competitividad en relación con la transición energética?</v>
      </c>
      <c r="I157" t="str">
        <f>'Datos limpios'!AO23</f>
        <v>¿Considera que la capacidad de la empresa para adaptarse a las nuevas exigencias del sector es un buen indicador de su competitividad?</v>
      </c>
    </row>
    <row r="158" spans="1:9">
      <c r="A158" s="47"/>
      <c r="B158" s="38" t="str">
        <f t="shared" ref="B158:B161" si="24">E159</f>
        <v>Es poco adecuado</v>
      </c>
      <c r="C158" s="42">
        <f t="shared" ref="C158:C161" si="25">E164</f>
        <v>0.25</v>
      </c>
      <c r="D158" s="47"/>
      <c r="E158" s="40" t="str">
        <f>'Datos limpios'!AK45</f>
        <v>No es adecuado en absoluto</v>
      </c>
      <c r="F158" s="40" t="str">
        <f>'Datos limpios'!AL45</f>
        <v>No permite evaluar la competitividad</v>
      </c>
      <c r="G158" s="40" t="str">
        <f>'Datos limpios'!AM45</f>
        <v>No reflejan en absoluto</v>
      </c>
      <c r="H158" s="40" t="str">
        <f>'Datos limpios'!AN45</f>
        <v>No proporcionan información útil</v>
      </c>
      <c r="I158" s="40" t="str">
        <f>'Datos limpios'!AO45</f>
        <v>No es un buen indicador en absoluto</v>
      </c>
    </row>
    <row r="159" spans="1:9">
      <c r="A159" s="47"/>
      <c r="B159" s="38" t="str">
        <f t="shared" si="24"/>
        <v>Es moderadamente adecuado</v>
      </c>
      <c r="C159" s="42">
        <f t="shared" si="25"/>
        <v>0.2</v>
      </c>
      <c r="D159" s="47"/>
      <c r="E159" s="40" t="str">
        <f>'Datos limpios'!AK46</f>
        <v>Es poco adecuado</v>
      </c>
      <c r="F159" s="40" t="str">
        <f>'Datos limpios'!AL46</f>
        <v>Permite evaluar en muy poca medida</v>
      </c>
      <c r="G159" s="40" t="str">
        <f>'Datos limpios'!AM46</f>
        <v>Reflejan muy poco</v>
      </c>
      <c r="H159" s="40" t="str">
        <f>'Datos limpios'!AN46</f>
        <v>Proporcionan información poco útil</v>
      </c>
      <c r="I159" s="40" t="str">
        <f>'Datos limpios'!AO46</f>
        <v>Es un indicador poco adecuado</v>
      </c>
    </row>
    <row r="160" spans="1:9">
      <c r="A160" s="47"/>
      <c r="B160" s="38" t="str">
        <f t="shared" si="24"/>
        <v>Es adecuado</v>
      </c>
      <c r="C160" s="42">
        <f t="shared" si="25"/>
        <v>0.5</v>
      </c>
      <c r="D160" s="47"/>
      <c r="E160" s="40" t="str">
        <f>'Datos limpios'!AK47</f>
        <v>Es moderadamente adecuado</v>
      </c>
      <c r="F160" s="40" t="str">
        <f>'Datos limpios'!AL47</f>
        <v>Permite evaluar en medida moderada</v>
      </c>
      <c r="G160" s="40" t="str">
        <f>'Datos limpios'!AM47</f>
        <v>Reflejan moderadamente</v>
      </c>
      <c r="H160" s="40" t="str">
        <f>'Datos limpios'!AN47</f>
        <v>Proporcionan información moderadamente útil</v>
      </c>
      <c r="I160" s="40" t="str">
        <f>'Datos limpios'!AO47</f>
        <v>Es un indicador moderadamente adecuado</v>
      </c>
    </row>
    <row r="161" spans="1:9">
      <c r="A161" s="47"/>
      <c r="B161" s="38" t="str">
        <f t="shared" si="24"/>
        <v>Es muy adecuado</v>
      </c>
      <c r="C161" s="42">
        <f t="shared" si="25"/>
        <v>0</v>
      </c>
      <c r="D161" s="47"/>
      <c r="E161" s="40" t="str">
        <f>'Datos limpios'!AK48</f>
        <v>Es adecuado</v>
      </c>
      <c r="F161" s="40" t="str">
        <f>'Datos limpios'!AL48</f>
        <v>Permite evaluar en buena medida</v>
      </c>
      <c r="G161" s="40" t="str">
        <f>'Datos limpios'!AM48</f>
        <v>Reflejan adecuadamente</v>
      </c>
      <c r="H161" s="40" t="str">
        <f>'Datos limpios'!AN48</f>
        <v>Proporcionan información útil</v>
      </c>
      <c r="I161" s="40" t="str">
        <f>'Datos limpios'!AO48</f>
        <v>Es un buen indicador</v>
      </c>
    </row>
    <row r="162" spans="1:9">
      <c r="A162" s="37"/>
      <c r="B162" s="38"/>
      <c r="C162" s="39"/>
      <c r="D162" s="47"/>
      <c r="E162" s="40" t="str">
        <f>'Datos limpios'!AK49</f>
        <v>Es muy adecuado</v>
      </c>
      <c r="F162" s="40" t="str">
        <f>'Datos limpios'!AL49</f>
        <v>Permite evaluar en gran medida.</v>
      </c>
      <c r="G162" s="40" t="str">
        <f>'Datos limpios'!AM49</f>
        <v>Reflejan completamente</v>
      </c>
      <c r="H162" s="40" t="str">
        <f>'Datos limpios'!AN49</f>
        <v>Proporcionan información muy útil</v>
      </c>
      <c r="I162" s="40" t="str">
        <f>'Datos limpios'!AO49</f>
        <v>Es un indicador muy adecuado</v>
      </c>
    </row>
    <row r="163" spans="1:9">
      <c r="A163" s="47" t="str">
        <f>F157</f>
        <v>¿Cree que el análisis de los márgenes de rentabilidad permite evaluar la competitividad de la empresa frente a sus competidores?</v>
      </c>
      <c r="B163" s="38" t="str">
        <f>F158</f>
        <v>No permite evaluar la competitividad</v>
      </c>
      <c r="C163" s="42">
        <f>F163</f>
        <v>0.05</v>
      </c>
      <c r="D163" s="47"/>
      <c r="E163" s="43">
        <f>'Datos limpios'!AK62</f>
        <v>0.05</v>
      </c>
      <c r="F163" s="43">
        <f>'Datos limpios'!AL62</f>
        <v>0.05</v>
      </c>
      <c r="G163" s="43">
        <f>'Datos limpios'!AM62</f>
        <v>0.1</v>
      </c>
      <c r="H163" s="43">
        <f>'Datos limpios'!AN62</f>
        <v>0.1</v>
      </c>
      <c r="I163" s="43">
        <f>'Datos limpios'!AO62</f>
        <v>0.05</v>
      </c>
    </row>
    <row r="164" spans="1:9">
      <c r="A164" s="47"/>
      <c r="B164" s="38" t="str">
        <f>F159</f>
        <v>Permite evaluar en muy poca medida</v>
      </c>
      <c r="C164" s="42">
        <f t="shared" ref="C164:C167" si="26">F164</f>
        <v>0.15</v>
      </c>
      <c r="D164" s="47"/>
      <c r="E164" s="43">
        <f>'Datos limpios'!AK63</f>
        <v>0.25</v>
      </c>
      <c r="F164" s="43">
        <f>'Datos limpios'!AL63</f>
        <v>0.15</v>
      </c>
      <c r="G164" s="43">
        <f>'Datos limpios'!AM63</f>
        <v>0.2</v>
      </c>
      <c r="H164" s="43">
        <f>'Datos limpios'!AN63</f>
        <v>0.1</v>
      </c>
      <c r="I164" s="43">
        <f>'Datos limpios'!AO63</f>
        <v>0</v>
      </c>
    </row>
    <row r="165" spans="1:9">
      <c r="A165" s="47"/>
      <c r="B165" s="38" t="str">
        <f>F160</f>
        <v>Permite evaluar en medida moderada</v>
      </c>
      <c r="C165" s="42">
        <f t="shared" si="26"/>
        <v>0.2</v>
      </c>
      <c r="D165" s="47"/>
      <c r="E165" s="43">
        <f>'Datos limpios'!AK64</f>
        <v>0.2</v>
      </c>
      <c r="F165" s="43">
        <f>'Datos limpios'!AL64</f>
        <v>0.2</v>
      </c>
      <c r="G165" s="43">
        <f>'Datos limpios'!AM64</f>
        <v>0.35</v>
      </c>
      <c r="H165" s="43">
        <f>'Datos limpios'!AN64</f>
        <v>0.2</v>
      </c>
      <c r="I165" s="43">
        <f>'Datos limpios'!AO64</f>
        <v>0.25</v>
      </c>
    </row>
    <row r="166" spans="1:9">
      <c r="A166" s="47"/>
      <c r="B166" s="38" t="str">
        <f>F161</f>
        <v>Permite evaluar en buena medida</v>
      </c>
      <c r="C166" s="42">
        <f t="shared" si="26"/>
        <v>0.55000000000000004</v>
      </c>
      <c r="D166" s="47"/>
      <c r="E166" s="43">
        <f>'Datos limpios'!AK65</f>
        <v>0.5</v>
      </c>
      <c r="F166" s="43">
        <f>'Datos limpios'!AL65</f>
        <v>0.55000000000000004</v>
      </c>
      <c r="G166" s="43">
        <f>'Datos limpios'!AM65</f>
        <v>0.35</v>
      </c>
      <c r="H166" s="43">
        <f>'Datos limpios'!AN65</f>
        <v>0.5</v>
      </c>
      <c r="I166" s="43">
        <f>'Datos limpios'!AO65</f>
        <v>0.6</v>
      </c>
    </row>
    <row r="167" spans="1:9">
      <c r="A167" s="47"/>
      <c r="B167" s="38" t="str">
        <f>F162</f>
        <v>Permite evaluar en gran medida.</v>
      </c>
      <c r="C167" s="42">
        <f t="shared" si="26"/>
        <v>0.05</v>
      </c>
      <c r="D167" s="47"/>
      <c r="E167" s="43">
        <f>'Datos limpios'!AK66</f>
        <v>0</v>
      </c>
      <c r="F167" s="43">
        <f>'Datos limpios'!AL66</f>
        <v>0.05</v>
      </c>
      <c r="G167" s="43">
        <f>'Datos limpios'!AM66</f>
        <v>0</v>
      </c>
      <c r="H167" s="43">
        <f>'Datos limpios'!AN66</f>
        <v>0.1</v>
      </c>
      <c r="I167" s="43">
        <f>'Datos limpios'!AO66</f>
        <v>0.1</v>
      </c>
    </row>
    <row r="168" spans="1:9">
      <c r="A168" s="37"/>
      <c r="B168" s="38"/>
      <c r="C168" s="39"/>
      <c r="D168" s="47"/>
    </row>
    <row r="169" spans="1:9">
      <c r="A169" s="47" t="str">
        <f>G157</f>
        <v>¿Opina que las encuestas de satisfacción del cliente reflejan correctamente la percepción del mercado sobre la competitividad de la empresa?</v>
      </c>
      <c r="B169" s="38" t="str">
        <f>G158</f>
        <v>No reflejan en absoluto</v>
      </c>
      <c r="C169" s="42">
        <f>G163</f>
        <v>0.1</v>
      </c>
      <c r="D169" s="47"/>
    </row>
    <row r="170" spans="1:9">
      <c r="A170" s="47"/>
      <c r="B170" s="38" t="str">
        <f>G159</f>
        <v>Reflejan muy poco</v>
      </c>
      <c r="C170" s="42">
        <f t="shared" ref="C170:C173" si="27">G164</f>
        <v>0.2</v>
      </c>
      <c r="D170" s="47"/>
    </row>
    <row r="171" spans="1:9">
      <c r="A171" s="47"/>
      <c r="B171" s="38" t="str">
        <f>G160</f>
        <v>Reflejan moderadamente</v>
      </c>
      <c r="C171" s="42">
        <f t="shared" si="27"/>
        <v>0.35</v>
      </c>
      <c r="D171" s="47"/>
    </row>
    <row r="172" spans="1:9">
      <c r="A172" s="47"/>
      <c r="B172" s="38" t="str">
        <f>G161</f>
        <v>Reflejan adecuadamente</v>
      </c>
      <c r="C172" s="42">
        <f t="shared" si="27"/>
        <v>0.35</v>
      </c>
      <c r="D172" s="47"/>
    </row>
    <row r="173" spans="1:9">
      <c r="A173" s="47"/>
      <c r="B173" s="38" t="str">
        <f>G162</f>
        <v>Reflejan completamente</v>
      </c>
      <c r="C173" s="42">
        <f t="shared" si="27"/>
        <v>0</v>
      </c>
      <c r="D173" s="47"/>
    </row>
    <row r="174" spans="1:9">
      <c r="A174" s="37"/>
      <c r="B174" s="38"/>
      <c r="C174" s="39"/>
      <c r="D174" s="47"/>
    </row>
    <row r="175" spans="1:9">
      <c r="A175" s="47" t="str">
        <f>H157</f>
        <v>¿Evalúa que las entrevistas a los directivos proporcionan información útil sobre las estrategias de competitividad en relación con la transición energética?</v>
      </c>
      <c r="B175" s="38" t="str">
        <f>H158</f>
        <v>No proporcionan información útil</v>
      </c>
      <c r="C175" s="42">
        <f>H163</f>
        <v>0.1</v>
      </c>
      <c r="D175" s="47"/>
    </row>
    <row r="176" spans="1:9">
      <c r="A176" s="47"/>
      <c r="B176" s="38" t="str">
        <f>H159</f>
        <v>Proporcionan información poco útil</v>
      </c>
      <c r="C176" s="42">
        <f t="shared" ref="C176:C179" si="28">H164</f>
        <v>0.1</v>
      </c>
      <c r="D176" s="47"/>
    </row>
    <row r="177" spans="1:9">
      <c r="A177" s="47"/>
      <c r="B177" s="38" t="str">
        <f>H160</f>
        <v>Proporcionan información moderadamente útil</v>
      </c>
      <c r="C177" s="42">
        <f t="shared" si="28"/>
        <v>0.2</v>
      </c>
      <c r="D177" s="47"/>
    </row>
    <row r="178" spans="1:9">
      <c r="A178" s="47"/>
      <c r="B178" s="38" t="str">
        <f>H161</f>
        <v>Proporcionan información útil</v>
      </c>
      <c r="C178" s="42">
        <f t="shared" si="28"/>
        <v>0.5</v>
      </c>
      <c r="D178" s="47"/>
    </row>
    <row r="179" spans="1:9">
      <c r="A179" s="47"/>
      <c r="B179" s="38" t="str">
        <f>H162</f>
        <v>Proporcionan información muy útil</v>
      </c>
      <c r="C179" s="42">
        <f t="shared" si="28"/>
        <v>0.1</v>
      </c>
      <c r="D179" s="47"/>
    </row>
    <row r="180" spans="1:9">
      <c r="A180" s="37"/>
      <c r="B180" s="38"/>
      <c r="C180" s="39"/>
      <c r="D180" s="47"/>
    </row>
    <row r="181" spans="1:9">
      <c r="A181" s="47" t="str">
        <f>I157</f>
        <v>¿Considera que la capacidad de la empresa para adaptarse a las nuevas exigencias del sector es un buen indicador de su competitividad?</v>
      </c>
      <c r="B181" s="38" t="str">
        <f>I158</f>
        <v>No es un buen indicador en absoluto</v>
      </c>
      <c r="C181" s="39">
        <f>I163</f>
        <v>0.05</v>
      </c>
      <c r="D181" s="47"/>
    </row>
    <row r="182" spans="1:9">
      <c r="A182" s="47"/>
      <c r="B182" s="38" t="str">
        <f>I159</f>
        <v>Es un indicador poco adecuado</v>
      </c>
      <c r="C182" s="39">
        <f t="shared" ref="C182:C185" si="29">I164</f>
        <v>0</v>
      </c>
      <c r="D182" s="47"/>
    </row>
    <row r="183" spans="1:9">
      <c r="A183" s="47"/>
      <c r="B183" s="38" t="str">
        <f>I160</f>
        <v>Es un indicador moderadamente adecuado</v>
      </c>
      <c r="C183" s="39">
        <f t="shared" si="29"/>
        <v>0.25</v>
      </c>
      <c r="D183" s="47"/>
    </row>
    <row r="184" spans="1:9">
      <c r="A184" s="47"/>
      <c r="B184" s="38" t="str">
        <f>I161</f>
        <v>Es un buen indicador</v>
      </c>
      <c r="C184" s="39">
        <f t="shared" si="29"/>
        <v>0.6</v>
      </c>
      <c r="D184" s="47"/>
    </row>
    <row r="185" spans="1:9">
      <c r="A185" s="47"/>
      <c r="B185" s="38" t="str">
        <f>I162</f>
        <v>Es un indicador muy adecuado</v>
      </c>
      <c r="C185" s="39">
        <f t="shared" si="29"/>
        <v>0.1</v>
      </c>
      <c r="D185" s="47"/>
    </row>
    <row r="188" spans="1:9">
      <c r="A188" s="47" t="str">
        <f>E188</f>
        <v>¿Cree que las encuestas a empleados y directivos capturan adecuadamente la percepción sobre los beneficios de las tecnologías limpias?</v>
      </c>
      <c r="B188" s="38" t="str">
        <f>E189</f>
        <v>No capturan en absoluto</v>
      </c>
      <c r="C188" s="42">
        <f>E194</f>
        <v>0.05</v>
      </c>
      <c r="D188" s="47"/>
      <c r="E188" t="str">
        <f>'Datos limpios'!AQ23</f>
        <v>¿Cree que las encuestas a empleados y directivos capturan adecuadamente la percepción sobre los beneficios de las tecnologías limpias?</v>
      </c>
      <c r="F188" t="str">
        <f>'Datos limpios'!AR23</f>
        <v>¿Considera que el impacto de las tecnologías limpias en la reducción de costos es un beneficio relevante para la percepción de los empleados y directivos?</v>
      </c>
      <c r="G188" t="str">
        <f>'Datos limpios'!AS23</f>
        <v>¿Evalúa que el cumplimiento de regulaciones ambientales es un aspecto importante en la percepción de beneficios de las tecnologías limpias?</v>
      </c>
      <c r="H188" t="str">
        <f>'Datos limpios'!AT23</f>
        <v>¿Opina que la mejora en la imagen corporativa es una dimensión clave para entender la percepción de los beneficios de las tecnologías limpias?</v>
      </c>
      <c r="I188" t="str">
        <f>'Datos limpios'!AU23</f>
        <v>¿Considera que las entrevistas en profundidad proporcionan información valiosa para validar la aceptación de las tecnologías limpias en la cadena de suministro?</v>
      </c>
    </row>
    <row r="189" spans="1:9">
      <c r="A189" s="47"/>
      <c r="B189" s="38" t="str">
        <f t="shared" ref="B189:B192" si="30">E190</f>
        <v>Capturan en muy poca medida</v>
      </c>
      <c r="C189" s="42">
        <f t="shared" ref="C189:C192" si="31">E195</f>
        <v>0.15</v>
      </c>
      <c r="D189" s="47"/>
      <c r="E189" s="40" t="str">
        <f>'Datos limpios'!AQ45</f>
        <v>No capturan en absoluto</v>
      </c>
      <c r="F189" s="40" t="str">
        <f>'Datos limpios'!AR45</f>
        <v>No es relevante en absoluto</v>
      </c>
      <c r="G189" s="40" t="str">
        <f>'Datos limpios'!AS45</f>
        <v>No es importante en absoluto</v>
      </c>
      <c r="H189" s="40" t="str">
        <f>'Datos limpios'!AT45</f>
        <v>No es una dimensión clave en absoluto</v>
      </c>
      <c r="I189" s="40" t="str">
        <f>'Datos limpios'!AU45</f>
        <v>No proporcionan información valiosa en absoluto</v>
      </c>
    </row>
    <row r="190" spans="1:9">
      <c r="A190" s="47"/>
      <c r="B190" s="38" t="str">
        <f t="shared" si="30"/>
        <v>Capturan moderadamente</v>
      </c>
      <c r="C190" s="42">
        <f t="shared" si="31"/>
        <v>0.3</v>
      </c>
      <c r="D190" s="47"/>
      <c r="E190" s="40" t="str">
        <f>'Datos limpios'!AQ46</f>
        <v>Capturan en muy poca medida</v>
      </c>
      <c r="F190" s="40" t="str">
        <f>'Datos limpios'!AR46</f>
        <v>Es poco relevante</v>
      </c>
      <c r="G190" s="40" t="str">
        <f>'Datos limpios'!AS46</f>
        <v>Es poco importante</v>
      </c>
      <c r="H190" s="40" t="str">
        <f>'Datos limpios'!AT46</f>
        <v>Es una dimensión poco clave</v>
      </c>
      <c r="I190" s="40" t="str">
        <f>'Datos limpios'!AU46</f>
        <v>Proporcionan información poco valiosa</v>
      </c>
    </row>
    <row r="191" spans="1:9">
      <c r="A191" s="47"/>
      <c r="B191" s="38" t="str">
        <f t="shared" si="30"/>
        <v>Capturan adecuadamente</v>
      </c>
      <c r="C191" s="42">
        <f t="shared" si="31"/>
        <v>0.5</v>
      </c>
      <c r="D191" s="47"/>
      <c r="E191" s="40" t="str">
        <f>'Datos limpios'!AQ47</f>
        <v>Capturan moderadamente</v>
      </c>
      <c r="F191" s="40" t="str">
        <f>'Datos limpios'!AR47</f>
        <v>Es moderadamente relevante</v>
      </c>
      <c r="G191" s="40" t="str">
        <f>'Datos limpios'!AS47</f>
        <v>Es moderadamente importante</v>
      </c>
      <c r="H191" s="40" t="str">
        <f>'Datos limpios'!AT47</f>
        <v>Es una dimensión moderadamente clave</v>
      </c>
      <c r="I191" s="40" t="str">
        <f>'Datos limpios'!AU47</f>
        <v>Proporcionan información moderadamente valiosa</v>
      </c>
    </row>
    <row r="192" spans="1:9">
      <c r="A192" s="47"/>
      <c r="B192" s="38" t="str">
        <f t="shared" si="30"/>
        <v>Capturan completamente</v>
      </c>
      <c r="C192" s="42">
        <f t="shared" si="31"/>
        <v>0</v>
      </c>
      <c r="D192" s="47"/>
      <c r="E192" s="40" t="str">
        <f>'Datos limpios'!AQ48</f>
        <v>Capturan adecuadamente</v>
      </c>
      <c r="F192" s="40" t="str">
        <f>'Datos limpios'!AR48</f>
        <v>Es relevante</v>
      </c>
      <c r="G192" s="40" t="str">
        <f>'Datos limpios'!AS48</f>
        <v>Es importante</v>
      </c>
      <c r="H192" s="40" t="str">
        <f>'Datos limpios'!AT48</f>
        <v>Es una dimensión clave</v>
      </c>
      <c r="I192" s="40" t="str">
        <f>'Datos limpios'!AU48</f>
        <v>Proporcionan información valiosa</v>
      </c>
    </row>
    <row r="193" spans="1:9">
      <c r="A193" s="37"/>
      <c r="B193" s="38"/>
      <c r="C193" s="39"/>
      <c r="D193" s="47"/>
      <c r="E193" s="40" t="str">
        <f>'Datos limpios'!AQ49</f>
        <v>Capturan completamente</v>
      </c>
      <c r="F193" s="40" t="str">
        <f>'Datos limpios'!AR49</f>
        <v>Es muy relevante</v>
      </c>
      <c r="G193" s="40" t="str">
        <f>'Datos limpios'!AS49</f>
        <v>Es muy importante</v>
      </c>
      <c r="H193" s="40" t="str">
        <f>'Datos limpios'!AT49</f>
        <v>Es una dimensión muy clave</v>
      </c>
      <c r="I193" s="40" t="str">
        <f>'Datos limpios'!AU49</f>
        <v>Proporcionan información muy valiosa</v>
      </c>
    </row>
    <row r="194" spans="1:9">
      <c r="A194" s="47" t="str">
        <f>F188</f>
        <v>¿Considera que el impacto de las tecnologías limpias en la reducción de costos es un beneficio relevante para la percepción de los empleados y directivos?</v>
      </c>
      <c r="B194" s="38" t="str">
        <f>F189</f>
        <v>No es relevante en absoluto</v>
      </c>
      <c r="C194" s="42">
        <f>F194</f>
        <v>0.05</v>
      </c>
      <c r="D194" s="47"/>
      <c r="E194" s="43">
        <f>'Datos limpios'!AQ62</f>
        <v>0.05</v>
      </c>
      <c r="F194" s="43">
        <f>'Datos limpios'!AR62</f>
        <v>0.05</v>
      </c>
      <c r="G194" s="43">
        <f>'Datos limpios'!AS62</f>
        <v>0.05</v>
      </c>
      <c r="H194" s="43">
        <f>'Datos limpios'!AT62</f>
        <v>0.05</v>
      </c>
      <c r="I194" s="43">
        <f>'Datos limpios'!AU62</f>
        <v>0.05</v>
      </c>
    </row>
    <row r="195" spans="1:9">
      <c r="A195" s="47"/>
      <c r="B195" s="38" t="str">
        <f>F190</f>
        <v>Es poco relevante</v>
      </c>
      <c r="C195" s="42">
        <f t="shared" ref="C195:C198" si="32">F195</f>
        <v>0</v>
      </c>
      <c r="D195" s="47"/>
      <c r="E195" s="43">
        <f>'Datos limpios'!AQ63</f>
        <v>0.15</v>
      </c>
      <c r="F195" s="43">
        <f>'Datos limpios'!AR63</f>
        <v>0</v>
      </c>
      <c r="G195" s="43">
        <f>'Datos limpios'!AS63</f>
        <v>0.05</v>
      </c>
      <c r="H195" s="43">
        <f>'Datos limpios'!AT63</f>
        <v>0.05</v>
      </c>
      <c r="I195" s="43">
        <f>'Datos limpios'!AU63</f>
        <v>0.05</v>
      </c>
    </row>
    <row r="196" spans="1:9">
      <c r="A196" s="47"/>
      <c r="B196" s="38" t="str">
        <f>F191</f>
        <v>Es moderadamente relevante</v>
      </c>
      <c r="C196" s="42">
        <f t="shared" si="32"/>
        <v>0.25</v>
      </c>
      <c r="D196" s="47"/>
      <c r="E196" s="43">
        <f>'Datos limpios'!AQ64</f>
        <v>0.3</v>
      </c>
      <c r="F196" s="43">
        <f>'Datos limpios'!AR64</f>
        <v>0.25</v>
      </c>
      <c r="G196" s="43">
        <f>'Datos limpios'!AS64</f>
        <v>0.2</v>
      </c>
      <c r="H196" s="43">
        <f>'Datos limpios'!AT64</f>
        <v>0.1</v>
      </c>
      <c r="I196" s="43">
        <f>'Datos limpios'!AU64</f>
        <v>0.15</v>
      </c>
    </row>
    <row r="197" spans="1:9">
      <c r="A197" s="47"/>
      <c r="B197" s="38" t="str">
        <f>F192</f>
        <v>Es relevante</v>
      </c>
      <c r="C197" s="42">
        <f t="shared" si="32"/>
        <v>0.6</v>
      </c>
      <c r="D197" s="47"/>
      <c r="E197" s="43">
        <f>'Datos limpios'!AQ65</f>
        <v>0.5</v>
      </c>
      <c r="F197" s="43">
        <f>'Datos limpios'!AR65</f>
        <v>0.6</v>
      </c>
      <c r="G197" s="43">
        <f>'Datos limpios'!AS65</f>
        <v>0.55000000000000004</v>
      </c>
      <c r="H197" s="43">
        <f>'Datos limpios'!AT65</f>
        <v>0.7</v>
      </c>
      <c r="I197" s="43">
        <f>'Datos limpios'!AU65</f>
        <v>0.55000000000000004</v>
      </c>
    </row>
    <row r="198" spans="1:9">
      <c r="A198" s="47"/>
      <c r="B198" s="38" t="str">
        <f>F193</f>
        <v>Es muy relevante</v>
      </c>
      <c r="C198" s="42">
        <f t="shared" si="32"/>
        <v>0.1</v>
      </c>
      <c r="D198" s="47"/>
      <c r="E198" s="43">
        <f>'Datos limpios'!AQ66</f>
        <v>0</v>
      </c>
      <c r="F198" s="43">
        <f>'Datos limpios'!AR66</f>
        <v>0.1</v>
      </c>
      <c r="G198" s="43">
        <f>'Datos limpios'!AS66</f>
        <v>0.15</v>
      </c>
      <c r="H198" s="43">
        <f>'Datos limpios'!AT66</f>
        <v>0.1</v>
      </c>
      <c r="I198" s="43">
        <f>'Datos limpios'!AU66</f>
        <v>0.2</v>
      </c>
    </row>
    <row r="199" spans="1:9">
      <c r="A199" s="37"/>
      <c r="B199" s="38"/>
      <c r="C199" s="39"/>
      <c r="D199" s="47"/>
    </row>
    <row r="200" spans="1:9">
      <c r="A200" s="47" t="str">
        <f>G188</f>
        <v>¿Evalúa que el cumplimiento de regulaciones ambientales es un aspecto importante en la percepción de beneficios de las tecnologías limpias?</v>
      </c>
      <c r="B200" s="38" t="str">
        <f>G189</f>
        <v>No es importante en absoluto</v>
      </c>
      <c r="C200" s="42">
        <f>G194</f>
        <v>0.05</v>
      </c>
      <c r="D200" s="47"/>
    </row>
    <row r="201" spans="1:9">
      <c r="A201" s="47"/>
      <c r="B201" s="38" t="str">
        <f>G190</f>
        <v>Es poco importante</v>
      </c>
      <c r="C201" s="42">
        <f t="shared" ref="C201:C204" si="33">G195</f>
        <v>0.05</v>
      </c>
      <c r="D201" s="47"/>
    </row>
    <row r="202" spans="1:9">
      <c r="A202" s="47"/>
      <c r="B202" s="38" t="str">
        <f>G191</f>
        <v>Es moderadamente importante</v>
      </c>
      <c r="C202" s="42">
        <f t="shared" si="33"/>
        <v>0.2</v>
      </c>
      <c r="D202" s="47"/>
    </row>
    <row r="203" spans="1:9">
      <c r="A203" s="47"/>
      <c r="B203" s="38" t="str">
        <f>G192</f>
        <v>Es importante</v>
      </c>
      <c r="C203" s="42">
        <f t="shared" si="33"/>
        <v>0.55000000000000004</v>
      </c>
      <c r="D203" s="47"/>
    </row>
    <row r="204" spans="1:9">
      <c r="A204" s="47"/>
      <c r="B204" s="38" t="str">
        <f>G193</f>
        <v>Es muy importante</v>
      </c>
      <c r="C204" s="42">
        <f t="shared" si="33"/>
        <v>0.15</v>
      </c>
      <c r="D204" s="47"/>
    </row>
    <row r="205" spans="1:9">
      <c r="A205" s="37"/>
      <c r="B205" s="38"/>
      <c r="C205" s="39"/>
      <c r="D205" s="47"/>
    </row>
    <row r="206" spans="1:9">
      <c r="A206" s="47" t="str">
        <f>H188</f>
        <v>¿Opina que la mejora en la imagen corporativa es una dimensión clave para entender la percepción de los beneficios de las tecnologías limpias?</v>
      </c>
      <c r="B206" s="38" t="str">
        <f>H189</f>
        <v>No es una dimensión clave en absoluto</v>
      </c>
      <c r="C206" s="42">
        <f>H194</f>
        <v>0.05</v>
      </c>
      <c r="D206" s="47"/>
    </row>
    <row r="207" spans="1:9">
      <c r="A207" s="47"/>
      <c r="B207" s="38" t="str">
        <f>H190</f>
        <v>Es una dimensión poco clave</v>
      </c>
      <c r="C207" s="42">
        <f t="shared" ref="C207:C210" si="34">H195</f>
        <v>0.05</v>
      </c>
      <c r="D207" s="47"/>
    </row>
    <row r="208" spans="1:9">
      <c r="A208" s="47"/>
      <c r="B208" s="38" t="str">
        <f>H191</f>
        <v>Es una dimensión moderadamente clave</v>
      </c>
      <c r="C208" s="42">
        <f t="shared" si="34"/>
        <v>0.1</v>
      </c>
      <c r="D208" s="47"/>
    </row>
    <row r="209" spans="1:9">
      <c r="A209" s="47"/>
      <c r="B209" s="38" t="str">
        <f>H192</f>
        <v>Es una dimensión clave</v>
      </c>
      <c r="C209" s="42">
        <f t="shared" si="34"/>
        <v>0.7</v>
      </c>
      <c r="D209" s="47"/>
    </row>
    <row r="210" spans="1:9">
      <c r="A210" s="47"/>
      <c r="B210" s="38" t="str">
        <f>H193</f>
        <v>Es una dimensión muy clave</v>
      </c>
      <c r="C210" s="42">
        <f t="shared" si="34"/>
        <v>0.1</v>
      </c>
      <c r="D210" s="47"/>
    </row>
    <row r="211" spans="1:9">
      <c r="A211" s="37"/>
      <c r="B211" s="38"/>
      <c r="C211" s="39"/>
      <c r="D211" s="47"/>
    </row>
    <row r="212" spans="1:9">
      <c r="A212" s="47" t="str">
        <f>I188</f>
        <v>¿Considera que las entrevistas en profundidad proporcionan información valiosa para validar la aceptación de las tecnologías limpias en la cadena de suministro?</v>
      </c>
      <c r="B212" s="38" t="str">
        <f>I189</f>
        <v>No proporcionan información valiosa en absoluto</v>
      </c>
      <c r="C212" s="39">
        <f>I194</f>
        <v>0.05</v>
      </c>
      <c r="D212" s="47"/>
    </row>
    <row r="213" spans="1:9">
      <c r="A213" s="47"/>
      <c r="B213" s="38" t="str">
        <f>I190</f>
        <v>Proporcionan información poco valiosa</v>
      </c>
      <c r="C213" s="39">
        <f t="shared" ref="C213:C216" si="35">I195</f>
        <v>0.05</v>
      </c>
      <c r="D213" s="47"/>
    </row>
    <row r="214" spans="1:9">
      <c r="A214" s="47"/>
      <c r="B214" s="38" t="str">
        <f>I191</f>
        <v>Proporcionan información moderadamente valiosa</v>
      </c>
      <c r="C214" s="39">
        <f t="shared" si="35"/>
        <v>0.15</v>
      </c>
      <c r="D214" s="47"/>
    </row>
    <row r="215" spans="1:9">
      <c r="A215" s="47"/>
      <c r="B215" s="38" t="str">
        <f>I192</f>
        <v>Proporcionan información valiosa</v>
      </c>
      <c r="C215" s="39">
        <f t="shared" si="35"/>
        <v>0.55000000000000004</v>
      </c>
      <c r="D215" s="47"/>
    </row>
    <row r="216" spans="1:9">
      <c r="A216" s="47"/>
      <c r="B216" s="38" t="str">
        <f>I193</f>
        <v>Proporcionan información muy valiosa</v>
      </c>
      <c r="C216" s="39">
        <f t="shared" si="35"/>
        <v>0.2</v>
      </c>
      <c r="D216" s="47"/>
    </row>
    <row r="219" spans="1:9">
      <c r="A219" s="47" t="str">
        <f>E219</f>
        <v>¿Qué tan efectivos considera que son los incentivos gubernamentales actuales para la adopción de tecnologías limpias en Geopark?</v>
      </c>
      <c r="B219" s="38" t="str">
        <f>E220</f>
        <v>Muy inefectivos</v>
      </c>
      <c r="C219" s="42">
        <f>E225</f>
        <v>0.15</v>
      </c>
      <c r="D219" s="47"/>
      <c r="E219" t="str">
        <f>'Datos limpios'!AW23</f>
        <v>¿Qué tan efectivos considera que son los incentivos gubernamentales actuales para la adopción de tecnologías limpias en Geopark?</v>
      </c>
      <c r="F219" t="str">
        <f>'Datos limpios'!AX23</f>
        <v>¿Cómo calificaría la relevancia de los programas gubernamentales actuales para apoyar la transición energética en Geopark?</v>
      </c>
      <c r="G219" t="str">
        <f>'Datos limpios'!AY23</f>
        <v>¿En qué medida las regulaciones gubernamentales actuales facilitan la adopción de tecnologías limpias por parte de Geopark?</v>
      </c>
      <c r="H219" t="str">
        <f>'Datos limpios'!AZ23</f>
        <v>¿Cuánta confianza tiene en que el gobierno implementará programas eficaces que beneficien directamente a GeoPark en la adopción de tecnologías limpias durante los próximos 5 años?</v>
      </c>
      <c r="I219" t="str">
        <f>'Datos limpios'!BA23</f>
        <v>¿En qué medida cree que las políticas gubernamentales actuales están alineadas con las necesidades y desafíos específicos de GeoPark frente a la transición energética?</v>
      </c>
    </row>
    <row r="220" spans="1:9">
      <c r="A220" s="47"/>
      <c r="B220" s="38" t="str">
        <f t="shared" ref="B220:B223" si="36">E221</f>
        <v>Inefectivos</v>
      </c>
      <c r="C220" s="42">
        <f t="shared" ref="C220:C223" si="37">E226</f>
        <v>0.15</v>
      </c>
      <c r="D220" s="47"/>
      <c r="E220" s="40" t="str">
        <f>'Datos limpios'!AW45</f>
        <v>Muy inefectivos</v>
      </c>
      <c r="F220" s="40" t="str">
        <f>'Datos limpios'!AX45</f>
        <v>Nada relevantes</v>
      </c>
      <c r="G220" s="40" t="str">
        <f>'Datos limpios'!AY45</f>
        <v>Nada</v>
      </c>
      <c r="H220" s="40" t="str">
        <f>'Datos limpios'!AZ45</f>
        <v>Nada de confianza</v>
      </c>
      <c r="I220" s="40" t="str">
        <f>'Datos limpios'!BA45</f>
        <v>Nada alineadas</v>
      </c>
    </row>
    <row r="221" spans="1:9">
      <c r="A221" s="47"/>
      <c r="B221" s="38" t="str">
        <f t="shared" si="36"/>
        <v>Neutral</v>
      </c>
      <c r="C221" s="42">
        <f t="shared" si="37"/>
        <v>0.15</v>
      </c>
      <c r="D221" s="47"/>
      <c r="E221" s="40" t="str">
        <f>'Datos limpios'!AW46</f>
        <v>Inefectivos</v>
      </c>
      <c r="F221" s="40" t="str">
        <f>'Datos limpios'!AX46</f>
        <v>Poco relevantes</v>
      </c>
      <c r="G221" s="40" t="str">
        <f>'Datos limpios'!AY46</f>
        <v>Poco</v>
      </c>
      <c r="H221" s="40" t="str">
        <f>'Datos limpios'!AZ46</f>
        <v>Poca confianza</v>
      </c>
      <c r="I221" s="40" t="str">
        <f>'Datos limpios'!BA46</f>
        <v>Poco alineadas</v>
      </c>
    </row>
    <row r="222" spans="1:9">
      <c r="A222" s="47"/>
      <c r="B222" s="38" t="str">
        <f t="shared" si="36"/>
        <v xml:space="preserve">Efectivos </v>
      </c>
      <c r="C222" s="42">
        <f t="shared" si="37"/>
        <v>0.55000000000000004</v>
      </c>
      <c r="D222" s="47"/>
      <c r="E222" s="40" t="str">
        <f>'Datos limpios'!AW47</f>
        <v>Neutral</v>
      </c>
      <c r="F222" s="40" t="str">
        <f>'Datos limpios'!AX47</f>
        <v>Neutral</v>
      </c>
      <c r="G222" s="40" t="str">
        <f>'Datos limpios'!AY47</f>
        <v>Moderadamente</v>
      </c>
      <c r="H222" s="40" t="str">
        <f>'Datos limpios'!AZ47</f>
        <v>Neutral</v>
      </c>
      <c r="I222" s="40" t="str">
        <f>'Datos limpios'!BA47</f>
        <v>Moderadamente alineadas</v>
      </c>
    </row>
    <row r="223" spans="1:9">
      <c r="A223" s="47"/>
      <c r="B223" s="38" t="str">
        <f t="shared" si="36"/>
        <v>Muy efectivos</v>
      </c>
      <c r="C223" s="42">
        <f t="shared" si="37"/>
        <v>0</v>
      </c>
      <c r="D223" s="47"/>
      <c r="E223" s="40" t="str">
        <f>'Datos limpios'!AW48</f>
        <v xml:space="preserve">Efectivos </v>
      </c>
      <c r="F223" s="40" t="str">
        <f>'Datos limpios'!AX48</f>
        <v>Relevantes</v>
      </c>
      <c r="G223" s="40" t="str">
        <f>'Datos limpios'!AY48</f>
        <v>Bastante</v>
      </c>
      <c r="H223" s="40" t="str">
        <f>'Datos limpios'!AZ48</f>
        <v>Bastante confianza</v>
      </c>
      <c r="I223" s="40" t="str">
        <f>'Datos limpios'!BA48</f>
        <v>Bastante alineadas</v>
      </c>
    </row>
    <row r="224" spans="1:9">
      <c r="A224" s="37"/>
      <c r="B224" s="38"/>
      <c r="C224" s="39"/>
      <c r="D224" s="47"/>
      <c r="E224" s="40" t="str">
        <f>'Datos limpios'!AW49</f>
        <v>Muy efectivos</v>
      </c>
      <c r="F224" s="40" t="str">
        <f>'Datos limpios'!AX49</f>
        <v>Muy relevantes</v>
      </c>
      <c r="G224" s="40" t="str">
        <f>'Datos limpios'!AY49</f>
        <v>Totalmente</v>
      </c>
      <c r="H224" s="40" t="str">
        <f>'Datos limpios'!AZ49</f>
        <v>Total confianza</v>
      </c>
      <c r="I224" s="40" t="str">
        <f>'Datos limpios'!BA49</f>
        <v>Totalmente alineadas</v>
      </c>
    </row>
    <row r="225" spans="1:9">
      <c r="A225" s="47" t="str">
        <f>F219</f>
        <v>¿Cómo calificaría la relevancia de los programas gubernamentales actuales para apoyar la transición energética en Geopark?</v>
      </c>
      <c r="B225" s="38" t="str">
        <f>F220</f>
        <v>Nada relevantes</v>
      </c>
      <c r="C225" s="42">
        <f>F225</f>
        <v>0.1</v>
      </c>
      <c r="D225" s="47"/>
      <c r="E225" s="43">
        <f>'Datos limpios'!AW62</f>
        <v>0.15</v>
      </c>
      <c r="F225" s="43">
        <f>'Datos limpios'!AX62</f>
        <v>0.1</v>
      </c>
      <c r="G225" s="43">
        <f>'Datos limpios'!AY62</f>
        <v>0.1</v>
      </c>
      <c r="H225" s="43">
        <f>'Datos limpios'!AZ62</f>
        <v>0.1</v>
      </c>
      <c r="I225" s="43">
        <f>'Datos limpios'!BA62</f>
        <v>0.1</v>
      </c>
    </row>
    <row r="226" spans="1:9">
      <c r="A226" s="47"/>
      <c r="B226" s="38" t="str">
        <f>F221</f>
        <v>Poco relevantes</v>
      </c>
      <c r="C226" s="42">
        <f t="shared" ref="C226:C229" si="38">F226</f>
        <v>0.15</v>
      </c>
      <c r="D226" s="47"/>
      <c r="E226" s="43">
        <f>'Datos limpios'!AW63</f>
        <v>0.15</v>
      </c>
      <c r="F226" s="43">
        <f>'Datos limpios'!AX63</f>
        <v>0.15</v>
      </c>
      <c r="G226" s="43">
        <f>'Datos limpios'!AY63</f>
        <v>0.15</v>
      </c>
      <c r="H226" s="43">
        <f>'Datos limpios'!AZ63</f>
        <v>0.2</v>
      </c>
      <c r="I226" s="43">
        <f>'Datos limpios'!BA63</f>
        <v>0.2</v>
      </c>
    </row>
    <row r="227" spans="1:9">
      <c r="A227" s="47"/>
      <c r="B227" s="38" t="str">
        <f>F222</f>
        <v>Neutral</v>
      </c>
      <c r="C227" s="42">
        <f t="shared" si="38"/>
        <v>0.25</v>
      </c>
      <c r="D227" s="47"/>
      <c r="E227" s="43">
        <f>'Datos limpios'!AW64</f>
        <v>0.15</v>
      </c>
      <c r="F227" s="43">
        <f>'Datos limpios'!AX64</f>
        <v>0.25</v>
      </c>
      <c r="G227" s="43">
        <f>'Datos limpios'!AY64</f>
        <v>0.25</v>
      </c>
      <c r="H227" s="43">
        <f>'Datos limpios'!AZ64</f>
        <v>0.15</v>
      </c>
      <c r="I227" s="43">
        <f>'Datos limpios'!BA64</f>
        <v>0.1</v>
      </c>
    </row>
    <row r="228" spans="1:9">
      <c r="A228" s="47"/>
      <c r="B228" s="38" t="str">
        <f>F223</f>
        <v>Relevantes</v>
      </c>
      <c r="C228" s="42">
        <f t="shared" si="38"/>
        <v>0.45</v>
      </c>
      <c r="D228" s="47"/>
      <c r="E228" s="43">
        <f>'Datos limpios'!AW65</f>
        <v>0.55000000000000004</v>
      </c>
      <c r="F228" s="43">
        <f>'Datos limpios'!AX65</f>
        <v>0.45</v>
      </c>
      <c r="G228" s="43">
        <f>'Datos limpios'!AY65</f>
        <v>0.5</v>
      </c>
      <c r="H228" s="43">
        <f>'Datos limpios'!AZ65</f>
        <v>0.5</v>
      </c>
      <c r="I228" s="43">
        <f>'Datos limpios'!BA65</f>
        <v>0.6</v>
      </c>
    </row>
    <row r="229" spans="1:9">
      <c r="A229" s="47"/>
      <c r="B229" s="38" t="str">
        <f>F224</f>
        <v>Muy relevantes</v>
      </c>
      <c r="C229" s="42">
        <f t="shared" si="38"/>
        <v>0.05</v>
      </c>
      <c r="D229" s="47"/>
      <c r="E229" s="43">
        <f>'Datos limpios'!AW66</f>
        <v>0</v>
      </c>
      <c r="F229" s="43">
        <f>'Datos limpios'!AX66</f>
        <v>0.05</v>
      </c>
      <c r="G229" s="43">
        <f>'Datos limpios'!AY66</f>
        <v>0</v>
      </c>
      <c r="H229" s="43">
        <f>'Datos limpios'!AZ66</f>
        <v>0.05</v>
      </c>
      <c r="I229" s="43">
        <f>'Datos limpios'!BA66</f>
        <v>0</v>
      </c>
    </row>
    <row r="230" spans="1:9">
      <c r="A230" s="37"/>
      <c r="B230" s="38"/>
      <c r="C230" s="39"/>
      <c r="D230" s="47"/>
    </row>
    <row r="231" spans="1:9">
      <c r="A231" s="47" t="str">
        <f>G219</f>
        <v>¿En qué medida las regulaciones gubernamentales actuales facilitan la adopción de tecnologías limpias por parte de Geopark?</v>
      </c>
      <c r="B231" s="38" t="str">
        <f>G220</f>
        <v>Nada</v>
      </c>
      <c r="C231" s="42">
        <f>G225</f>
        <v>0.1</v>
      </c>
      <c r="D231" s="47"/>
    </row>
    <row r="232" spans="1:9">
      <c r="A232" s="47"/>
      <c r="B232" s="38" t="str">
        <f>G221</f>
        <v>Poco</v>
      </c>
      <c r="C232" s="42">
        <f t="shared" ref="C232:C235" si="39">G226</f>
        <v>0.15</v>
      </c>
      <c r="D232" s="47"/>
    </row>
    <row r="233" spans="1:9">
      <c r="A233" s="47"/>
      <c r="B233" s="38" t="str">
        <f>G222</f>
        <v>Moderadamente</v>
      </c>
      <c r="C233" s="42">
        <f t="shared" si="39"/>
        <v>0.25</v>
      </c>
      <c r="D233" s="47"/>
    </row>
    <row r="234" spans="1:9">
      <c r="A234" s="47"/>
      <c r="B234" s="38" t="str">
        <f>G223</f>
        <v>Bastante</v>
      </c>
      <c r="C234" s="42">
        <f t="shared" si="39"/>
        <v>0.5</v>
      </c>
      <c r="D234" s="47"/>
    </row>
    <row r="235" spans="1:9">
      <c r="A235" s="47"/>
      <c r="B235" s="38" t="str">
        <f>G224</f>
        <v>Totalmente</v>
      </c>
      <c r="C235" s="42">
        <f t="shared" si="39"/>
        <v>0</v>
      </c>
      <c r="D235" s="47"/>
    </row>
    <row r="236" spans="1:9">
      <c r="A236" s="37"/>
      <c r="B236" s="38"/>
      <c r="C236" s="39"/>
      <c r="D236" s="47"/>
    </row>
    <row r="237" spans="1:9">
      <c r="A237" s="47" t="str">
        <f>H219</f>
        <v>¿Cuánta confianza tiene en que el gobierno implementará programas eficaces que beneficien directamente a GeoPark en la adopción de tecnologías limpias durante los próximos 5 años?</v>
      </c>
      <c r="B237" s="38" t="str">
        <f>H220</f>
        <v>Nada de confianza</v>
      </c>
      <c r="C237" s="42">
        <f>H225</f>
        <v>0.1</v>
      </c>
      <c r="D237" s="47"/>
    </row>
    <row r="238" spans="1:9">
      <c r="A238" s="47"/>
      <c r="B238" s="38" t="str">
        <f>H221</f>
        <v>Poca confianza</v>
      </c>
      <c r="C238" s="42">
        <f t="shared" ref="C238:C241" si="40">H226</f>
        <v>0.2</v>
      </c>
      <c r="D238" s="47"/>
    </row>
    <row r="239" spans="1:9">
      <c r="A239" s="47"/>
      <c r="B239" s="38" t="str">
        <f>H222</f>
        <v>Neutral</v>
      </c>
      <c r="C239" s="42">
        <f t="shared" si="40"/>
        <v>0.15</v>
      </c>
      <c r="D239" s="47"/>
    </row>
    <row r="240" spans="1:9">
      <c r="A240" s="47"/>
      <c r="B240" s="38" t="str">
        <f>H223</f>
        <v>Bastante confianza</v>
      </c>
      <c r="C240" s="42">
        <f t="shared" si="40"/>
        <v>0.5</v>
      </c>
      <c r="D240" s="47"/>
    </row>
    <row r="241" spans="1:15">
      <c r="A241" s="47"/>
      <c r="B241" s="38" t="str">
        <f>H224</f>
        <v>Total confianza</v>
      </c>
      <c r="C241" s="42">
        <f t="shared" si="40"/>
        <v>0.05</v>
      </c>
      <c r="D241" s="47"/>
    </row>
    <row r="242" spans="1:15">
      <c r="A242" s="37"/>
      <c r="B242" s="38"/>
      <c r="C242" s="39"/>
      <c r="D242" s="47"/>
    </row>
    <row r="243" spans="1:15">
      <c r="A243" s="47" t="str">
        <f>I219</f>
        <v>¿En qué medida cree que las políticas gubernamentales actuales están alineadas con las necesidades y desafíos específicos de GeoPark frente a la transición energética?</v>
      </c>
      <c r="B243" s="38" t="str">
        <f>I220</f>
        <v>Nada alineadas</v>
      </c>
      <c r="C243" s="39">
        <f>I225</f>
        <v>0.1</v>
      </c>
      <c r="D243" s="47"/>
    </row>
    <row r="244" spans="1:15">
      <c r="A244" s="47"/>
      <c r="B244" s="38" t="str">
        <f>I221</f>
        <v>Poco alineadas</v>
      </c>
      <c r="C244" s="39">
        <f t="shared" ref="C244:C247" si="41">I226</f>
        <v>0.2</v>
      </c>
      <c r="D244" s="47"/>
    </row>
    <row r="245" spans="1:15">
      <c r="A245" s="47"/>
      <c r="B245" s="38" t="str">
        <f>I222</f>
        <v>Moderadamente alineadas</v>
      </c>
      <c r="C245" s="39">
        <f t="shared" si="41"/>
        <v>0.1</v>
      </c>
      <c r="D245" s="47"/>
    </row>
    <row r="246" spans="1:15">
      <c r="A246" s="47"/>
      <c r="B246" s="38" t="str">
        <f>I223</f>
        <v>Bastante alineadas</v>
      </c>
      <c r="C246" s="39">
        <f t="shared" si="41"/>
        <v>0.6</v>
      </c>
      <c r="D246" s="47"/>
    </row>
    <row r="247" spans="1:15">
      <c r="A247" s="47"/>
      <c r="B247" s="38" t="str">
        <f>I224</f>
        <v>Totalmente alineadas</v>
      </c>
      <c r="C247" s="39">
        <f t="shared" si="41"/>
        <v>0</v>
      </c>
      <c r="D247" s="47"/>
    </row>
    <row r="252" spans="1:15">
      <c r="F252">
        <v>0.9</v>
      </c>
      <c r="G252">
        <v>0.8</v>
      </c>
      <c r="H252">
        <v>0.75</v>
      </c>
      <c r="I252">
        <v>0.55000000000000004</v>
      </c>
      <c r="J252">
        <v>0.8</v>
      </c>
    </row>
    <row r="253" spans="1:15">
      <c r="F253">
        <v>0.05</v>
      </c>
      <c r="G253">
        <v>0.2</v>
      </c>
      <c r="H253">
        <v>0.2</v>
      </c>
      <c r="I253">
        <v>0.35</v>
      </c>
      <c r="J253">
        <v>0.2</v>
      </c>
    </row>
    <row r="254" spans="1:15">
      <c r="F254">
        <v>0.05</v>
      </c>
      <c r="G254">
        <v>0</v>
      </c>
      <c r="H254">
        <v>0.05</v>
      </c>
      <c r="I254">
        <v>0.1</v>
      </c>
      <c r="J254">
        <v>0</v>
      </c>
    </row>
    <row r="256" spans="1:15">
      <c r="F256" s="39">
        <v>0.9</v>
      </c>
      <c r="G256" s="39">
        <v>0.05</v>
      </c>
      <c r="H256" s="39">
        <v>0.05</v>
      </c>
      <c r="K256" t="s">
        <v>3</v>
      </c>
      <c r="L256" t="s">
        <v>4</v>
      </c>
      <c r="M256" t="s">
        <v>7</v>
      </c>
      <c r="N256" t="s">
        <v>10</v>
      </c>
      <c r="O256" t="s">
        <v>13</v>
      </c>
    </row>
    <row r="257" spans="6:16">
      <c r="F257" s="39">
        <v>0.8</v>
      </c>
      <c r="G257" s="39">
        <v>0.2</v>
      </c>
      <c r="H257" s="39">
        <v>0</v>
      </c>
    </row>
    <row r="258" spans="6:16">
      <c r="F258" s="39">
        <v>0.75</v>
      </c>
      <c r="G258" s="39">
        <v>0.2</v>
      </c>
      <c r="H258" s="39">
        <v>0.05</v>
      </c>
      <c r="K258" t="s">
        <v>3</v>
      </c>
    </row>
    <row r="259" spans="6:16">
      <c r="F259" s="39">
        <v>0.55000000000000004</v>
      </c>
      <c r="G259" s="39">
        <v>0.35</v>
      </c>
      <c r="H259" s="39">
        <v>0.1</v>
      </c>
      <c r="K259" t="s">
        <v>4</v>
      </c>
    </row>
    <row r="260" spans="6:16">
      <c r="F260" s="39">
        <v>0.8</v>
      </c>
      <c r="G260" s="39">
        <v>0.2</v>
      </c>
      <c r="H260" s="39">
        <v>0</v>
      </c>
      <c r="K260" t="s">
        <v>7</v>
      </c>
    </row>
    <row r="261" spans="6:16">
      <c r="K261" t="s">
        <v>10</v>
      </c>
    </row>
    <row r="262" spans="6:16">
      <c r="K262" t="s">
        <v>13</v>
      </c>
    </row>
    <row r="265" spans="6:16" ht="88.5" customHeight="1">
      <c r="H265" s="45" t="s">
        <v>358</v>
      </c>
      <c r="I265" s="45" t="s">
        <v>350</v>
      </c>
      <c r="J265" s="45" t="s">
        <v>351</v>
      </c>
      <c r="K265" s="45" t="s">
        <v>352</v>
      </c>
      <c r="L265" s="45" t="s">
        <v>353</v>
      </c>
      <c r="M265" s="45" t="s">
        <v>354</v>
      </c>
      <c r="N265" s="45" t="s">
        <v>355</v>
      </c>
      <c r="O265" s="45" t="s">
        <v>356</v>
      </c>
      <c r="P265" s="45" t="s">
        <v>357</v>
      </c>
    </row>
    <row r="266" spans="6:16">
      <c r="H266" s="44" t="s">
        <v>359</v>
      </c>
      <c r="I266" s="44">
        <f>'Datos limpios'!L56</f>
        <v>0.81749512670565294</v>
      </c>
      <c r="J266" s="44">
        <f>'Datos limpios'!R56</f>
        <v>0.7909443430656935</v>
      </c>
      <c r="K266" s="44">
        <f>'Datos limpios'!X56</f>
        <v>0.88334742180896009</v>
      </c>
      <c r="L266" s="44">
        <f>'Datos limpios'!AD56</f>
        <v>0.88833461243284728</v>
      </c>
      <c r="M266" s="44">
        <f>'Datos limpios'!AJ56</f>
        <v>0.90932203389830524</v>
      </c>
      <c r="N266" s="44">
        <f>'Datos limpios'!AP56</f>
        <v>0.93045869098712464</v>
      </c>
      <c r="O266" s="44">
        <f>'Datos limpios'!AV56</f>
        <v>0.62121670702179166</v>
      </c>
      <c r="P266" s="44">
        <f>'Datos limpios'!BB56</f>
        <v>0.92420726991492641</v>
      </c>
    </row>
  </sheetData>
  <mergeCells count="48">
    <mergeCell ref="A219:A223"/>
    <mergeCell ref="D219:D247"/>
    <mergeCell ref="A225:A229"/>
    <mergeCell ref="A231:A235"/>
    <mergeCell ref="A237:A241"/>
    <mergeCell ref="A243:A247"/>
    <mergeCell ref="A188:A192"/>
    <mergeCell ref="D188:D216"/>
    <mergeCell ref="A194:A198"/>
    <mergeCell ref="A200:A204"/>
    <mergeCell ref="A206:A210"/>
    <mergeCell ref="A212:A216"/>
    <mergeCell ref="A157:A161"/>
    <mergeCell ref="D157:D185"/>
    <mergeCell ref="A163:A167"/>
    <mergeCell ref="A169:A173"/>
    <mergeCell ref="A175:A179"/>
    <mergeCell ref="A181:A185"/>
    <mergeCell ref="A126:A130"/>
    <mergeCell ref="D126:D154"/>
    <mergeCell ref="A132:A136"/>
    <mergeCell ref="A138:A142"/>
    <mergeCell ref="A144:A148"/>
    <mergeCell ref="A150:A154"/>
    <mergeCell ref="A95:A99"/>
    <mergeCell ref="D95:D123"/>
    <mergeCell ref="A101:A105"/>
    <mergeCell ref="A107:A111"/>
    <mergeCell ref="A113:A117"/>
    <mergeCell ref="A119:A123"/>
    <mergeCell ref="A64:A68"/>
    <mergeCell ref="D64:D92"/>
    <mergeCell ref="A70:A74"/>
    <mergeCell ref="A76:A80"/>
    <mergeCell ref="A82:A86"/>
    <mergeCell ref="A88:A92"/>
    <mergeCell ref="F1:G1"/>
    <mergeCell ref="A33:A37"/>
    <mergeCell ref="A39:A43"/>
    <mergeCell ref="A45:A49"/>
    <mergeCell ref="A51:A55"/>
    <mergeCell ref="A57:A61"/>
    <mergeCell ref="D33:D61"/>
    <mergeCell ref="A1:A5"/>
    <mergeCell ref="A7:A11"/>
    <mergeCell ref="A13:A17"/>
    <mergeCell ref="A19:A23"/>
    <mergeCell ref="A25:A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fandiño sanchez</dc:creator>
  <cp:keywords/>
  <dc:description/>
  <cp:lastModifiedBy>Andres Julian Rozo Rojas</cp:lastModifiedBy>
  <cp:revision/>
  <dcterms:created xsi:type="dcterms:W3CDTF">2025-05-23T00:59:56Z</dcterms:created>
  <dcterms:modified xsi:type="dcterms:W3CDTF">2025-09-05T05:58:08Z</dcterms:modified>
  <cp:category/>
  <cp:contentStatus/>
</cp:coreProperties>
</file>