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https://cmconsultores-my.sharepoint.com/personal/andrea_guerra_cmconsultores_com_co/Documents/Maestría EAN/Trabajo de grado/Correcciones/"/>
    </mc:Choice>
  </mc:AlternateContent>
  <xr:revisionPtr revIDLastSave="317" documentId="8_{66F20CFA-62F2-4EA1-AD86-D9AF02995864}" xr6:coauthVersionLast="45" xr6:coauthVersionMax="45" xr10:uidLastSave="{89C7708E-AD33-4675-B6DC-4026B1CF238C}"/>
  <bookViews>
    <workbookView xWindow="-120" yWindow="-120" windowWidth="29040" windowHeight="15840" xr2:uid="{00000000-000D-0000-FFFF-FFFF00000000}"/>
  </bookViews>
  <sheets>
    <sheet name="Recursos" sheetId="8" r:id="rId1"/>
    <sheet name="Presupuesto y Cronograma" sheetId="1" r:id="rId2"/>
    <sheet name="Gráfica" sheetId="7" r:id="rId3"/>
  </sheets>
  <definedNames>
    <definedName name="_xlnm._FilterDatabase" localSheetId="1" hidden="1">'Presupuesto y Cronograma'!$A$2:$H$37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4" i="8" l="1"/>
  <c r="H3" i="8"/>
  <c r="H5" i="1" l="1"/>
  <c r="E5" i="1"/>
  <c r="A9" i="1"/>
  <c r="A8" i="1"/>
  <c r="E11" i="1"/>
  <c r="E8" i="1" s="1"/>
  <c r="E10" i="1"/>
  <c r="I9" i="1"/>
  <c r="E9" i="1"/>
  <c r="E7" i="1"/>
  <c r="E6" i="1"/>
  <c r="I7" i="1"/>
  <c r="A7" i="1"/>
  <c r="A10" i="1" l="1"/>
  <c r="A11" i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I11" i="1"/>
  <c r="I10" i="1"/>
  <c r="E6" i="7"/>
  <c r="E37" i="1" l="1"/>
</calcChain>
</file>

<file path=xl/sharedStrings.xml><?xml version="1.0" encoding="utf-8"?>
<sst xmlns="http://schemas.openxmlformats.org/spreadsheetml/2006/main" count="164" uniqueCount="86">
  <si>
    <t xml:space="preserve">Pesos ($) </t>
  </si>
  <si>
    <t>No.</t>
  </si>
  <si>
    <t>X</t>
  </si>
  <si>
    <t>Duración</t>
  </si>
  <si>
    <t>Dimensión</t>
  </si>
  <si>
    <t>Ambiental</t>
  </si>
  <si>
    <t>Gerencial</t>
  </si>
  <si>
    <t>Económica</t>
  </si>
  <si>
    <t>Social</t>
  </si>
  <si>
    <t>Costos</t>
  </si>
  <si>
    <t>Actividades</t>
  </si>
  <si>
    <t>Perspectiva</t>
  </si>
  <si>
    <t>Actividad</t>
  </si>
  <si>
    <t>Recursos estimados</t>
  </si>
  <si>
    <t>Periodicidad</t>
  </si>
  <si>
    <t>Duración (Meses)</t>
  </si>
  <si>
    <t>Plan</t>
  </si>
  <si>
    <t>Humanos</t>
  </si>
  <si>
    <t>Financiera</t>
  </si>
  <si>
    <t>Establecer un modelo de costos por tipo de servicio</t>
  </si>
  <si>
    <t>Solucionar el total de las mejoras solicitadas</t>
  </si>
  <si>
    <t>Desarrollar el total delos nuevos proyectos solicitados</t>
  </si>
  <si>
    <t>Cerrar completa y adecuadamente todas las solicitudes en Gitlab</t>
  </si>
  <si>
    <t>Entregar oportunamente los desarrollos y mejoras</t>
  </si>
  <si>
    <t>Identificar las mayores fuentes de ingreso para potenciar su uso.</t>
  </si>
  <si>
    <t>Identificar rentabilidad y relación costo beneficio por contrato o proyecto</t>
  </si>
  <si>
    <t>Identificar las rentadoras o agencias en países o regiones no cubiertas</t>
  </si>
  <si>
    <t>Identificar por proceso las actividades que generan mayor costo/tiempo para identificar optimizaciones</t>
  </si>
  <si>
    <t>Identificar por proceso los incrementos de valor que pueden aplicarse</t>
  </si>
  <si>
    <t>Tipificar los reclamos del uso de la plataforma para atención por prioridad.</t>
  </si>
  <si>
    <t>Identificar mercados potenciales para prestación de servicios B2B o B2C</t>
  </si>
  <si>
    <t>Identificar los efectos en el entorno, resultantes de la ejecución de actividades de la compañía</t>
  </si>
  <si>
    <t>Socializar a nivel interno los efectos identificados de actividades de la compañía</t>
  </si>
  <si>
    <t>Implementar un plan de comunicaciones que contemple todos los interesados, los tipos de comunicación, las líneas de interlocución, los escenarios y correlaciones.</t>
  </si>
  <si>
    <t>Asegurar la documentación de solicitudes que incluyan criterios de aceptación previos</t>
  </si>
  <si>
    <t>Asegurar el flujo de la información entre áreas, a nivel de actividades y resultados</t>
  </si>
  <si>
    <t>Alinear las necesidades del área comercial y gerencial con las propuestas de campaña de marketing</t>
  </si>
  <si>
    <t>Reducir la cantidad de observaciones de la Dirección General</t>
  </si>
  <si>
    <t>Asegurar registro de reportes e informes del periodo por área, para consulta permanente de resultados y lecciones aprendidas</t>
  </si>
  <si>
    <t>Direccionar los procesos y acciones de la compañía hacia posible certificación de calidad</t>
  </si>
  <si>
    <t>Implementar un sistema de gestión del conocimiento</t>
  </si>
  <si>
    <t>Establecer un programa de formación y capacitación</t>
  </si>
  <si>
    <t>Clientes</t>
  </si>
  <si>
    <t>Procesos internos</t>
  </si>
  <si>
    <t>Crecimiento</t>
  </si>
  <si>
    <t>Corto</t>
  </si>
  <si>
    <t>Mediano</t>
  </si>
  <si>
    <t>Largo</t>
  </si>
  <si>
    <t>Mensual</t>
  </si>
  <si>
    <t>Bimestral</t>
  </si>
  <si>
    <t>Trimestral</t>
  </si>
  <si>
    <t>Semestral</t>
  </si>
  <si>
    <t>Única</t>
  </si>
  <si>
    <t>Mes 1</t>
  </si>
  <si>
    <t>CRONOGRAMA (1 Año)</t>
  </si>
  <si>
    <t>Plazo CMI</t>
  </si>
  <si>
    <t>Mes 2</t>
  </si>
  <si>
    <t>Mes 3</t>
  </si>
  <si>
    <t>Mes 4</t>
  </si>
  <si>
    <t>Mes 5</t>
  </si>
  <si>
    <t>Mes 6</t>
  </si>
  <si>
    <t>Mes 7</t>
  </si>
  <si>
    <t>Mes 8</t>
  </si>
  <si>
    <t>Mes 9</t>
  </si>
  <si>
    <t>Mes 10</t>
  </si>
  <si>
    <t>Mes 11</t>
  </si>
  <si>
    <t>Mes 12</t>
  </si>
  <si>
    <t>Sesión de socialización por grupo e integral</t>
  </si>
  <si>
    <t>-</t>
  </si>
  <si>
    <t>Pred.</t>
  </si>
  <si>
    <t>Monto mensual</t>
  </si>
  <si>
    <t>Dedicación</t>
  </si>
  <si>
    <t>Composición</t>
  </si>
  <si>
    <t>David Preciado / Grace Villamayor</t>
  </si>
  <si>
    <t>Jornada (horas)</t>
  </si>
  <si>
    <t>Días laborales</t>
  </si>
  <si>
    <t>Levantamiento de tipos de costos contractuales</t>
  </si>
  <si>
    <t>Determinación tipologia de costos</t>
  </si>
  <si>
    <t>Grupo financiero</t>
  </si>
  <si>
    <t>Grupo directivo</t>
  </si>
  <si>
    <t>Conformar grupo de trabajo por área</t>
  </si>
  <si>
    <t>Persona asignada de cada área</t>
  </si>
  <si>
    <t>Realizar inventario del total de mejoras pendientes</t>
  </si>
  <si>
    <t>Frente Financiero</t>
  </si>
  <si>
    <t>Frente tecnología</t>
  </si>
  <si>
    <t>Direccionamiento estratégico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</si>
</sst>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4" formatCode="_-[$$-240A]\ * #,##0.00_-;\-[$$-240A]\ * #,##0.00_-;_-[$$-240A]\ * &quot;-&quot;??_-;_-@_-"/>
    <numFmt numFmtId="165" formatCode="_-[$$-240A]\ * #,##0.00_-;\-[$$-240A]\ * #,##0.00_-;_-[$$-240A]\ * &quot;-&quot;??_-;_-@"/>
  </numFmts>
  <fonts count="14" x14ac:knownFonts="1">
    <font>
      <sz val="11"/>
      <color theme="1"/>
      <name val="Calibri"/>
      <family val="2"/>
      <scheme val="minor"/>
    </font>
    <font>
      <b/>
      <sz val="8"/>
      <color rgb="FF00000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rgb="FF000000"/>
      <name val="Calibri"/>
    </font>
    <font>
      <sz val="11"/>
      <color theme="1"/>
      <name val="Calibri"/>
      <family val="2"/>
      <scheme val="minor"/>
    </font>
    <font>
      <sz val="8"/>
      <color rgb="FF000000"/>
      <name val="Calibri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theme="0"/>
      <name val="Arial"/>
      <family val="2"/>
    </font>
    <font>
      <sz val="8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E2EFD9"/>
        <bgColor rgb="FFE2EFD9"/>
      </patternFill>
    </fill>
    <fill>
      <patternFill patternType="solid">
        <fgColor rgb="FFFFFFFF"/>
        <bgColor rgb="FFFFFFFF"/>
      </patternFill>
    </fill>
    <fill>
      <patternFill patternType="solid">
        <fgColor rgb="FFFBE4D5"/>
        <bgColor rgb="FFFBE4D5"/>
      </patternFill>
    </fill>
    <fill>
      <patternFill patternType="solid">
        <fgColor rgb="FFD9E2F3"/>
        <bgColor rgb="FFD9E2F3"/>
      </patternFill>
    </fill>
    <fill>
      <patternFill patternType="solid">
        <fgColor rgb="FFFEF2CB"/>
        <bgColor rgb="FFFEF2CB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4" fillId="0" borderId="0"/>
    <xf numFmtId="41" fontId="5" fillId="0" borderId="0" applyFont="0" applyFill="0" applyBorder="0" applyAlignment="0" applyProtection="0"/>
  </cellStyleXfs>
  <cellXfs count="72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1" xfId="0" applyFont="1" applyBorder="1" applyAlignment="1">
      <alignment horizontal="center"/>
    </xf>
    <xf numFmtId="41" fontId="3" fillId="0" borderId="1" xfId="2" applyFont="1" applyBorder="1" applyAlignment="1">
      <alignment horizontal="center"/>
    </xf>
    <xf numFmtId="41" fontId="2" fillId="0" borderId="1" xfId="2" applyFont="1" applyBorder="1" applyAlignment="1">
      <alignment horizontal="center"/>
    </xf>
    <xf numFmtId="0" fontId="6" fillId="7" borderId="6" xfId="0" applyFont="1" applyFill="1" applyBorder="1" applyAlignment="1">
      <alignment horizontal="center" vertical="center" wrapText="1"/>
    </xf>
    <xf numFmtId="0" fontId="6" fillId="10" borderId="6" xfId="0" applyFont="1" applyFill="1" applyBorder="1" applyAlignment="1">
      <alignment horizontal="center" vertical="center" wrapText="1"/>
    </xf>
    <xf numFmtId="0" fontId="6" fillId="11" borderId="6" xfId="0" applyFont="1" applyFill="1" applyBorder="1" applyAlignment="1">
      <alignment horizontal="center" vertical="center" wrapText="1"/>
    </xf>
    <xf numFmtId="0" fontId="6" fillId="9" borderId="6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0" xfId="0" applyFont="1"/>
    <xf numFmtId="0" fontId="10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11" fillId="0" borderId="6" xfId="0" applyFont="1" applyBorder="1" applyAlignment="1">
      <alignment vertical="center" wrapText="1"/>
    </xf>
    <xf numFmtId="0" fontId="8" fillId="8" borderId="6" xfId="0" applyFont="1" applyFill="1" applyBorder="1" applyAlignment="1">
      <alignment horizontal="center" vertical="center" wrapText="1"/>
    </xf>
    <xf numFmtId="165" fontId="8" fillId="8" borderId="6" xfId="0" applyNumberFormat="1" applyFont="1" applyFill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8" fillId="8" borderId="6" xfId="0" applyFont="1" applyFill="1" applyBorder="1" applyAlignment="1">
      <alignment vertical="center" wrapText="1"/>
    </xf>
    <xf numFmtId="0" fontId="11" fillId="0" borderId="6" xfId="0" applyFont="1" applyBorder="1" applyAlignment="1">
      <alignment horizontal="left" vertical="center" wrapText="1"/>
    </xf>
    <xf numFmtId="0" fontId="11" fillId="8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vertical="center" wrapText="1"/>
    </xf>
    <xf numFmtId="0" fontId="11" fillId="4" borderId="1" xfId="0" applyFont="1" applyFill="1" applyBorder="1" applyAlignment="1">
      <alignment vertical="center" wrapText="1"/>
    </xf>
    <xf numFmtId="164" fontId="12" fillId="5" borderId="1" xfId="0" applyNumberFormat="1" applyFont="1" applyFill="1" applyBorder="1" applyAlignment="1">
      <alignment vertical="center" wrapText="1"/>
    </xf>
    <xf numFmtId="0" fontId="10" fillId="13" borderId="1" xfId="0" applyFont="1" applyFill="1" applyBorder="1" applyAlignment="1">
      <alignment horizontal="center" vertical="center" wrapText="1"/>
    </xf>
    <xf numFmtId="0" fontId="8" fillId="13" borderId="1" xfId="0" applyFont="1" applyFill="1" applyBorder="1" applyAlignment="1">
      <alignment horizontal="center" vertical="center" wrapText="1"/>
    </xf>
    <xf numFmtId="0" fontId="8" fillId="14" borderId="1" xfId="0" applyFont="1" applyFill="1" applyBorder="1" applyAlignment="1">
      <alignment horizontal="center" vertical="center" wrapText="1"/>
    </xf>
    <xf numFmtId="0" fontId="8" fillId="15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13" borderId="3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vertical="center" wrapText="1"/>
    </xf>
    <xf numFmtId="0" fontId="10" fillId="0" borderId="0" xfId="0" applyFont="1"/>
    <xf numFmtId="0" fontId="11" fillId="0" borderId="7" xfId="0" applyFont="1" applyBorder="1" applyAlignment="1">
      <alignment horizontal="center" vertical="center" wrapText="1"/>
    </xf>
    <xf numFmtId="0" fontId="8" fillId="8" borderId="7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8" fillId="0" borderId="0" xfId="0" applyFont="1" applyFill="1" applyBorder="1"/>
    <xf numFmtId="0" fontId="10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8" fillId="8" borderId="1" xfId="0" applyFont="1" applyFill="1" applyBorder="1" applyAlignment="1">
      <alignment horizontal="center" vertical="center" wrapText="1"/>
    </xf>
    <xf numFmtId="9" fontId="8" fillId="8" borderId="6" xfId="0" applyNumberFormat="1" applyFont="1" applyFill="1" applyBorder="1" applyAlignment="1">
      <alignment horizontal="center" vertical="center" wrapText="1"/>
    </xf>
    <xf numFmtId="0" fontId="8" fillId="8" borderId="6" xfId="0" applyFont="1" applyFill="1" applyBorder="1" applyAlignment="1">
      <alignment horizontal="left" vertical="center" wrapText="1"/>
    </xf>
    <xf numFmtId="0" fontId="7" fillId="0" borderId="6" xfId="0" applyFont="1" applyBorder="1" applyAlignment="1">
      <alignment vertical="center" wrapText="1"/>
    </xf>
    <xf numFmtId="0" fontId="10" fillId="8" borderId="6" xfId="0" applyFont="1" applyFill="1" applyBorder="1" applyAlignment="1">
      <alignment vertical="center" wrapText="1"/>
    </xf>
    <xf numFmtId="0" fontId="11" fillId="0" borderId="6" xfId="0" applyFont="1" applyBorder="1" applyAlignment="1">
      <alignment horizontal="left" vertical="center" wrapText="1" indent="1"/>
    </xf>
    <xf numFmtId="0" fontId="8" fillId="8" borderId="6" xfId="0" applyFont="1" applyFill="1" applyBorder="1" applyAlignment="1">
      <alignment horizontal="left" vertical="center" wrapText="1" indent="1"/>
    </xf>
    <xf numFmtId="0" fontId="10" fillId="3" borderId="1" xfId="0" applyFont="1" applyFill="1" applyBorder="1" applyAlignment="1">
      <alignment horizontal="center" vertical="center" wrapText="1"/>
    </xf>
    <xf numFmtId="0" fontId="10" fillId="8" borderId="6" xfId="0" applyFont="1" applyFill="1" applyBorder="1" applyAlignment="1">
      <alignment horizontal="center" vertical="center" wrapText="1"/>
    </xf>
    <xf numFmtId="165" fontId="10" fillId="8" borderId="6" xfId="0" applyNumberFormat="1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13" borderId="3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/>
    </xf>
    <xf numFmtId="0" fontId="9" fillId="1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2" fillId="5" borderId="4" xfId="0" applyFont="1" applyFill="1" applyBorder="1" applyAlignment="1">
      <alignment horizontal="center" vertical="center" wrapText="1"/>
    </xf>
    <xf numFmtId="0" fontId="12" fillId="5" borderId="5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</cellXfs>
  <cellStyles count="3">
    <cellStyle name="Millares [0]" xfId="2" builtinId="6"/>
    <cellStyle name="Normal" xfId="0" builtinId="0"/>
    <cellStyle name="Normal 2" xfId="1" xr:uid="{88E6DD7C-0B3E-41B9-B71E-6880F842EF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 b="0"/>
              <a:t>Plan D.P. SAS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Gráfica!$C$1</c:f>
              <c:strCache>
                <c:ptCount val="1"/>
                <c:pt idx="0">
                  <c:v>Actividades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Gráfica!$B$2:$B$5</c:f>
              <c:strCache>
                <c:ptCount val="4"/>
                <c:pt idx="0">
                  <c:v>Ambiental</c:v>
                </c:pt>
                <c:pt idx="1">
                  <c:v>Gerencial</c:v>
                </c:pt>
                <c:pt idx="2">
                  <c:v>Económica</c:v>
                </c:pt>
                <c:pt idx="3">
                  <c:v>Social</c:v>
                </c:pt>
              </c:strCache>
            </c:strRef>
          </c:cat>
          <c:val>
            <c:numRef>
              <c:f>Gráfica!$C$2:$C$5</c:f>
              <c:numCache>
                <c:formatCode>General</c:formatCode>
                <c:ptCount val="4"/>
                <c:pt idx="0">
                  <c:v>12</c:v>
                </c:pt>
                <c:pt idx="1">
                  <c:v>6</c:v>
                </c:pt>
                <c:pt idx="2">
                  <c:v>10</c:v>
                </c:pt>
                <c:pt idx="3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9D-44CE-B792-D321CD994B26}"/>
            </c:ext>
          </c:extLst>
        </c:ser>
        <c:ser>
          <c:idx val="1"/>
          <c:order val="1"/>
          <c:tx>
            <c:strRef>
              <c:f>Gráfica!$D$1</c:f>
              <c:strCache>
                <c:ptCount val="1"/>
                <c:pt idx="0">
                  <c:v>Duración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Gráfica!$B$2:$B$5</c:f>
              <c:strCache>
                <c:ptCount val="4"/>
                <c:pt idx="0">
                  <c:v>Ambiental</c:v>
                </c:pt>
                <c:pt idx="1">
                  <c:v>Gerencial</c:v>
                </c:pt>
                <c:pt idx="2">
                  <c:v>Económica</c:v>
                </c:pt>
                <c:pt idx="3">
                  <c:v>Social</c:v>
                </c:pt>
              </c:strCache>
            </c:strRef>
          </c:cat>
          <c:val>
            <c:numRef>
              <c:f>Gráfica!$D$2:$D$5</c:f>
              <c:numCache>
                <c:formatCode>General</c:formatCode>
                <c:ptCount val="4"/>
                <c:pt idx="0">
                  <c:v>12</c:v>
                </c:pt>
                <c:pt idx="1">
                  <c:v>10</c:v>
                </c:pt>
                <c:pt idx="2">
                  <c:v>10</c:v>
                </c:pt>
                <c:pt idx="3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49D-44CE-B792-D321CD994B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79838048"/>
        <c:axId val="579841656"/>
      </c:barChart>
      <c:lineChart>
        <c:grouping val="standard"/>
        <c:varyColors val="0"/>
        <c:ser>
          <c:idx val="2"/>
          <c:order val="2"/>
          <c:tx>
            <c:strRef>
              <c:f>Gráfica!$E$1</c:f>
              <c:strCache>
                <c:ptCount val="1"/>
                <c:pt idx="0">
                  <c:v>Costos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Gráfica!$B$2:$B$5</c:f>
              <c:strCache>
                <c:ptCount val="4"/>
                <c:pt idx="0">
                  <c:v>Ambiental</c:v>
                </c:pt>
                <c:pt idx="1">
                  <c:v>Gerencial</c:v>
                </c:pt>
                <c:pt idx="2">
                  <c:v>Económica</c:v>
                </c:pt>
                <c:pt idx="3">
                  <c:v>Social</c:v>
                </c:pt>
              </c:strCache>
            </c:strRef>
          </c:cat>
          <c:val>
            <c:numRef>
              <c:f>Gráfica!$E$2:$E$5</c:f>
              <c:numCache>
                <c:formatCode>_(* #,##0_);_(* \(#,##0\);_(* "-"_);_(@_)</c:formatCode>
                <c:ptCount val="4"/>
                <c:pt idx="0">
                  <c:v>13600000</c:v>
                </c:pt>
                <c:pt idx="1">
                  <c:v>11120000</c:v>
                </c:pt>
                <c:pt idx="2">
                  <c:v>2880000</c:v>
                </c:pt>
                <c:pt idx="3">
                  <c:v>9200000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49D-44CE-B792-D321CD994B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629408"/>
        <c:axId val="484632360"/>
      </c:lineChart>
      <c:catAx>
        <c:axId val="484629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84632360"/>
        <c:crosses val="autoZero"/>
        <c:auto val="1"/>
        <c:lblAlgn val="ctr"/>
        <c:lblOffset val="100"/>
        <c:noMultiLvlLbl val="0"/>
      </c:catAx>
      <c:valAx>
        <c:axId val="484632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84629408"/>
        <c:crosses val="autoZero"/>
        <c:crossBetween val="between"/>
      </c:valAx>
      <c:valAx>
        <c:axId val="579841656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79838048"/>
        <c:crosses val="max"/>
        <c:crossBetween val="between"/>
      </c:valAx>
      <c:catAx>
        <c:axId val="57983804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57984165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gradFill>
        <a:gsLst>
          <a:gs pos="100000">
            <a:schemeClr val="dk1">
              <a:lumMod val="95000"/>
              <a:lumOff val="5000"/>
            </a:schemeClr>
          </a:gs>
          <a:gs pos="0">
            <a:schemeClr val="dk1">
              <a:lumMod val="75000"/>
              <a:lumOff val="25000"/>
            </a:schemeClr>
          </a:gs>
        </a:gsLst>
        <a:path path="circle">
          <a:fillToRect l="50000" t="50000" r="50000" b="50000"/>
        </a:path>
      </a:gradFill>
      <a:ln w="9525">
        <a:solidFill>
          <a:schemeClr val="dk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gradFill>
        <a:gsLst>
          <a:gs pos="100000">
            <a:schemeClr val="lt1">
              <a:lumMod val="85000"/>
            </a:schemeClr>
          </a:gs>
          <a:gs pos="0">
            <a:schemeClr val="lt1"/>
          </a:gs>
        </a:gsLst>
        <a:path path="circle">
          <a:fillToRect l="50000" t="50000" r="50000" b="50000"/>
        </a:path>
      </a:gradFill>
      <a:ln w="9525" cap="flat" cmpd="sng" algn="ctr">
        <a:solidFill>
          <a:schemeClr val="lt1"/>
        </a:solidFill>
        <a:round/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219777</xdr:colOff>
      <xdr:row>0</xdr:row>
      <xdr:rowOff>31614</xdr:rowOff>
    </xdr:from>
    <xdr:to>
      <xdr:col>10</xdr:col>
      <xdr:colOff>638299</xdr:colOff>
      <xdr:row>20</xdr:row>
      <xdr:rowOff>72157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CA63D70F-F671-46F5-9684-E64F5126012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209E2-11AC-4AA6-A6D2-B793242E5942}">
  <dimension ref="B2:H9"/>
  <sheetViews>
    <sheetView showGridLines="0" tabSelected="1" workbookViewId="0">
      <selection activeCell="F4" sqref="F4"/>
    </sheetView>
  </sheetViews>
  <sheetFormatPr baseColWidth="10" defaultRowHeight="15" x14ac:dyDescent="0.25"/>
  <cols>
    <col min="1" max="1" width="2.5703125" customWidth="1"/>
    <col min="2" max="2" width="17.28515625" customWidth="1"/>
    <col min="3" max="3" width="32.85546875" customWidth="1"/>
    <col min="4" max="5" width="10.85546875" style="1" customWidth="1"/>
    <col min="6" max="6" width="16.7109375" customWidth="1"/>
    <col min="7" max="7" width="11.140625" bestFit="1" customWidth="1"/>
    <col min="8" max="8" width="12.85546875" bestFit="1" customWidth="1"/>
  </cols>
  <sheetData>
    <row r="2" spans="2:8" ht="25.5" x14ac:dyDescent="0.25">
      <c r="B2" s="14" t="s">
        <v>17</v>
      </c>
      <c r="C2" s="14" t="s">
        <v>72</v>
      </c>
      <c r="D2" s="14" t="s">
        <v>75</v>
      </c>
      <c r="E2" s="14" t="s">
        <v>74</v>
      </c>
      <c r="F2" s="13" t="s">
        <v>70</v>
      </c>
      <c r="G2" s="14" t="s">
        <v>71</v>
      </c>
    </row>
    <row r="3" spans="2:8" x14ac:dyDescent="0.25">
      <c r="B3" s="18" t="s">
        <v>79</v>
      </c>
      <c r="C3" s="52" t="s">
        <v>73</v>
      </c>
      <c r="D3" s="18">
        <v>20</v>
      </c>
      <c r="E3" s="18">
        <v>8</v>
      </c>
      <c r="F3" s="19">
        <v>20000000</v>
      </c>
      <c r="G3" s="51">
        <v>1</v>
      </c>
      <c r="H3" s="19">
        <f>+F3/D3/E3</f>
        <v>125000</v>
      </c>
    </row>
    <row r="4" spans="2:8" x14ac:dyDescent="0.25">
      <c r="B4" s="18" t="s">
        <v>78</v>
      </c>
      <c r="C4" s="52" t="s">
        <v>81</v>
      </c>
      <c r="D4" s="18">
        <v>20</v>
      </c>
      <c r="E4" s="18">
        <v>8</v>
      </c>
      <c r="F4" s="19">
        <v>5000000</v>
      </c>
      <c r="G4" s="51">
        <v>1</v>
      </c>
      <c r="H4" s="19">
        <f>+F4/D4/E4</f>
        <v>31250</v>
      </c>
    </row>
    <row r="9" spans="2:8" x14ac:dyDescent="0.25">
      <c r="H9" s="1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37"/>
  <sheetViews>
    <sheetView showGridLines="0" zoomScaleNormal="100" workbookViewId="0">
      <pane ySplit="3" topLeftCell="A4" activePane="bottomLeft" state="frozen"/>
      <selection pane="bottomLeft" activeCell="B30" sqref="B30"/>
    </sheetView>
  </sheetViews>
  <sheetFormatPr baseColWidth="10" defaultRowHeight="12.75" x14ac:dyDescent="0.2"/>
  <cols>
    <col min="1" max="1" width="6" style="12" customWidth="1"/>
    <col min="2" max="2" width="18.7109375" style="11" customWidth="1"/>
    <col min="3" max="3" width="58.140625" style="12" customWidth="1"/>
    <col min="4" max="4" width="8.85546875" style="12" customWidth="1"/>
    <col min="5" max="5" width="14.42578125" style="12" bestFit="1" customWidth="1"/>
    <col min="6" max="6" width="17.85546875" style="12" customWidth="1"/>
    <col min="7" max="8" width="11.7109375" style="12" customWidth="1"/>
    <col min="9" max="9" width="5.85546875" style="12" bestFit="1" customWidth="1"/>
    <col min="10" max="10" width="1.140625" style="46" customWidth="1"/>
    <col min="11" max="58" width="4.5703125" style="38" customWidth="1"/>
    <col min="59" max="16384" width="11.42578125" style="12"/>
  </cols>
  <sheetData>
    <row r="1" spans="1:58" ht="12.75" customHeight="1" x14ac:dyDescent="0.2">
      <c r="A1" s="67" t="s">
        <v>1</v>
      </c>
      <c r="B1" s="67" t="s">
        <v>11</v>
      </c>
      <c r="C1" s="67" t="s">
        <v>12</v>
      </c>
      <c r="D1" s="67" t="s">
        <v>55</v>
      </c>
      <c r="E1" s="67" t="s">
        <v>13</v>
      </c>
      <c r="F1" s="67"/>
      <c r="G1" s="67" t="s">
        <v>14</v>
      </c>
      <c r="H1" s="71" t="s">
        <v>15</v>
      </c>
      <c r="I1" s="67" t="s">
        <v>69</v>
      </c>
      <c r="J1" s="42"/>
      <c r="K1" s="66" t="s">
        <v>54</v>
      </c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  <c r="AK1" s="66"/>
      <c r="AL1" s="66"/>
      <c r="AM1" s="66"/>
      <c r="AN1" s="66"/>
      <c r="AO1" s="66"/>
      <c r="AP1" s="66"/>
      <c r="AQ1" s="66"/>
      <c r="AR1" s="66"/>
      <c r="AS1" s="66"/>
      <c r="AT1" s="66"/>
      <c r="AU1" s="66"/>
      <c r="AV1" s="66"/>
      <c r="AW1" s="66"/>
      <c r="AX1" s="66"/>
      <c r="AY1" s="66"/>
      <c r="AZ1" s="66"/>
      <c r="BA1" s="66"/>
      <c r="BB1" s="66"/>
      <c r="BC1" s="66"/>
      <c r="BD1" s="66"/>
      <c r="BE1" s="66"/>
      <c r="BF1" s="66"/>
    </row>
    <row r="2" spans="1:58" x14ac:dyDescent="0.2">
      <c r="A2" s="67"/>
      <c r="B2" s="67"/>
      <c r="C2" s="67"/>
      <c r="D2" s="67"/>
      <c r="E2" s="68" t="s">
        <v>0</v>
      </c>
      <c r="F2" s="67" t="s">
        <v>17</v>
      </c>
      <c r="G2" s="67"/>
      <c r="H2" s="71"/>
      <c r="I2" s="67"/>
      <c r="J2" s="42"/>
      <c r="K2" s="65" t="s">
        <v>53</v>
      </c>
      <c r="L2" s="65"/>
      <c r="M2" s="65"/>
      <c r="N2" s="65"/>
      <c r="O2" s="65" t="s">
        <v>56</v>
      </c>
      <c r="P2" s="65"/>
      <c r="Q2" s="65"/>
      <c r="R2" s="65"/>
      <c r="S2" s="65" t="s">
        <v>57</v>
      </c>
      <c r="T2" s="65"/>
      <c r="U2" s="65"/>
      <c r="V2" s="65"/>
      <c r="W2" s="65" t="s">
        <v>58</v>
      </c>
      <c r="X2" s="65"/>
      <c r="Y2" s="65"/>
      <c r="Z2" s="65"/>
      <c r="AA2" s="65" t="s">
        <v>59</v>
      </c>
      <c r="AB2" s="65"/>
      <c r="AC2" s="65"/>
      <c r="AD2" s="65"/>
      <c r="AE2" s="65" t="s">
        <v>60</v>
      </c>
      <c r="AF2" s="65"/>
      <c r="AG2" s="65"/>
      <c r="AH2" s="65"/>
      <c r="AI2" s="65" t="s">
        <v>61</v>
      </c>
      <c r="AJ2" s="65"/>
      <c r="AK2" s="65"/>
      <c r="AL2" s="65"/>
      <c r="AM2" s="65" t="s">
        <v>62</v>
      </c>
      <c r="AN2" s="65"/>
      <c r="AO2" s="65"/>
      <c r="AP2" s="65"/>
      <c r="AQ2" s="65" t="s">
        <v>63</v>
      </c>
      <c r="AR2" s="65"/>
      <c r="AS2" s="65"/>
      <c r="AT2" s="65"/>
      <c r="AU2" s="65" t="s">
        <v>64</v>
      </c>
      <c r="AV2" s="65"/>
      <c r="AW2" s="65"/>
      <c r="AX2" s="65"/>
      <c r="AY2" s="65" t="s">
        <v>65</v>
      </c>
      <c r="AZ2" s="65"/>
      <c r="BA2" s="65"/>
      <c r="BB2" s="65"/>
      <c r="BC2" s="65" t="s">
        <v>66</v>
      </c>
      <c r="BD2" s="65"/>
      <c r="BE2" s="65"/>
      <c r="BF2" s="65"/>
    </row>
    <row r="3" spans="1:58" x14ac:dyDescent="0.2">
      <c r="A3" s="67"/>
      <c r="B3" s="67"/>
      <c r="C3" s="67"/>
      <c r="D3" s="67"/>
      <c r="E3" s="68"/>
      <c r="F3" s="67"/>
      <c r="G3" s="67"/>
      <c r="H3" s="71"/>
      <c r="I3" s="67"/>
      <c r="J3" s="42"/>
      <c r="K3" s="15">
        <v>1</v>
      </c>
      <c r="L3" s="15">
        <v>2</v>
      </c>
      <c r="M3" s="15">
        <v>3</v>
      </c>
      <c r="N3" s="15">
        <v>4</v>
      </c>
      <c r="O3" s="15">
        <v>1</v>
      </c>
      <c r="P3" s="15">
        <v>2</v>
      </c>
      <c r="Q3" s="15">
        <v>3</v>
      </c>
      <c r="R3" s="15">
        <v>4</v>
      </c>
      <c r="S3" s="15">
        <v>1</v>
      </c>
      <c r="T3" s="15">
        <v>2</v>
      </c>
      <c r="U3" s="15">
        <v>3</v>
      </c>
      <c r="V3" s="15">
        <v>4</v>
      </c>
      <c r="W3" s="15">
        <v>1</v>
      </c>
      <c r="X3" s="15">
        <v>2</v>
      </c>
      <c r="Y3" s="15">
        <v>3</v>
      </c>
      <c r="Z3" s="15">
        <v>4</v>
      </c>
      <c r="AA3" s="15">
        <v>1</v>
      </c>
      <c r="AB3" s="15">
        <v>2</v>
      </c>
      <c r="AC3" s="15">
        <v>3</v>
      </c>
      <c r="AD3" s="15">
        <v>4</v>
      </c>
      <c r="AE3" s="15">
        <v>1</v>
      </c>
      <c r="AF3" s="15">
        <v>2</v>
      </c>
      <c r="AG3" s="15">
        <v>3</v>
      </c>
      <c r="AH3" s="15">
        <v>4</v>
      </c>
      <c r="AI3" s="15">
        <v>1</v>
      </c>
      <c r="AJ3" s="15">
        <v>2</v>
      </c>
      <c r="AK3" s="15">
        <v>3</v>
      </c>
      <c r="AL3" s="15">
        <v>4</v>
      </c>
      <c r="AM3" s="15">
        <v>1</v>
      </c>
      <c r="AN3" s="15">
        <v>2</v>
      </c>
      <c r="AO3" s="15">
        <v>3</v>
      </c>
      <c r="AP3" s="15">
        <v>4</v>
      </c>
      <c r="AQ3" s="15">
        <v>1</v>
      </c>
      <c r="AR3" s="15">
        <v>2</v>
      </c>
      <c r="AS3" s="15">
        <v>3</v>
      </c>
      <c r="AT3" s="15">
        <v>4</v>
      </c>
      <c r="AU3" s="15">
        <v>1</v>
      </c>
      <c r="AV3" s="15">
        <v>2</v>
      </c>
      <c r="AW3" s="15">
        <v>3</v>
      </c>
      <c r="AX3" s="15">
        <v>4</v>
      </c>
      <c r="AY3" s="15">
        <v>1</v>
      </c>
      <c r="AZ3" s="15">
        <v>2</v>
      </c>
      <c r="BA3" s="15">
        <v>3</v>
      </c>
      <c r="BB3" s="15">
        <v>4</v>
      </c>
      <c r="BC3" s="15">
        <v>1</v>
      </c>
      <c r="BD3" s="15">
        <v>2</v>
      </c>
      <c r="BE3" s="15">
        <v>3</v>
      </c>
      <c r="BF3" s="15">
        <v>4</v>
      </c>
    </row>
    <row r="4" spans="1:58" x14ac:dyDescent="0.2">
      <c r="A4" s="32"/>
      <c r="B4" s="32"/>
      <c r="C4" s="34"/>
      <c r="D4" s="34"/>
      <c r="E4" s="33"/>
      <c r="F4" s="34"/>
      <c r="G4" s="34"/>
      <c r="H4" s="34"/>
      <c r="I4" s="14"/>
      <c r="J4" s="42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</row>
    <row r="5" spans="1:58" s="38" customFormat="1" x14ac:dyDescent="0.2">
      <c r="A5" s="63">
        <v>1</v>
      </c>
      <c r="B5" s="64"/>
      <c r="C5" s="53" t="s">
        <v>85</v>
      </c>
      <c r="D5" s="58"/>
      <c r="E5" s="59">
        <f>+E6+E7+E8</f>
        <v>2375000</v>
      </c>
      <c r="F5" s="58"/>
      <c r="G5" s="60"/>
      <c r="H5" s="61">
        <f>+H6+H8</f>
        <v>1</v>
      </c>
      <c r="I5" s="62" t="s">
        <v>68</v>
      </c>
      <c r="J5" s="42"/>
      <c r="K5" s="47" t="s">
        <v>2</v>
      </c>
      <c r="L5" s="48"/>
      <c r="M5" s="48"/>
      <c r="N5" s="47"/>
      <c r="O5" s="47"/>
      <c r="P5" s="48"/>
      <c r="Q5" s="48"/>
      <c r="R5" s="47"/>
      <c r="S5" s="47"/>
      <c r="T5" s="48"/>
      <c r="U5" s="48"/>
      <c r="V5" s="47"/>
      <c r="W5" s="47"/>
      <c r="X5" s="48"/>
      <c r="Y5" s="48"/>
      <c r="Z5" s="47"/>
      <c r="AA5" s="47"/>
      <c r="AB5" s="48"/>
      <c r="AC5" s="48"/>
      <c r="AD5" s="47"/>
      <c r="AE5" s="47"/>
      <c r="AF5" s="48"/>
      <c r="AG5" s="48"/>
      <c r="AH5" s="47"/>
      <c r="AI5" s="47"/>
      <c r="AJ5" s="48"/>
      <c r="AK5" s="48"/>
      <c r="AL5" s="47"/>
      <c r="AM5" s="47"/>
      <c r="AN5" s="48"/>
      <c r="AO5" s="48"/>
      <c r="AP5" s="47"/>
      <c r="AQ5" s="47"/>
      <c r="AR5" s="48"/>
      <c r="AS5" s="48"/>
      <c r="AT5" s="47"/>
      <c r="AU5" s="47"/>
      <c r="AV5" s="48"/>
      <c r="AW5" s="48"/>
      <c r="AX5" s="47"/>
      <c r="AY5" s="47"/>
      <c r="AZ5" s="48"/>
      <c r="BA5" s="48"/>
      <c r="BB5" s="47"/>
      <c r="BC5" s="47"/>
      <c r="BD5" s="48"/>
      <c r="BE5" s="48"/>
      <c r="BF5" s="47"/>
    </row>
    <row r="6" spans="1:58" x14ac:dyDescent="0.2">
      <c r="A6" s="35">
        <v>1</v>
      </c>
      <c r="B6" s="36" t="s">
        <v>18</v>
      </c>
      <c r="C6" s="17" t="s">
        <v>80</v>
      </c>
      <c r="D6" s="18"/>
      <c r="E6" s="19">
        <f>+(((Recursos!F3/Recursos!D3)/Recursos!E3)/Recursos!G3)*2</f>
        <v>250000</v>
      </c>
      <c r="F6" s="18" t="s">
        <v>79</v>
      </c>
      <c r="G6" s="20" t="s">
        <v>52</v>
      </c>
      <c r="H6" s="39">
        <v>0.25</v>
      </c>
      <c r="I6" s="49" t="s">
        <v>68</v>
      </c>
      <c r="J6" s="43"/>
      <c r="K6" s="47" t="s">
        <v>2</v>
      </c>
      <c r="L6" s="48"/>
      <c r="M6" s="48"/>
      <c r="N6" s="47"/>
      <c r="O6" s="47"/>
      <c r="P6" s="48"/>
      <c r="Q6" s="48"/>
      <c r="R6" s="47"/>
      <c r="S6" s="47"/>
      <c r="T6" s="48"/>
      <c r="U6" s="48"/>
      <c r="V6" s="47"/>
      <c r="W6" s="47"/>
      <c r="X6" s="48"/>
      <c r="Y6" s="48"/>
      <c r="Z6" s="47"/>
      <c r="AA6" s="47"/>
      <c r="AB6" s="48"/>
      <c r="AC6" s="48"/>
      <c r="AD6" s="47"/>
      <c r="AE6" s="47"/>
      <c r="AF6" s="48"/>
      <c r="AG6" s="48"/>
      <c r="AH6" s="47"/>
      <c r="AI6" s="47"/>
      <c r="AJ6" s="48"/>
      <c r="AK6" s="48"/>
      <c r="AL6" s="47"/>
      <c r="AM6" s="47"/>
      <c r="AN6" s="48"/>
      <c r="AO6" s="48"/>
      <c r="AP6" s="47"/>
      <c r="AQ6" s="47"/>
      <c r="AR6" s="48"/>
      <c r="AS6" s="48"/>
      <c r="AT6" s="47"/>
      <c r="AU6" s="47"/>
      <c r="AV6" s="48"/>
      <c r="AW6" s="48"/>
      <c r="AX6" s="47"/>
      <c r="AY6" s="47"/>
      <c r="AZ6" s="48"/>
      <c r="BA6" s="48"/>
      <c r="BB6" s="47"/>
      <c r="BC6" s="47"/>
      <c r="BD6" s="48"/>
      <c r="BE6" s="48"/>
      <c r="BF6" s="47"/>
    </row>
    <row r="7" spans="1:58" x14ac:dyDescent="0.2">
      <c r="A7" s="16">
        <f>+A6+1</f>
        <v>2</v>
      </c>
      <c r="B7" s="28" t="s">
        <v>18</v>
      </c>
      <c r="C7" s="17" t="s">
        <v>67</v>
      </c>
      <c r="D7" s="18"/>
      <c r="E7" s="19">
        <f>+(((Recursos!F3/Recursos!D3)/Recursos!E3)/Recursos!G3)*1</f>
        <v>125000</v>
      </c>
      <c r="F7" s="18" t="s">
        <v>79</v>
      </c>
      <c r="G7" s="20" t="s">
        <v>52</v>
      </c>
      <c r="H7" s="39">
        <v>0.25</v>
      </c>
      <c r="I7" s="49">
        <f>+A6</f>
        <v>1</v>
      </c>
      <c r="J7" s="43"/>
      <c r="K7" s="48" t="s">
        <v>2</v>
      </c>
      <c r="L7" s="48"/>
      <c r="M7" s="48"/>
      <c r="N7" s="47"/>
      <c r="O7" s="47"/>
      <c r="P7" s="48"/>
      <c r="Q7" s="48"/>
      <c r="R7" s="47"/>
      <c r="S7" s="47"/>
      <c r="T7" s="48"/>
      <c r="U7" s="48"/>
      <c r="V7" s="47"/>
      <c r="W7" s="47"/>
      <c r="X7" s="48"/>
      <c r="Y7" s="48"/>
      <c r="Z7" s="47"/>
      <c r="AA7" s="47"/>
      <c r="AB7" s="48"/>
      <c r="AC7" s="48"/>
      <c r="AD7" s="47"/>
      <c r="AE7" s="47"/>
      <c r="AF7" s="48"/>
      <c r="AG7" s="48"/>
      <c r="AH7" s="47"/>
      <c r="AI7" s="47"/>
      <c r="AJ7" s="48"/>
      <c r="AK7" s="48"/>
      <c r="AL7" s="47"/>
      <c r="AM7" s="47"/>
      <c r="AN7" s="48"/>
      <c r="AO7" s="48"/>
      <c r="AP7" s="47"/>
      <c r="AQ7" s="47"/>
      <c r="AR7" s="48"/>
      <c r="AS7" s="48"/>
      <c r="AT7" s="47"/>
      <c r="AU7" s="47"/>
      <c r="AV7" s="48"/>
      <c r="AW7" s="48"/>
      <c r="AX7" s="47"/>
      <c r="AY7" s="47"/>
      <c r="AZ7" s="48"/>
      <c r="BA7" s="48"/>
      <c r="BB7" s="47"/>
      <c r="BC7" s="47"/>
      <c r="BD7" s="48"/>
      <c r="BE7" s="48"/>
      <c r="BF7" s="47"/>
    </row>
    <row r="8" spans="1:58" s="38" customFormat="1" x14ac:dyDescent="0.2">
      <c r="A8" s="57">
        <f>+A7+1</f>
        <v>3</v>
      </c>
      <c r="B8" s="27" t="s">
        <v>18</v>
      </c>
      <c r="C8" s="53" t="s">
        <v>83</v>
      </c>
      <c r="D8" s="58"/>
      <c r="E8" s="59">
        <f>SUM(E9:E11)</f>
        <v>2000000</v>
      </c>
      <c r="F8" s="58"/>
      <c r="G8" s="60"/>
      <c r="H8" s="61">
        <v>0.75</v>
      </c>
      <c r="I8" s="62"/>
      <c r="J8" s="42"/>
      <c r="K8" s="47"/>
      <c r="L8" s="48" t="s">
        <v>2</v>
      </c>
      <c r="M8" s="47"/>
      <c r="N8" s="47"/>
      <c r="O8" s="47"/>
      <c r="P8" s="48"/>
      <c r="Q8" s="48"/>
      <c r="R8" s="47"/>
      <c r="S8" s="47"/>
      <c r="T8" s="48"/>
      <c r="U8" s="48"/>
      <c r="V8" s="47"/>
      <c r="W8" s="47"/>
      <c r="X8" s="48"/>
      <c r="Y8" s="48"/>
      <c r="Z8" s="47"/>
      <c r="AA8" s="47"/>
      <c r="AB8" s="48"/>
      <c r="AC8" s="48"/>
      <c r="AD8" s="47"/>
      <c r="AE8" s="47"/>
      <c r="AF8" s="48"/>
      <c r="AG8" s="48"/>
      <c r="AH8" s="47"/>
      <c r="AI8" s="47"/>
      <c r="AJ8" s="48"/>
      <c r="AK8" s="48"/>
      <c r="AL8" s="47"/>
      <c r="AM8" s="47"/>
      <c r="AN8" s="48"/>
      <c r="AO8" s="48"/>
      <c r="AP8" s="47"/>
      <c r="AQ8" s="47"/>
      <c r="AR8" s="48"/>
      <c r="AS8" s="48"/>
      <c r="AT8" s="47"/>
      <c r="AU8" s="47"/>
      <c r="AV8" s="48"/>
      <c r="AW8" s="48"/>
      <c r="AX8" s="47"/>
      <c r="AY8" s="47"/>
      <c r="AZ8" s="48"/>
      <c r="BA8" s="48"/>
      <c r="BB8" s="47"/>
      <c r="BC8" s="47"/>
      <c r="BD8" s="48"/>
      <c r="BE8" s="48"/>
      <c r="BF8" s="47"/>
    </row>
    <row r="9" spans="1:58" x14ac:dyDescent="0.2">
      <c r="A9" s="16">
        <f>+A8+1</f>
        <v>4</v>
      </c>
      <c r="B9" s="28" t="s">
        <v>18</v>
      </c>
      <c r="C9" s="55" t="s">
        <v>76</v>
      </c>
      <c r="D9" s="18"/>
      <c r="E9" s="19">
        <f>+(((Recursos!F3/Recursos!D4)/Recursos!E4)/Recursos!G4)*6</f>
        <v>750000</v>
      </c>
      <c r="F9" s="18" t="s">
        <v>78</v>
      </c>
      <c r="G9" s="20"/>
      <c r="H9" s="39">
        <v>0.25</v>
      </c>
      <c r="I9" s="49">
        <f>+A7</f>
        <v>2</v>
      </c>
      <c r="J9" s="43"/>
      <c r="K9" s="47"/>
      <c r="L9" s="48" t="s">
        <v>2</v>
      </c>
      <c r="M9" s="47"/>
      <c r="N9" s="47"/>
      <c r="O9" s="47"/>
      <c r="P9" s="48"/>
      <c r="Q9" s="48"/>
      <c r="R9" s="47"/>
      <c r="S9" s="47"/>
      <c r="T9" s="48"/>
      <c r="U9" s="48"/>
      <c r="V9" s="47"/>
      <c r="W9" s="47"/>
      <c r="X9" s="48"/>
      <c r="Y9" s="48"/>
      <c r="Z9" s="47"/>
      <c r="AA9" s="47"/>
      <c r="AB9" s="48"/>
      <c r="AC9" s="48"/>
      <c r="AD9" s="47"/>
      <c r="AE9" s="47"/>
      <c r="AF9" s="48"/>
      <c r="AG9" s="48"/>
      <c r="AH9" s="47"/>
      <c r="AI9" s="47"/>
      <c r="AJ9" s="48"/>
      <c r="AK9" s="48"/>
      <c r="AL9" s="47"/>
      <c r="AM9" s="47"/>
      <c r="AN9" s="48"/>
      <c r="AO9" s="48"/>
      <c r="AP9" s="47"/>
      <c r="AQ9" s="47"/>
      <c r="AR9" s="48"/>
      <c r="AS9" s="48"/>
      <c r="AT9" s="47"/>
      <c r="AU9" s="47"/>
      <c r="AV9" s="48"/>
      <c r="AW9" s="48"/>
      <c r="AX9" s="47"/>
      <c r="AY9" s="47"/>
      <c r="AZ9" s="48"/>
      <c r="BA9" s="48"/>
      <c r="BB9" s="47"/>
      <c r="BC9" s="47"/>
      <c r="BD9" s="48"/>
      <c r="BE9" s="48"/>
      <c r="BF9" s="47"/>
    </row>
    <row r="10" spans="1:58" x14ac:dyDescent="0.2">
      <c r="A10" s="16">
        <f t="shared" ref="A10:A36" si="0">+A9+1</f>
        <v>5</v>
      </c>
      <c r="B10" s="28" t="s">
        <v>18</v>
      </c>
      <c r="C10" s="55" t="s">
        <v>77</v>
      </c>
      <c r="D10" s="18"/>
      <c r="E10" s="19">
        <f>+(((Recursos!F3/Recursos!D4)/Recursos!E4)/Recursos!G4)*2</f>
        <v>250000</v>
      </c>
      <c r="F10" s="18" t="s">
        <v>78</v>
      </c>
      <c r="G10" s="20"/>
      <c r="H10" s="39">
        <v>0.25</v>
      </c>
      <c r="I10" s="49">
        <f>+A9</f>
        <v>4</v>
      </c>
      <c r="J10" s="43"/>
      <c r="K10" s="47"/>
      <c r="L10" s="48" t="s">
        <v>2</v>
      </c>
      <c r="M10" s="47"/>
      <c r="N10" s="47"/>
      <c r="O10" s="47"/>
      <c r="P10" s="48"/>
      <c r="Q10" s="48"/>
      <c r="R10" s="47"/>
      <c r="S10" s="47"/>
      <c r="T10" s="48"/>
      <c r="U10" s="48"/>
      <c r="V10" s="47"/>
      <c r="W10" s="47"/>
      <c r="X10" s="48"/>
      <c r="Y10" s="48"/>
      <c r="Z10" s="47"/>
      <c r="AA10" s="47"/>
      <c r="AB10" s="48"/>
      <c r="AC10" s="48"/>
      <c r="AD10" s="47"/>
      <c r="AE10" s="47"/>
      <c r="AF10" s="48"/>
      <c r="AG10" s="48"/>
      <c r="AH10" s="47"/>
      <c r="AI10" s="47"/>
      <c r="AJ10" s="48"/>
      <c r="AK10" s="48"/>
      <c r="AL10" s="47"/>
      <c r="AM10" s="47"/>
      <c r="AN10" s="48"/>
      <c r="AO10" s="48"/>
      <c r="AP10" s="47"/>
      <c r="AQ10" s="47"/>
      <c r="AR10" s="48"/>
      <c r="AS10" s="48"/>
      <c r="AT10" s="47"/>
      <c r="AU10" s="47"/>
      <c r="AV10" s="48"/>
      <c r="AW10" s="48"/>
      <c r="AX10" s="47"/>
      <c r="AY10" s="47"/>
      <c r="AZ10" s="48"/>
      <c r="BA10" s="48"/>
      <c r="BB10" s="47"/>
      <c r="BC10" s="47"/>
      <c r="BD10" s="48"/>
      <c r="BE10" s="48"/>
      <c r="BF10" s="47"/>
    </row>
    <row r="11" spans="1:58" x14ac:dyDescent="0.2">
      <c r="A11" s="16">
        <f t="shared" si="0"/>
        <v>6</v>
      </c>
      <c r="B11" s="28" t="s">
        <v>18</v>
      </c>
      <c r="C11" s="56" t="s">
        <v>19</v>
      </c>
      <c r="D11" s="18" t="s">
        <v>46</v>
      </c>
      <c r="E11" s="19">
        <f>+(((Recursos!F3/Recursos!D4)/Recursos!E4)/Recursos!G4)*8</f>
        <v>1000000</v>
      </c>
      <c r="F11" s="18" t="s">
        <v>78</v>
      </c>
      <c r="G11" s="18" t="s">
        <v>49</v>
      </c>
      <c r="H11" s="40">
        <v>0.5</v>
      </c>
      <c r="I11" s="50">
        <f>+A10</f>
        <v>5</v>
      </c>
      <c r="J11" s="44"/>
      <c r="K11" s="48"/>
      <c r="L11" s="47"/>
      <c r="M11" s="47" t="s">
        <v>2</v>
      </c>
      <c r="N11" s="47" t="s">
        <v>2</v>
      </c>
      <c r="O11" s="48"/>
      <c r="P11" s="47"/>
      <c r="Q11" s="47"/>
      <c r="R11" s="47"/>
      <c r="S11" s="48"/>
      <c r="T11" s="47"/>
      <c r="U11" s="47"/>
      <c r="V11" s="47"/>
      <c r="W11" s="48"/>
      <c r="X11" s="47"/>
      <c r="Y11" s="47"/>
      <c r="Z11" s="47"/>
      <c r="AA11" s="48"/>
      <c r="AB11" s="47"/>
      <c r="AC11" s="47"/>
      <c r="AD11" s="47"/>
      <c r="AE11" s="48"/>
      <c r="AF11" s="47"/>
      <c r="AG11" s="47"/>
      <c r="AH11" s="47"/>
      <c r="AI11" s="48"/>
      <c r="AJ11" s="47"/>
      <c r="AK11" s="47"/>
      <c r="AL11" s="47"/>
      <c r="AM11" s="48"/>
      <c r="AN11" s="47"/>
      <c r="AO11" s="47"/>
      <c r="AP11" s="47"/>
      <c r="AQ11" s="48"/>
      <c r="AR11" s="47"/>
      <c r="AS11" s="47"/>
      <c r="AT11" s="47"/>
      <c r="AU11" s="48"/>
      <c r="AV11" s="47"/>
      <c r="AW11" s="47"/>
      <c r="AX11" s="47"/>
      <c r="AY11" s="48"/>
      <c r="AZ11" s="47"/>
      <c r="BA11" s="47"/>
      <c r="BB11" s="47"/>
      <c r="BC11" s="48"/>
      <c r="BD11" s="47"/>
      <c r="BE11" s="47"/>
      <c r="BF11" s="47"/>
    </row>
    <row r="12" spans="1:58" x14ac:dyDescent="0.2">
      <c r="A12" s="16"/>
      <c r="B12" s="28"/>
      <c r="C12" s="54" t="s">
        <v>84</v>
      </c>
      <c r="D12" s="18"/>
      <c r="E12" s="19"/>
      <c r="F12" s="18"/>
      <c r="G12" s="18"/>
      <c r="H12" s="40"/>
      <c r="I12" s="50"/>
      <c r="J12" s="44"/>
      <c r="K12" s="48"/>
      <c r="L12" s="47"/>
      <c r="M12" s="47"/>
      <c r="N12" s="47"/>
      <c r="O12" s="48"/>
      <c r="P12" s="47"/>
      <c r="Q12" s="47"/>
      <c r="R12" s="47"/>
      <c r="S12" s="48"/>
      <c r="T12" s="47"/>
      <c r="U12" s="47"/>
      <c r="V12" s="47"/>
      <c r="W12" s="48"/>
      <c r="X12" s="47"/>
      <c r="Y12" s="47"/>
      <c r="Z12" s="47"/>
      <c r="AA12" s="48"/>
      <c r="AB12" s="47"/>
      <c r="AC12" s="47"/>
      <c r="AD12" s="47"/>
      <c r="AE12" s="48"/>
      <c r="AF12" s="47"/>
      <c r="AG12" s="47"/>
      <c r="AH12" s="47"/>
      <c r="AI12" s="48"/>
      <c r="AJ12" s="47"/>
      <c r="AK12" s="47"/>
      <c r="AL12" s="47"/>
      <c r="AM12" s="48"/>
      <c r="AN12" s="47"/>
      <c r="AO12" s="47"/>
      <c r="AP12" s="47"/>
      <c r="AQ12" s="48"/>
      <c r="AR12" s="47"/>
      <c r="AS12" s="47"/>
      <c r="AT12" s="47"/>
      <c r="AU12" s="48"/>
      <c r="AV12" s="47"/>
      <c r="AW12" s="47"/>
      <c r="AX12" s="47"/>
      <c r="AY12" s="48"/>
      <c r="AZ12" s="47"/>
      <c r="BA12" s="47"/>
      <c r="BB12" s="47"/>
      <c r="BC12" s="48"/>
      <c r="BD12" s="47"/>
      <c r="BE12" s="47"/>
      <c r="BF12" s="47"/>
    </row>
    <row r="13" spans="1:58" x14ac:dyDescent="0.2">
      <c r="A13" s="16"/>
      <c r="B13" s="28"/>
      <c r="C13" s="21" t="s">
        <v>82</v>
      </c>
      <c r="D13" s="18"/>
      <c r="E13" s="19"/>
      <c r="F13" s="18"/>
      <c r="G13" s="18"/>
      <c r="H13" s="40"/>
      <c r="I13" s="50"/>
      <c r="J13" s="44"/>
      <c r="K13" s="48"/>
      <c r="L13" s="47"/>
      <c r="M13" s="47"/>
      <c r="N13" s="47"/>
      <c r="O13" s="48"/>
      <c r="P13" s="47"/>
      <c r="Q13" s="47"/>
      <c r="R13" s="47"/>
      <c r="S13" s="48"/>
      <c r="T13" s="47"/>
      <c r="U13" s="47"/>
      <c r="V13" s="47"/>
      <c r="W13" s="48"/>
      <c r="X13" s="47"/>
      <c r="Y13" s="47"/>
      <c r="Z13" s="47"/>
      <c r="AA13" s="48"/>
      <c r="AB13" s="47"/>
      <c r="AC13" s="47"/>
      <c r="AD13" s="47"/>
      <c r="AE13" s="48"/>
      <c r="AF13" s="47"/>
      <c r="AG13" s="47"/>
      <c r="AH13" s="47"/>
      <c r="AI13" s="48"/>
      <c r="AJ13" s="47"/>
      <c r="AK13" s="47"/>
      <c r="AL13" s="47"/>
      <c r="AM13" s="48"/>
      <c r="AN13" s="47"/>
      <c r="AO13" s="47"/>
      <c r="AP13" s="47"/>
      <c r="AQ13" s="48"/>
      <c r="AR13" s="47"/>
      <c r="AS13" s="47"/>
      <c r="AT13" s="47"/>
      <c r="AU13" s="48"/>
      <c r="AV13" s="47"/>
      <c r="AW13" s="47"/>
      <c r="AX13" s="47"/>
      <c r="AY13" s="48"/>
      <c r="AZ13" s="47"/>
      <c r="BA13" s="47"/>
      <c r="BB13" s="47"/>
      <c r="BC13" s="48"/>
      <c r="BD13" s="47"/>
      <c r="BE13" s="47"/>
      <c r="BF13" s="47"/>
    </row>
    <row r="14" spans="1:58" x14ac:dyDescent="0.2">
      <c r="A14" s="16"/>
      <c r="B14" s="28"/>
      <c r="C14" s="21"/>
      <c r="D14" s="18"/>
      <c r="E14" s="19"/>
      <c r="F14" s="18"/>
      <c r="G14" s="18"/>
      <c r="H14" s="40"/>
      <c r="I14" s="50"/>
      <c r="J14" s="44"/>
      <c r="K14" s="48"/>
      <c r="L14" s="47"/>
      <c r="M14" s="47"/>
      <c r="N14" s="47"/>
      <c r="O14" s="48"/>
      <c r="P14" s="47"/>
      <c r="Q14" s="47"/>
      <c r="R14" s="47"/>
      <c r="S14" s="48"/>
      <c r="T14" s="47"/>
      <c r="U14" s="47"/>
      <c r="V14" s="47"/>
      <c r="W14" s="48"/>
      <c r="X14" s="47"/>
      <c r="Y14" s="47"/>
      <c r="Z14" s="47"/>
      <c r="AA14" s="48"/>
      <c r="AB14" s="47"/>
      <c r="AC14" s="47"/>
      <c r="AD14" s="47"/>
      <c r="AE14" s="48"/>
      <c r="AF14" s="47"/>
      <c r="AG14" s="47"/>
      <c r="AH14" s="47"/>
      <c r="AI14" s="48"/>
      <c r="AJ14" s="47"/>
      <c r="AK14" s="47"/>
      <c r="AL14" s="47"/>
      <c r="AM14" s="48"/>
      <c r="AN14" s="47"/>
      <c r="AO14" s="47"/>
      <c r="AP14" s="47"/>
      <c r="AQ14" s="48"/>
      <c r="AR14" s="47"/>
      <c r="AS14" s="47"/>
      <c r="AT14" s="47"/>
      <c r="AU14" s="48"/>
      <c r="AV14" s="47"/>
      <c r="AW14" s="47"/>
      <c r="AX14" s="47"/>
      <c r="AY14" s="48"/>
      <c r="AZ14" s="47"/>
      <c r="BA14" s="47"/>
      <c r="BB14" s="47"/>
      <c r="BC14" s="48"/>
      <c r="BD14" s="47"/>
      <c r="BE14" s="47"/>
      <c r="BF14" s="47"/>
    </row>
    <row r="15" spans="1:58" x14ac:dyDescent="0.2">
      <c r="A15" s="16">
        <f>+A11+1</f>
        <v>7</v>
      </c>
      <c r="B15" s="28" t="s">
        <v>18</v>
      </c>
      <c r="C15" s="21" t="s">
        <v>20</v>
      </c>
      <c r="D15" s="18" t="s">
        <v>45</v>
      </c>
      <c r="E15" s="19"/>
      <c r="F15" s="18"/>
      <c r="G15" s="18" t="s">
        <v>48</v>
      </c>
      <c r="H15" s="40"/>
      <c r="I15" s="50"/>
      <c r="J15" s="44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  <c r="AA15" s="47"/>
      <c r="AB15" s="47"/>
      <c r="AC15" s="47"/>
      <c r="AD15" s="47"/>
      <c r="AE15" s="47"/>
      <c r="AF15" s="47"/>
      <c r="AG15" s="47"/>
      <c r="AH15" s="47"/>
      <c r="AI15" s="47"/>
      <c r="AJ15" s="47"/>
      <c r="AK15" s="47"/>
      <c r="AL15" s="47"/>
      <c r="AM15" s="47"/>
      <c r="AN15" s="47"/>
      <c r="AO15" s="47"/>
      <c r="AP15" s="47"/>
      <c r="AQ15" s="47"/>
      <c r="AR15" s="47"/>
      <c r="AS15" s="47"/>
      <c r="AT15" s="47"/>
      <c r="AU15" s="47"/>
      <c r="AV15" s="47"/>
      <c r="AW15" s="47"/>
      <c r="AX15" s="47"/>
      <c r="AY15" s="47"/>
      <c r="AZ15" s="47"/>
      <c r="BA15" s="47"/>
      <c r="BB15" s="47"/>
      <c r="BC15" s="47"/>
      <c r="BD15" s="47"/>
      <c r="BE15" s="47"/>
      <c r="BF15" s="47"/>
    </row>
    <row r="16" spans="1:58" x14ac:dyDescent="0.2">
      <c r="A16" s="16">
        <f t="shared" si="0"/>
        <v>8</v>
      </c>
      <c r="B16" s="28" t="s">
        <v>18</v>
      </c>
      <c r="C16" s="21" t="s">
        <v>21</v>
      </c>
      <c r="D16" s="18" t="s">
        <v>46</v>
      </c>
      <c r="E16" s="19"/>
      <c r="F16" s="18"/>
      <c r="G16" s="18" t="s">
        <v>48</v>
      </c>
      <c r="H16" s="40"/>
      <c r="I16" s="50"/>
      <c r="J16" s="44"/>
      <c r="K16" s="47"/>
      <c r="L16" s="48"/>
      <c r="M16" s="48"/>
      <c r="N16" s="48"/>
      <c r="O16" s="47"/>
      <c r="P16" s="48"/>
      <c r="Q16" s="48"/>
      <c r="R16" s="48"/>
      <c r="S16" s="47"/>
      <c r="T16" s="48"/>
      <c r="U16" s="48"/>
      <c r="V16" s="48"/>
      <c r="W16" s="47"/>
      <c r="X16" s="48"/>
      <c r="Y16" s="48"/>
      <c r="Z16" s="48"/>
      <c r="AA16" s="47"/>
      <c r="AB16" s="48"/>
      <c r="AC16" s="48"/>
      <c r="AD16" s="48"/>
      <c r="AE16" s="47"/>
      <c r="AF16" s="48"/>
      <c r="AG16" s="48"/>
      <c r="AH16" s="48"/>
      <c r="AI16" s="47"/>
      <c r="AJ16" s="48"/>
      <c r="AK16" s="48"/>
      <c r="AL16" s="48"/>
      <c r="AM16" s="47"/>
      <c r="AN16" s="48"/>
      <c r="AO16" s="48"/>
      <c r="AP16" s="48"/>
      <c r="AQ16" s="47"/>
      <c r="AR16" s="48"/>
      <c r="AS16" s="48"/>
      <c r="AT16" s="48"/>
      <c r="AU16" s="47"/>
      <c r="AV16" s="48"/>
      <c r="AW16" s="48"/>
      <c r="AX16" s="48"/>
      <c r="AY16" s="47"/>
      <c r="AZ16" s="48"/>
      <c r="BA16" s="48"/>
      <c r="BB16" s="48"/>
      <c r="BC16" s="47"/>
      <c r="BD16" s="48"/>
      <c r="BE16" s="48"/>
      <c r="BF16" s="48"/>
    </row>
    <row r="17" spans="1:58" x14ac:dyDescent="0.2">
      <c r="A17" s="16">
        <f t="shared" si="0"/>
        <v>9</v>
      </c>
      <c r="B17" s="28" t="s">
        <v>18</v>
      </c>
      <c r="C17" s="21" t="s">
        <v>22</v>
      </c>
      <c r="D17" s="18" t="s">
        <v>45</v>
      </c>
      <c r="E17" s="19"/>
      <c r="F17" s="18"/>
      <c r="G17" s="18" t="s">
        <v>48</v>
      </c>
      <c r="H17" s="40"/>
      <c r="I17" s="50"/>
      <c r="J17" s="44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7"/>
      <c r="AK17" s="47"/>
      <c r="AL17" s="47"/>
      <c r="AM17" s="47"/>
      <c r="AN17" s="47"/>
      <c r="AO17" s="47"/>
      <c r="AP17" s="47"/>
      <c r="AQ17" s="47"/>
      <c r="AR17" s="47"/>
      <c r="AS17" s="47"/>
      <c r="AT17" s="47"/>
      <c r="AU17" s="47"/>
      <c r="AV17" s="47"/>
      <c r="AW17" s="47"/>
      <c r="AX17" s="47"/>
      <c r="AY17" s="47"/>
      <c r="AZ17" s="47"/>
      <c r="BA17" s="47"/>
      <c r="BB17" s="47"/>
      <c r="BC17" s="47"/>
      <c r="BD17" s="47"/>
      <c r="BE17" s="47"/>
      <c r="BF17" s="47"/>
    </row>
    <row r="18" spans="1:58" x14ac:dyDescent="0.2">
      <c r="A18" s="16">
        <f t="shared" si="0"/>
        <v>10</v>
      </c>
      <c r="B18" s="28" t="s">
        <v>18</v>
      </c>
      <c r="C18" s="21" t="s">
        <v>23</v>
      </c>
      <c r="D18" s="18" t="s">
        <v>45</v>
      </c>
      <c r="E18" s="19"/>
      <c r="F18" s="18"/>
      <c r="G18" s="18" t="s">
        <v>48</v>
      </c>
      <c r="H18" s="40"/>
      <c r="I18" s="50"/>
      <c r="J18" s="44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7"/>
      <c r="AC18" s="47"/>
      <c r="AD18" s="47"/>
      <c r="AE18" s="47"/>
      <c r="AF18" s="47"/>
      <c r="AG18" s="47"/>
      <c r="AH18" s="47"/>
      <c r="AI18" s="47"/>
      <c r="AJ18" s="47"/>
      <c r="AK18" s="47"/>
      <c r="AL18" s="47"/>
      <c r="AM18" s="47"/>
      <c r="AN18" s="47"/>
      <c r="AO18" s="47"/>
      <c r="AP18" s="47"/>
      <c r="AQ18" s="47"/>
      <c r="AR18" s="47"/>
      <c r="AS18" s="47"/>
      <c r="AT18" s="47"/>
      <c r="AU18" s="47"/>
      <c r="AV18" s="47"/>
      <c r="AW18" s="47"/>
      <c r="AX18" s="47"/>
      <c r="AY18" s="47"/>
      <c r="AZ18" s="47"/>
      <c r="BA18" s="47"/>
      <c r="BB18" s="47"/>
      <c r="BC18" s="47"/>
      <c r="BD18" s="47"/>
      <c r="BE18" s="47"/>
      <c r="BF18" s="47"/>
    </row>
    <row r="19" spans="1:58" x14ac:dyDescent="0.2">
      <c r="A19" s="16">
        <f t="shared" si="0"/>
        <v>11</v>
      </c>
      <c r="B19" s="28" t="s">
        <v>18</v>
      </c>
      <c r="C19" s="21" t="s">
        <v>24</v>
      </c>
      <c r="D19" s="18" t="s">
        <v>45</v>
      </c>
      <c r="E19" s="19"/>
      <c r="F19" s="18"/>
      <c r="G19" s="18" t="s">
        <v>48</v>
      </c>
      <c r="H19" s="40"/>
      <c r="I19" s="50"/>
      <c r="J19" s="44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  <c r="AD19" s="47"/>
      <c r="AE19" s="47"/>
      <c r="AF19" s="47"/>
      <c r="AG19" s="47"/>
      <c r="AH19" s="47"/>
      <c r="AI19" s="47"/>
      <c r="AJ19" s="47"/>
      <c r="AK19" s="47"/>
      <c r="AL19" s="47"/>
      <c r="AM19" s="47"/>
      <c r="AN19" s="47"/>
      <c r="AO19" s="47"/>
      <c r="AP19" s="47"/>
      <c r="AQ19" s="47"/>
      <c r="AR19" s="47"/>
      <c r="AS19" s="47"/>
      <c r="AT19" s="47"/>
      <c r="AU19" s="47"/>
      <c r="AV19" s="47"/>
      <c r="AW19" s="47"/>
      <c r="AX19" s="47"/>
      <c r="AY19" s="47"/>
      <c r="AZ19" s="47"/>
      <c r="BA19" s="47"/>
      <c r="BB19" s="47"/>
      <c r="BC19" s="47"/>
      <c r="BD19" s="47"/>
      <c r="BE19" s="47"/>
      <c r="BF19" s="47"/>
    </row>
    <row r="20" spans="1:58" ht="25.5" x14ac:dyDescent="0.2">
      <c r="A20" s="16">
        <f t="shared" si="0"/>
        <v>12</v>
      </c>
      <c r="B20" s="28" t="s">
        <v>18</v>
      </c>
      <c r="C20" s="21" t="s">
        <v>25</v>
      </c>
      <c r="D20" s="18" t="s">
        <v>46</v>
      </c>
      <c r="E20" s="19"/>
      <c r="F20" s="18"/>
      <c r="G20" s="18" t="s">
        <v>49</v>
      </c>
      <c r="H20" s="40"/>
      <c r="I20" s="50"/>
      <c r="J20" s="44"/>
      <c r="K20" s="47"/>
      <c r="L20" s="48"/>
      <c r="M20" s="48"/>
      <c r="N20" s="48"/>
      <c r="O20" s="47"/>
      <c r="P20" s="48"/>
      <c r="Q20" s="48"/>
      <c r="R20" s="48"/>
      <c r="S20" s="47"/>
      <c r="T20" s="48"/>
      <c r="U20" s="48"/>
      <c r="V20" s="48"/>
      <c r="W20" s="47"/>
      <c r="X20" s="48"/>
      <c r="Y20" s="48"/>
      <c r="Z20" s="48"/>
      <c r="AA20" s="47"/>
      <c r="AB20" s="48"/>
      <c r="AC20" s="48"/>
      <c r="AD20" s="48"/>
      <c r="AE20" s="47"/>
      <c r="AF20" s="48"/>
      <c r="AG20" s="48"/>
      <c r="AH20" s="48"/>
      <c r="AI20" s="47"/>
      <c r="AJ20" s="48"/>
      <c r="AK20" s="48"/>
      <c r="AL20" s="48"/>
      <c r="AM20" s="47"/>
      <c r="AN20" s="48"/>
      <c r="AO20" s="48"/>
      <c r="AP20" s="48"/>
      <c r="AQ20" s="47"/>
      <c r="AR20" s="48"/>
      <c r="AS20" s="48"/>
      <c r="AT20" s="48"/>
      <c r="AU20" s="47"/>
      <c r="AV20" s="48"/>
      <c r="AW20" s="48"/>
      <c r="AX20" s="48"/>
      <c r="AY20" s="47"/>
      <c r="AZ20" s="48"/>
      <c r="BA20" s="48"/>
      <c r="BB20" s="48"/>
      <c r="BC20" s="47"/>
      <c r="BD20" s="48"/>
      <c r="BE20" s="48"/>
      <c r="BF20" s="48"/>
    </row>
    <row r="21" spans="1:58" ht="25.5" x14ac:dyDescent="0.2">
      <c r="A21" s="16">
        <f t="shared" si="0"/>
        <v>13</v>
      </c>
      <c r="B21" s="28" t="s">
        <v>18</v>
      </c>
      <c r="C21" s="21" t="s">
        <v>26</v>
      </c>
      <c r="D21" s="18" t="s">
        <v>46</v>
      </c>
      <c r="E21" s="19"/>
      <c r="F21" s="18"/>
      <c r="G21" s="18" t="s">
        <v>50</v>
      </c>
      <c r="H21" s="40"/>
      <c r="I21" s="50"/>
      <c r="J21" s="44"/>
      <c r="K21" s="47"/>
      <c r="L21" s="47"/>
      <c r="M21" s="48"/>
      <c r="N21" s="48"/>
      <c r="O21" s="47"/>
      <c r="P21" s="47"/>
      <c r="Q21" s="48"/>
      <c r="R21" s="48"/>
      <c r="S21" s="47"/>
      <c r="T21" s="47"/>
      <c r="U21" s="48"/>
      <c r="V21" s="48"/>
      <c r="W21" s="47"/>
      <c r="X21" s="47"/>
      <c r="Y21" s="48"/>
      <c r="Z21" s="48"/>
      <c r="AA21" s="47"/>
      <c r="AB21" s="47"/>
      <c r="AC21" s="48"/>
      <c r="AD21" s="48"/>
      <c r="AE21" s="47"/>
      <c r="AF21" s="47"/>
      <c r="AG21" s="48"/>
      <c r="AH21" s="48"/>
      <c r="AI21" s="47"/>
      <c r="AJ21" s="47"/>
      <c r="AK21" s="48"/>
      <c r="AL21" s="48"/>
      <c r="AM21" s="47"/>
      <c r="AN21" s="47"/>
      <c r="AO21" s="48"/>
      <c r="AP21" s="48"/>
      <c r="AQ21" s="47"/>
      <c r="AR21" s="47"/>
      <c r="AS21" s="48"/>
      <c r="AT21" s="48"/>
      <c r="AU21" s="47"/>
      <c r="AV21" s="47"/>
      <c r="AW21" s="48"/>
      <c r="AX21" s="48"/>
      <c r="AY21" s="47"/>
      <c r="AZ21" s="47"/>
      <c r="BA21" s="48"/>
      <c r="BB21" s="48"/>
      <c r="BC21" s="47"/>
      <c r="BD21" s="47"/>
      <c r="BE21" s="48"/>
      <c r="BF21" s="48"/>
    </row>
    <row r="22" spans="1:58" ht="25.5" x14ac:dyDescent="0.2">
      <c r="A22" s="16">
        <f t="shared" si="0"/>
        <v>14</v>
      </c>
      <c r="B22" s="28" t="s">
        <v>18</v>
      </c>
      <c r="C22" s="21" t="s">
        <v>27</v>
      </c>
      <c r="D22" s="18" t="s">
        <v>45</v>
      </c>
      <c r="E22" s="19"/>
      <c r="F22" s="18"/>
      <c r="G22" s="18" t="s">
        <v>48</v>
      </c>
      <c r="H22" s="40"/>
      <c r="I22" s="50"/>
      <c r="J22" s="44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  <c r="AB22" s="47"/>
      <c r="AC22" s="47"/>
      <c r="AD22" s="47"/>
      <c r="AE22" s="47"/>
      <c r="AF22" s="47"/>
      <c r="AG22" s="47"/>
      <c r="AH22" s="47"/>
      <c r="AI22" s="47"/>
      <c r="AJ22" s="47"/>
      <c r="AK22" s="47"/>
      <c r="AL22" s="47"/>
      <c r="AM22" s="47"/>
      <c r="AN22" s="47"/>
      <c r="AO22" s="47"/>
      <c r="AP22" s="47"/>
      <c r="AQ22" s="47"/>
      <c r="AR22" s="47"/>
      <c r="AS22" s="47"/>
      <c r="AT22" s="47"/>
      <c r="AU22" s="47"/>
      <c r="AV22" s="47"/>
      <c r="AW22" s="47"/>
      <c r="AX22" s="47"/>
      <c r="AY22" s="47"/>
      <c r="AZ22" s="47"/>
      <c r="BA22" s="47"/>
      <c r="BB22" s="47"/>
      <c r="BC22" s="47"/>
      <c r="BD22" s="47"/>
      <c r="BE22" s="47"/>
      <c r="BF22" s="47"/>
    </row>
    <row r="23" spans="1:58" ht="25.5" x14ac:dyDescent="0.2">
      <c r="A23" s="16">
        <f t="shared" si="0"/>
        <v>15</v>
      </c>
      <c r="B23" s="29" t="s">
        <v>42</v>
      </c>
      <c r="C23" s="17" t="s">
        <v>28</v>
      </c>
      <c r="D23" s="18" t="s">
        <v>45</v>
      </c>
      <c r="E23" s="19"/>
      <c r="F23" s="18"/>
      <c r="G23" s="20" t="s">
        <v>48</v>
      </c>
      <c r="H23" s="39"/>
      <c r="I23" s="49"/>
      <c r="J23" s="43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7"/>
      <c r="AK23" s="47"/>
      <c r="AL23" s="47"/>
      <c r="AM23" s="47"/>
      <c r="AN23" s="47"/>
      <c r="AO23" s="47"/>
      <c r="AP23" s="47"/>
      <c r="AQ23" s="47"/>
      <c r="AR23" s="47"/>
      <c r="AS23" s="47"/>
      <c r="AT23" s="47"/>
      <c r="AU23" s="47"/>
      <c r="AV23" s="47"/>
      <c r="AW23" s="47"/>
      <c r="AX23" s="47"/>
      <c r="AY23" s="47"/>
      <c r="AZ23" s="47"/>
      <c r="BA23" s="47"/>
      <c r="BB23" s="47"/>
      <c r="BC23" s="47"/>
      <c r="BD23" s="47"/>
      <c r="BE23" s="47"/>
      <c r="BF23" s="47"/>
    </row>
    <row r="24" spans="1:58" ht="25.5" x14ac:dyDescent="0.2">
      <c r="A24" s="16">
        <f t="shared" si="0"/>
        <v>16</v>
      </c>
      <c r="B24" s="29" t="s">
        <v>42</v>
      </c>
      <c r="C24" s="17" t="s">
        <v>29</v>
      </c>
      <c r="D24" s="18" t="s">
        <v>46</v>
      </c>
      <c r="E24" s="19"/>
      <c r="F24" s="18"/>
      <c r="G24" s="20" t="s">
        <v>49</v>
      </c>
      <c r="H24" s="39"/>
      <c r="I24" s="49"/>
      <c r="J24" s="43"/>
      <c r="K24" s="47"/>
      <c r="L24" s="47"/>
      <c r="M24" s="48"/>
      <c r="N24" s="48"/>
      <c r="O24" s="47"/>
      <c r="P24" s="47"/>
      <c r="Q24" s="48"/>
      <c r="R24" s="48"/>
      <c r="S24" s="47"/>
      <c r="T24" s="47"/>
      <c r="U24" s="48"/>
      <c r="V24" s="48"/>
      <c r="W24" s="47"/>
      <c r="X24" s="47"/>
      <c r="Y24" s="48"/>
      <c r="Z24" s="48"/>
      <c r="AA24" s="47"/>
      <c r="AB24" s="47"/>
      <c r="AC24" s="48"/>
      <c r="AD24" s="48"/>
      <c r="AE24" s="47"/>
      <c r="AF24" s="47"/>
      <c r="AG24" s="48"/>
      <c r="AH24" s="48"/>
      <c r="AI24" s="47"/>
      <c r="AJ24" s="47"/>
      <c r="AK24" s="48"/>
      <c r="AL24" s="48"/>
      <c r="AM24" s="47"/>
      <c r="AN24" s="47"/>
      <c r="AO24" s="48"/>
      <c r="AP24" s="48"/>
      <c r="AQ24" s="47"/>
      <c r="AR24" s="47"/>
      <c r="AS24" s="48"/>
      <c r="AT24" s="48"/>
      <c r="AU24" s="47"/>
      <c r="AV24" s="47"/>
      <c r="AW24" s="48"/>
      <c r="AX24" s="48"/>
      <c r="AY24" s="47"/>
      <c r="AZ24" s="47"/>
      <c r="BA24" s="48"/>
      <c r="BB24" s="48"/>
      <c r="BC24" s="47"/>
      <c r="BD24" s="47"/>
      <c r="BE24" s="48"/>
      <c r="BF24" s="48"/>
    </row>
    <row r="25" spans="1:58" ht="25.5" x14ac:dyDescent="0.2">
      <c r="A25" s="16">
        <f t="shared" si="0"/>
        <v>17</v>
      </c>
      <c r="B25" s="29" t="s">
        <v>42</v>
      </c>
      <c r="C25" s="17" t="s">
        <v>30</v>
      </c>
      <c r="D25" s="18" t="s">
        <v>47</v>
      </c>
      <c r="E25" s="19"/>
      <c r="F25" s="18"/>
      <c r="G25" s="20" t="s">
        <v>51</v>
      </c>
      <c r="H25" s="39"/>
      <c r="I25" s="49"/>
      <c r="J25" s="43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  <c r="AD25" s="47"/>
      <c r="AE25" s="47"/>
      <c r="AF25" s="47"/>
      <c r="AG25" s="47"/>
      <c r="AH25" s="47"/>
      <c r="AI25" s="47"/>
      <c r="AJ25" s="47"/>
      <c r="AK25" s="47"/>
      <c r="AL25" s="47"/>
      <c r="AM25" s="47"/>
      <c r="AN25" s="47"/>
      <c r="AO25" s="47"/>
      <c r="AP25" s="47"/>
      <c r="AQ25" s="47"/>
      <c r="AR25" s="47"/>
      <c r="AS25" s="47"/>
      <c r="AT25" s="47"/>
      <c r="AU25" s="47"/>
      <c r="AV25" s="47"/>
      <c r="AW25" s="47"/>
      <c r="AX25" s="47"/>
      <c r="AY25" s="47"/>
      <c r="AZ25" s="47"/>
      <c r="BA25" s="47"/>
      <c r="BB25" s="47"/>
      <c r="BC25" s="47"/>
      <c r="BD25" s="47"/>
      <c r="BE25" s="47"/>
      <c r="BF25" s="47"/>
    </row>
    <row r="26" spans="1:58" ht="25.5" x14ac:dyDescent="0.2">
      <c r="A26" s="16">
        <f t="shared" si="0"/>
        <v>18</v>
      </c>
      <c r="B26" s="30" t="s">
        <v>43</v>
      </c>
      <c r="C26" s="17" t="s">
        <v>31</v>
      </c>
      <c r="D26" s="18" t="s">
        <v>45</v>
      </c>
      <c r="E26" s="19"/>
      <c r="F26" s="18"/>
      <c r="G26" s="20" t="s">
        <v>49</v>
      </c>
      <c r="H26" s="39"/>
      <c r="I26" s="49"/>
      <c r="J26" s="43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47"/>
      <c r="AD26" s="47"/>
      <c r="AE26" s="47"/>
      <c r="AF26" s="47"/>
      <c r="AG26" s="47"/>
      <c r="AH26" s="47"/>
      <c r="AI26" s="47"/>
      <c r="AJ26" s="47"/>
      <c r="AK26" s="47"/>
      <c r="AL26" s="47"/>
      <c r="AM26" s="47"/>
      <c r="AN26" s="47"/>
      <c r="AO26" s="47"/>
      <c r="AP26" s="47"/>
      <c r="AQ26" s="47"/>
      <c r="AR26" s="47"/>
      <c r="AS26" s="47"/>
      <c r="AT26" s="47"/>
      <c r="AU26" s="47"/>
      <c r="AV26" s="47"/>
      <c r="AW26" s="47"/>
      <c r="AX26" s="47"/>
      <c r="AY26" s="47"/>
      <c r="AZ26" s="47"/>
      <c r="BA26" s="47"/>
      <c r="BB26" s="47"/>
      <c r="BC26" s="47"/>
      <c r="BD26" s="47"/>
      <c r="BE26" s="47"/>
      <c r="BF26" s="47"/>
    </row>
    <row r="27" spans="1:58" ht="25.5" x14ac:dyDescent="0.2">
      <c r="A27" s="16">
        <f t="shared" si="0"/>
        <v>19</v>
      </c>
      <c r="B27" s="30" t="s">
        <v>43</v>
      </c>
      <c r="C27" s="17" t="s">
        <v>32</v>
      </c>
      <c r="D27" s="18" t="s">
        <v>46</v>
      </c>
      <c r="E27" s="19"/>
      <c r="F27" s="18"/>
      <c r="G27" s="20" t="s">
        <v>49</v>
      </c>
      <c r="H27" s="39"/>
      <c r="I27" s="49"/>
      <c r="J27" s="43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  <c r="AA27" s="47"/>
      <c r="AB27" s="47"/>
      <c r="AC27" s="47"/>
      <c r="AD27" s="47"/>
      <c r="AE27" s="47"/>
      <c r="AF27" s="47"/>
      <c r="AG27" s="47"/>
      <c r="AH27" s="47"/>
      <c r="AI27" s="47"/>
      <c r="AJ27" s="47"/>
      <c r="AK27" s="47"/>
      <c r="AL27" s="47"/>
      <c r="AM27" s="47"/>
      <c r="AN27" s="47"/>
      <c r="AO27" s="47"/>
      <c r="AP27" s="47"/>
      <c r="AQ27" s="47"/>
      <c r="AR27" s="47"/>
      <c r="AS27" s="47"/>
      <c r="AT27" s="47"/>
      <c r="AU27" s="47"/>
      <c r="AV27" s="47"/>
      <c r="AW27" s="47"/>
      <c r="AX27" s="47"/>
      <c r="AY27" s="47"/>
      <c r="AZ27" s="47"/>
      <c r="BA27" s="47"/>
      <c r="BB27" s="47"/>
      <c r="BC27" s="47"/>
      <c r="BD27" s="47"/>
      <c r="BE27" s="47"/>
      <c r="BF27" s="47"/>
    </row>
    <row r="28" spans="1:58" ht="38.25" x14ac:dyDescent="0.2">
      <c r="A28" s="16">
        <f t="shared" si="0"/>
        <v>20</v>
      </c>
      <c r="B28" s="30" t="s">
        <v>43</v>
      </c>
      <c r="C28" s="17" t="s">
        <v>33</v>
      </c>
      <c r="D28" s="18" t="s">
        <v>46</v>
      </c>
      <c r="E28" s="19"/>
      <c r="F28" s="18"/>
      <c r="G28" s="20" t="s">
        <v>49</v>
      </c>
      <c r="H28" s="39"/>
      <c r="I28" s="49"/>
      <c r="J28" s="43"/>
      <c r="K28" s="47"/>
      <c r="L28" s="47"/>
      <c r="M28" s="48"/>
      <c r="N28" s="47"/>
      <c r="O28" s="47"/>
      <c r="P28" s="47"/>
      <c r="Q28" s="48"/>
      <c r="R28" s="47"/>
      <c r="S28" s="47"/>
      <c r="T28" s="47"/>
      <c r="U28" s="48"/>
      <c r="V28" s="47"/>
      <c r="W28" s="47"/>
      <c r="X28" s="47"/>
      <c r="Y28" s="48"/>
      <c r="Z28" s="47"/>
      <c r="AA28" s="47"/>
      <c r="AB28" s="47"/>
      <c r="AC28" s="48"/>
      <c r="AD28" s="47"/>
      <c r="AE28" s="47"/>
      <c r="AF28" s="47"/>
      <c r="AG28" s="48"/>
      <c r="AH28" s="47"/>
      <c r="AI28" s="47"/>
      <c r="AJ28" s="47"/>
      <c r="AK28" s="48"/>
      <c r="AL28" s="47"/>
      <c r="AM28" s="47"/>
      <c r="AN28" s="47"/>
      <c r="AO28" s="48"/>
      <c r="AP28" s="47"/>
      <c r="AQ28" s="47"/>
      <c r="AR28" s="47"/>
      <c r="AS28" s="48"/>
      <c r="AT28" s="47"/>
      <c r="AU28" s="47"/>
      <c r="AV28" s="47"/>
      <c r="AW28" s="48"/>
      <c r="AX28" s="47"/>
      <c r="AY28" s="47"/>
      <c r="AZ28" s="47"/>
      <c r="BA28" s="48"/>
      <c r="BB28" s="47"/>
      <c r="BC28" s="47"/>
      <c r="BD28" s="47"/>
      <c r="BE28" s="48"/>
      <c r="BF28" s="47"/>
    </row>
    <row r="29" spans="1:58" ht="25.5" x14ac:dyDescent="0.2">
      <c r="A29" s="16">
        <f t="shared" si="0"/>
        <v>21</v>
      </c>
      <c r="B29" s="30" t="s">
        <v>43</v>
      </c>
      <c r="C29" s="22" t="s">
        <v>34</v>
      </c>
      <c r="D29" s="18" t="s">
        <v>45</v>
      </c>
      <c r="E29" s="19"/>
      <c r="F29" s="23"/>
      <c r="G29" s="20" t="s">
        <v>48</v>
      </c>
      <c r="H29" s="39"/>
      <c r="I29" s="49"/>
      <c r="J29" s="43"/>
      <c r="K29" s="47"/>
      <c r="L29" s="47"/>
      <c r="M29" s="48"/>
      <c r="N29" s="48"/>
      <c r="O29" s="47"/>
      <c r="P29" s="47"/>
      <c r="Q29" s="48"/>
      <c r="R29" s="48"/>
      <c r="S29" s="47"/>
      <c r="T29" s="47"/>
      <c r="U29" s="48"/>
      <c r="V29" s="48"/>
      <c r="W29" s="47"/>
      <c r="X29" s="47"/>
      <c r="Y29" s="48"/>
      <c r="Z29" s="48"/>
      <c r="AA29" s="47"/>
      <c r="AB29" s="47"/>
      <c r="AC29" s="48"/>
      <c r="AD29" s="48"/>
      <c r="AE29" s="47"/>
      <c r="AF29" s="47"/>
      <c r="AG29" s="48"/>
      <c r="AH29" s="48"/>
      <c r="AI29" s="47"/>
      <c r="AJ29" s="47"/>
      <c r="AK29" s="48"/>
      <c r="AL29" s="48"/>
      <c r="AM29" s="47"/>
      <c r="AN29" s="47"/>
      <c r="AO29" s="48"/>
      <c r="AP29" s="48"/>
      <c r="AQ29" s="47"/>
      <c r="AR29" s="47"/>
      <c r="AS29" s="48"/>
      <c r="AT29" s="48"/>
      <c r="AU29" s="47"/>
      <c r="AV29" s="47"/>
      <c r="AW29" s="48"/>
      <c r="AX29" s="48"/>
      <c r="AY29" s="47"/>
      <c r="AZ29" s="47"/>
      <c r="BA29" s="48"/>
      <c r="BB29" s="48"/>
      <c r="BC29" s="47"/>
      <c r="BD29" s="47"/>
      <c r="BE29" s="48"/>
      <c r="BF29" s="48"/>
    </row>
    <row r="30" spans="1:58" ht="25.5" x14ac:dyDescent="0.2">
      <c r="A30" s="16">
        <f t="shared" si="0"/>
        <v>22</v>
      </c>
      <c r="B30" s="30" t="s">
        <v>43</v>
      </c>
      <c r="C30" s="17" t="s">
        <v>35</v>
      </c>
      <c r="D30" s="18" t="s">
        <v>45</v>
      </c>
      <c r="E30" s="19"/>
      <c r="F30" s="18"/>
      <c r="G30" s="20" t="s">
        <v>48</v>
      </c>
      <c r="H30" s="39"/>
      <c r="I30" s="49"/>
      <c r="J30" s="43"/>
      <c r="K30" s="47"/>
      <c r="L30" s="47"/>
      <c r="M30" s="47"/>
      <c r="N30" s="48"/>
      <c r="O30" s="47"/>
      <c r="P30" s="47"/>
      <c r="Q30" s="47"/>
      <c r="R30" s="48"/>
      <c r="S30" s="47"/>
      <c r="T30" s="47"/>
      <c r="U30" s="47"/>
      <c r="V30" s="48"/>
      <c r="W30" s="47"/>
      <c r="X30" s="47"/>
      <c r="Y30" s="47"/>
      <c r="Z30" s="48"/>
      <c r="AA30" s="47"/>
      <c r="AB30" s="47"/>
      <c r="AC30" s="47"/>
      <c r="AD30" s="48"/>
      <c r="AE30" s="47"/>
      <c r="AF30" s="47"/>
      <c r="AG30" s="47"/>
      <c r="AH30" s="48"/>
      <c r="AI30" s="47"/>
      <c r="AJ30" s="47"/>
      <c r="AK30" s="47"/>
      <c r="AL30" s="48"/>
      <c r="AM30" s="47"/>
      <c r="AN30" s="47"/>
      <c r="AO30" s="47"/>
      <c r="AP30" s="48"/>
      <c r="AQ30" s="47"/>
      <c r="AR30" s="47"/>
      <c r="AS30" s="47"/>
      <c r="AT30" s="48"/>
      <c r="AU30" s="47"/>
      <c r="AV30" s="47"/>
      <c r="AW30" s="47"/>
      <c r="AX30" s="48"/>
      <c r="AY30" s="47"/>
      <c r="AZ30" s="47"/>
      <c r="BA30" s="47"/>
      <c r="BB30" s="48"/>
      <c r="BC30" s="47"/>
      <c r="BD30" s="47"/>
      <c r="BE30" s="47"/>
      <c r="BF30" s="48"/>
    </row>
    <row r="31" spans="1:58" ht="25.5" x14ac:dyDescent="0.2">
      <c r="A31" s="16">
        <f t="shared" si="0"/>
        <v>23</v>
      </c>
      <c r="B31" s="30" t="s">
        <v>43</v>
      </c>
      <c r="C31" s="17" t="s">
        <v>36</v>
      </c>
      <c r="D31" s="18" t="s">
        <v>45</v>
      </c>
      <c r="E31" s="19"/>
      <c r="F31" s="18"/>
      <c r="G31" s="20" t="s">
        <v>48</v>
      </c>
      <c r="H31" s="39"/>
      <c r="I31" s="49"/>
      <c r="J31" s="43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7"/>
      <c r="AL31" s="47"/>
      <c r="AM31" s="47"/>
      <c r="AN31" s="47"/>
      <c r="AO31" s="47"/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47"/>
      <c r="BA31" s="47"/>
      <c r="BB31" s="47"/>
      <c r="BC31" s="47"/>
      <c r="BD31" s="47"/>
      <c r="BE31" s="47"/>
      <c r="BF31" s="47"/>
    </row>
    <row r="32" spans="1:58" x14ac:dyDescent="0.2">
      <c r="A32" s="16">
        <f t="shared" si="0"/>
        <v>24</v>
      </c>
      <c r="B32" s="30" t="s">
        <v>43</v>
      </c>
      <c r="C32" s="17" t="s">
        <v>37</v>
      </c>
      <c r="D32" s="18" t="s">
        <v>45</v>
      </c>
      <c r="E32" s="19"/>
      <c r="F32" s="18"/>
      <c r="G32" s="20" t="s">
        <v>48</v>
      </c>
      <c r="H32" s="39"/>
      <c r="I32" s="49"/>
      <c r="J32" s="43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47"/>
      <c r="AP32" s="47"/>
      <c r="AQ32" s="47"/>
      <c r="AR32" s="47"/>
      <c r="AS32" s="47"/>
      <c r="AT32" s="47"/>
      <c r="AU32" s="47"/>
      <c r="AV32" s="47"/>
      <c r="AW32" s="47"/>
      <c r="AX32" s="47"/>
      <c r="AY32" s="47"/>
      <c r="AZ32" s="47"/>
      <c r="BA32" s="47"/>
      <c r="BB32" s="47"/>
      <c r="BC32" s="47"/>
      <c r="BD32" s="47"/>
      <c r="BE32" s="47"/>
      <c r="BF32" s="47"/>
    </row>
    <row r="33" spans="1:58" ht="25.5" x14ac:dyDescent="0.2">
      <c r="A33" s="16">
        <f t="shared" si="0"/>
        <v>25</v>
      </c>
      <c r="B33" s="30" t="s">
        <v>43</v>
      </c>
      <c r="C33" s="24" t="s">
        <v>38</v>
      </c>
      <c r="D33" s="18" t="s">
        <v>46</v>
      </c>
      <c r="E33" s="19"/>
      <c r="F33" s="18"/>
      <c r="G33" s="20" t="s">
        <v>48</v>
      </c>
      <c r="H33" s="39"/>
      <c r="I33" s="49"/>
      <c r="J33" s="43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7"/>
      <c r="AL33" s="47"/>
      <c r="AM33" s="47"/>
      <c r="AN33" s="47"/>
      <c r="AO33" s="47"/>
      <c r="AP33" s="47"/>
      <c r="AQ33" s="47"/>
      <c r="AR33" s="47"/>
      <c r="AS33" s="47"/>
      <c r="AT33" s="47"/>
      <c r="AU33" s="47"/>
      <c r="AV33" s="47"/>
      <c r="AW33" s="47"/>
      <c r="AX33" s="47"/>
      <c r="AY33" s="47"/>
      <c r="AZ33" s="47"/>
      <c r="BA33" s="47"/>
      <c r="BB33" s="47"/>
      <c r="BC33" s="47"/>
      <c r="BD33" s="47"/>
      <c r="BE33" s="47"/>
      <c r="BF33" s="47"/>
    </row>
    <row r="34" spans="1:58" ht="25.5" x14ac:dyDescent="0.2">
      <c r="A34" s="16">
        <f t="shared" si="0"/>
        <v>26</v>
      </c>
      <c r="B34" s="31" t="s">
        <v>44</v>
      </c>
      <c r="C34" s="17" t="s">
        <v>39</v>
      </c>
      <c r="D34" s="18" t="s">
        <v>47</v>
      </c>
      <c r="E34" s="19"/>
      <c r="F34" s="18"/>
      <c r="G34" s="20" t="s">
        <v>51</v>
      </c>
      <c r="H34" s="39"/>
      <c r="I34" s="49"/>
      <c r="J34" s="43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7"/>
      <c r="AF34" s="47"/>
      <c r="AG34" s="47"/>
      <c r="AH34" s="47"/>
      <c r="AI34" s="47"/>
      <c r="AJ34" s="47"/>
      <c r="AK34" s="47"/>
      <c r="AL34" s="47"/>
      <c r="AM34" s="47"/>
      <c r="AN34" s="47"/>
      <c r="AO34" s="47"/>
      <c r="AP34" s="47"/>
      <c r="AQ34" s="47"/>
      <c r="AR34" s="47"/>
      <c r="AS34" s="47"/>
      <c r="AT34" s="47"/>
      <c r="AU34" s="47"/>
      <c r="AV34" s="47"/>
      <c r="AW34" s="47"/>
      <c r="AX34" s="47"/>
      <c r="AY34" s="47"/>
      <c r="AZ34" s="47"/>
      <c r="BA34" s="47"/>
      <c r="BB34" s="47"/>
      <c r="BC34" s="47"/>
      <c r="BD34" s="47"/>
      <c r="BE34" s="47"/>
      <c r="BF34" s="47"/>
    </row>
    <row r="35" spans="1:58" x14ac:dyDescent="0.2">
      <c r="A35" s="16">
        <f t="shared" si="0"/>
        <v>27</v>
      </c>
      <c r="B35" s="31" t="s">
        <v>44</v>
      </c>
      <c r="C35" s="17" t="s">
        <v>40</v>
      </c>
      <c r="D35" s="18" t="s">
        <v>46</v>
      </c>
      <c r="E35" s="19"/>
      <c r="F35" s="18"/>
      <c r="G35" s="20" t="s">
        <v>50</v>
      </c>
      <c r="H35" s="39"/>
      <c r="I35" s="49"/>
      <c r="J35" s="43"/>
      <c r="K35" s="47"/>
      <c r="L35" s="48"/>
      <c r="M35" s="48"/>
      <c r="N35" s="47"/>
      <c r="O35" s="47"/>
      <c r="P35" s="48"/>
      <c r="Q35" s="48"/>
      <c r="R35" s="47"/>
      <c r="S35" s="47"/>
      <c r="T35" s="48"/>
      <c r="U35" s="48"/>
      <c r="V35" s="47"/>
      <c r="W35" s="47"/>
      <c r="X35" s="48"/>
      <c r="Y35" s="48"/>
      <c r="Z35" s="47"/>
      <c r="AA35" s="47"/>
      <c r="AB35" s="48"/>
      <c r="AC35" s="48"/>
      <c r="AD35" s="47"/>
      <c r="AE35" s="47"/>
      <c r="AF35" s="48"/>
      <c r="AG35" s="48"/>
      <c r="AH35" s="47"/>
      <c r="AI35" s="47"/>
      <c r="AJ35" s="48"/>
      <c r="AK35" s="48"/>
      <c r="AL35" s="47"/>
      <c r="AM35" s="47"/>
      <c r="AN35" s="48"/>
      <c r="AO35" s="48"/>
      <c r="AP35" s="47"/>
      <c r="AQ35" s="47"/>
      <c r="AR35" s="48"/>
      <c r="AS35" s="48"/>
      <c r="AT35" s="47"/>
      <c r="AU35" s="47"/>
      <c r="AV35" s="48"/>
      <c r="AW35" s="48"/>
      <c r="AX35" s="47"/>
      <c r="AY35" s="47"/>
      <c r="AZ35" s="48"/>
      <c r="BA35" s="48"/>
      <c r="BB35" s="47"/>
      <c r="BC35" s="47"/>
      <c r="BD35" s="48"/>
      <c r="BE35" s="48"/>
      <c r="BF35" s="47"/>
    </row>
    <row r="36" spans="1:58" x14ac:dyDescent="0.2">
      <c r="A36" s="16">
        <f t="shared" si="0"/>
        <v>28</v>
      </c>
      <c r="B36" s="31" t="s">
        <v>44</v>
      </c>
      <c r="C36" s="17" t="s">
        <v>41</v>
      </c>
      <c r="D36" s="18" t="s">
        <v>45</v>
      </c>
      <c r="E36" s="19"/>
      <c r="F36" s="18"/>
      <c r="G36" s="20" t="s">
        <v>48</v>
      </c>
      <c r="H36" s="39"/>
      <c r="I36" s="49"/>
      <c r="J36" s="43"/>
      <c r="K36" s="47"/>
      <c r="L36" s="47"/>
      <c r="M36" s="47"/>
      <c r="N36" s="48"/>
      <c r="O36" s="47"/>
      <c r="P36" s="47"/>
      <c r="Q36" s="47"/>
      <c r="R36" s="48"/>
      <c r="S36" s="47"/>
      <c r="T36" s="47"/>
      <c r="U36" s="47"/>
      <c r="V36" s="48"/>
      <c r="W36" s="47"/>
      <c r="X36" s="47"/>
      <c r="Y36" s="47"/>
      <c r="Z36" s="48"/>
      <c r="AA36" s="47"/>
      <c r="AB36" s="47"/>
      <c r="AC36" s="47"/>
      <c r="AD36" s="48"/>
      <c r="AE36" s="47"/>
      <c r="AF36" s="47"/>
      <c r="AG36" s="47"/>
      <c r="AH36" s="48"/>
      <c r="AI36" s="47"/>
      <c r="AJ36" s="47"/>
      <c r="AK36" s="47"/>
      <c r="AL36" s="48"/>
      <c r="AM36" s="47"/>
      <c r="AN36" s="47"/>
      <c r="AO36" s="47"/>
      <c r="AP36" s="48"/>
      <c r="AQ36" s="47"/>
      <c r="AR36" s="47"/>
      <c r="AS36" s="47"/>
      <c r="AT36" s="48"/>
      <c r="AU36" s="47"/>
      <c r="AV36" s="47"/>
      <c r="AW36" s="47"/>
      <c r="AX36" s="48"/>
      <c r="AY36" s="47"/>
      <c r="AZ36" s="47"/>
      <c r="BA36" s="47"/>
      <c r="BB36" s="48"/>
      <c r="BC36" s="47"/>
      <c r="BD36" s="47"/>
      <c r="BE36" s="47"/>
      <c r="BF36" s="48"/>
    </row>
    <row r="37" spans="1:58" x14ac:dyDescent="0.2">
      <c r="A37" s="69" t="s">
        <v>16</v>
      </c>
      <c r="B37" s="70"/>
      <c r="C37" s="25"/>
      <c r="D37" s="25"/>
      <c r="E37" s="26">
        <f>SUM(E11:E36)</f>
        <v>1000000</v>
      </c>
      <c r="F37" s="25"/>
      <c r="G37" s="25"/>
      <c r="H37" s="41"/>
      <c r="I37" s="25"/>
      <c r="J37" s="45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37"/>
      <c r="AS37" s="37"/>
      <c r="AT37" s="37"/>
      <c r="AU37" s="37"/>
      <c r="AV37" s="37"/>
      <c r="AW37" s="37"/>
      <c r="AX37" s="37"/>
      <c r="AY37" s="37"/>
      <c r="AZ37" s="37"/>
      <c r="BA37" s="37"/>
      <c r="BB37" s="37"/>
      <c r="BC37" s="37"/>
      <c r="BD37" s="37"/>
      <c r="BE37" s="37"/>
      <c r="BF37" s="37"/>
    </row>
  </sheetData>
  <mergeCells count="24">
    <mergeCell ref="A37:B37"/>
    <mergeCell ref="A1:A3"/>
    <mergeCell ref="E1:F1"/>
    <mergeCell ref="H1:H3"/>
    <mergeCell ref="G1:G3"/>
    <mergeCell ref="F2:F3"/>
    <mergeCell ref="E2:E3"/>
    <mergeCell ref="D1:D3"/>
    <mergeCell ref="C1:C3"/>
    <mergeCell ref="B1:B3"/>
    <mergeCell ref="AY2:BB2"/>
    <mergeCell ref="BC2:BF2"/>
    <mergeCell ref="K1:BF1"/>
    <mergeCell ref="I1:I3"/>
    <mergeCell ref="AE2:AH2"/>
    <mergeCell ref="AI2:AL2"/>
    <mergeCell ref="AM2:AP2"/>
    <mergeCell ref="AQ2:AT2"/>
    <mergeCell ref="AU2:AX2"/>
    <mergeCell ref="K2:N2"/>
    <mergeCell ref="O2:R2"/>
    <mergeCell ref="S2:V2"/>
    <mergeCell ref="W2:Z2"/>
    <mergeCell ref="AA2:AD2"/>
  </mergeCells>
  <phoneticPr fontId="1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47927-3378-40FD-A456-AF78A5F73A97}">
  <dimension ref="B1:E6"/>
  <sheetViews>
    <sheetView showGridLines="0" zoomScale="110" zoomScaleNormal="110" workbookViewId="0">
      <selection activeCell="E5" sqref="E5"/>
    </sheetView>
  </sheetViews>
  <sheetFormatPr baseColWidth="10" defaultColWidth="10.85546875" defaultRowHeight="11.25" x14ac:dyDescent="0.2"/>
  <cols>
    <col min="1" max="1" width="1.5703125" style="3" customWidth="1"/>
    <col min="2" max="2" width="10.85546875" style="3"/>
    <col min="3" max="4" width="8.42578125" style="3" customWidth="1"/>
    <col min="5" max="16384" width="10.85546875" style="3"/>
  </cols>
  <sheetData>
    <row r="1" spans="2:5" ht="22.5" x14ac:dyDescent="0.2">
      <c r="B1" s="2" t="s">
        <v>4</v>
      </c>
      <c r="C1" s="2" t="s">
        <v>10</v>
      </c>
      <c r="D1" s="2" t="s">
        <v>3</v>
      </c>
      <c r="E1" s="2" t="s">
        <v>9</v>
      </c>
    </row>
    <row r="2" spans="2:5" x14ac:dyDescent="0.2">
      <c r="B2" s="7" t="s">
        <v>5</v>
      </c>
      <c r="C2" s="4">
        <v>12</v>
      </c>
      <c r="D2" s="4">
        <v>12</v>
      </c>
      <c r="E2" s="5">
        <v>13600000</v>
      </c>
    </row>
    <row r="3" spans="2:5" x14ac:dyDescent="0.2">
      <c r="B3" s="8" t="s">
        <v>6</v>
      </c>
      <c r="C3" s="4">
        <v>6</v>
      </c>
      <c r="D3" s="4">
        <v>10</v>
      </c>
      <c r="E3" s="5">
        <v>11120000</v>
      </c>
    </row>
    <row r="4" spans="2:5" x14ac:dyDescent="0.2">
      <c r="B4" s="9" t="s">
        <v>7</v>
      </c>
      <c r="C4" s="4">
        <v>10</v>
      </c>
      <c r="D4" s="4">
        <v>10</v>
      </c>
      <c r="E4" s="5">
        <v>2880000</v>
      </c>
    </row>
    <row r="5" spans="2:5" x14ac:dyDescent="0.2">
      <c r="B5" s="10" t="s">
        <v>8</v>
      </c>
      <c r="C5" s="4">
        <v>6</v>
      </c>
      <c r="D5" s="4">
        <v>8</v>
      </c>
      <c r="E5" s="5">
        <v>9200000</v>
      </c>
    </row>
    <row r="6" spans="2:5" x14ac:dyDescent="0.2">
      <c r="E6" s="6">
        <f>SUM(E2:E5)</f>
        <v>36800000</v>
      </c>
    </row>
  </sheetData>
  <pageMargins left="0.7" right="0.7" top="0.75" bottom="0.7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572C0BD6E6E124190E56F7E93BA9E1A" ma:contentTypeVersion="13" ma:contentTypeDescription="Crear nuevo documento." ma:contentTypeScope="" ma:versionID="d3b398c278259fe3fa02062d5d9d7637">
  <xsd:schema xmlns:xsd="http://www.w3.org/2001/XMLSchema" xmlns:xs="http://www.w3.org/2001/XMLSchema" xmlns:p="http://schemas.microsoft.com/office/2006/metadata/properties" xmlns:ns3="65418ce7-f9d0-4758-bc1b-b2136854de9a" xmlns:ns4="cc206434-b2f7-4699-a4de-775a0a9914f9" targetNamespace="http://schemas.microsoft.com/office/2006/metadata/properties" ma:root="true" ma:fieldsID="1e3be51b014be0f5c1c0b0eff3b6f535" ns3:_="" ns4:_="">
    <xsd:import namespace="65418ce7-f9d0-4758-bc1b-b2136854de9a"/>
    <xsd:import namespace="cc206434-b2f7-4699-a4de-775a0a9914f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Location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418ce7-f9d0-4758-bc1b-b2136854de9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206434-b2f7-4699-a4de-775a0a9914f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i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26EEEC8-612F-4846-9B2F-FBA7C41985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5418ce7-f9d0-4758-bc1b-b2136854de9a"/>
    <ds:schemaRef ds:uri="cc206434-b2f7-4699-a4de-775a0a9914f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EAD8181-0A5E-4BA8-B229-92A3EC8DE31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203E649-C46F-4568-B779-641A3738B4A7}">
  <ds:schemaRefs>
    <ds:schemaRef ds:uri="cc206434-b2f7-4699-a4de-775a0a9914f9"/>
    <ds:schemaRef ds:uri="http://purl.org/dc/elements/1.1/"/>
    <ds:schemaRef ds:uri="http://purl.org/dc/terms/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65418ce7-f9d0-4758-bc1b-b2136854de9a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Recursos</vt:lpstr>
      <vt:lpstr>Presupuesto y Cronograma</vt:lpstr>
      <vt:lpstr>Gráfica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PILAR RAMIREZ SALAZAR</dc:creator>
  <cp:lastModifiedBy>Andrea Guerra</cp:lastModifiedBy>
  <dcterms:created xsi:type="dcterms:W3CDTF">2019-05-15T16:21:47Z</dcterms:created>
  <dcterms:modified xsi:type="dcterms:W3CDTF">2021-01-23T14:48:10Z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0x0101005572C0BD6E6E124190E56F7E93BA9E1A</vt:lpwstr>
  </property>
</Properties>
</file>