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Mis documentos\Escritorio\"/>
    </mc:Choice>
  </mc:AlternateContent>
  <xr:revisionPtr revIDLastSave="0" documentId="13_ncr:1_{66353B12-F5A0-4772-8CC3-8BA9ECBCE121}" xr6:coauthVersionLast="47" xr6:coauthVersionMax="47" xr10:uidLastSave="{00000000-0000-0000-0000-000000000000}"/>
  <bookViews>
    <workbookView xWindow="-108" yWindow="-108" windowWidth="23256" windowHeight="12456" activeTab="1" xr2:uid="{C0C5808C-E4FF-4029-832C-C608BA8FD3BF}"/>
  </bookViews>
  <sheets>
    <sheet name="Info.Trasl-ayudas" sheetId="1" r:id="rId1"/>
    <sheet name="Ficha 5.1 Ayuda" sheetId="2" r:id="rId2"/>
    <sheet name="Ficha 5.2 Traslados" sheetId="3" r:id="rId3"/>
    <sheet name="EVIDENCIAS" sheetId="4" r:id="rId4"/>
  </sheets>
  <externalReferences>
    <externalReference r:id="rId5"/>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5" i="3" l="1"/>
  <c r="D116" i="3"/>
  <c r="D117" i="3"/>
  <c r="D118" i="3"/>
  <c r="D114" i="3"/>
  <c r="D87" i="3"/>
  <c r="C119" i="3"/>
  <c r="B119" i="3"/>
  <c r="C93" i="3"/>
  <c r="B93" i="3"/>
  <c r="D92" i="3"/>
  <c r="D90" i="3"/>
  <c r="D89" i="3"/>
  <c r="D88" i="3"/>
  <c r="B20" i="3"/>
  <c r="B24" i="3" s="1"/>
  <c r="D83" i="3"/>
  <c r="D82" i="3"/>
  <c r="C81" i="3"/>
  <c r="E77" i="3"/>
  <c r="D77" i="3"/>
  <c r="C77" i="3"/>
  <c r="B77" i="3"/>
  <c r="C72" i="3"/>
  <c r="B72" i="3"/>
  <c r="D71" i="3"/>
  <c r="D70" i="3"/>
  <c r="D67" i="3"/>
  <c r="D66" i="3"/>
  <c r="D65" i="3"/>
  <c r="G57" i="3"/>
  <c r="D57" i="3"/>
  <c r="C57" i="3"/>
  <c r="B57" i="3"/>
  <c r="I55" i="3"/>
  <c r="F55" i="3"/>
  <c r="E55" i="3"/>
  <c r="I54" i="3"/>
  <c r="F54" i="3"/>
  <c r="E54" i="3"/>
  <c r="D47" i="3"/>
  <c r="D46" i="3"/>
  <c r="C40" i="3"/>
  <c r="E45" i="3" s="1"/>
  <c r="C39" i="3"/>
  <c r="C38" i="3"/>
  <c r="C37" i="3"/>
  <c r="C36" i="3"/>
  <c r="K91" i="2"/>
  <c r="I91" i="2"/>
  <c r="K90" i="2"/>
  <c r="I90" i="2"/>
  <c r="C90" i="2"/>
  <c r="B90" i="2"/>
  <c r="I89" i="2"/>
  <c r="D89" i="2"/>
  <c r="K88" i="2"/>
  <c r="I88" i="2"/>
  <c r="D88" i="2"/>
  <c r="K87" i="2"/>
  <c r="I87" i="2"/>
  <c r="D87" i="2"/>
  <c r="K86" i="2"/>
  <c r="I86" i="2"/>
  <c r="D86" i="2"/>
  <c r="K85" i="2"/>
  <c r="I85" i="2"/>
  <c r="D85" i="2"/>
  <c r="B20" i="2"/>
  <c r="B19" i="2"/>
  <c r="E80" i="2"/>
  <c r="D80" i="2"/>
  <c r="C80" i="2"/>
  <c r="B80" i="2"/>
  <c r="C75" i="2"/>
  <c r="B75" i="2"/>
  <c r="D74" i="2"/>
  <c r="D73" i="2"/>
  <c r="D70" i="2"/>
  <c r="D69" i="2"/>
  <c r="D68" i="2"/>
  <c r="G57" i="2"/>
  <c r="H53" i="2" s="1"/>
  <c r="D57" i="2"/>
  <c r="C57" i="2"/>
  <c r="B57" i="2"/>
  <c r="I55" i="2"/>
  <c r="H55" i="2"/>
  <c r="F55" i="2"/>
  <c r="E55" i="2"/>
  <c r="I54" i="2"/>
  <c r="H54" i="2"/>
  <c r="F54" i="2"/>
  <c r="E54" i="2"/>
  <c r="D47" i="2"/>
  <c r="D46" i="2"/>
  <c r="C40" i="2"/>
  <c r="D40" i="2" s="1"/>
  <c r="C39" i="2"/>
  <c r="D39" i="2" s="1"/>
  <c r="B38" i="2"/>
  <c r="C38" i="2" s="1"/>
  <c r="D38" i="2" s="1"/>
  <c r="B37" i="2"/>
  <c r="C37" i="2" s="1"/>
  <c r="D37" i="2" s="1"/>
  <c r="C36" i="2"/>
  <c r="D36" i="2" s="1"/>
  <c r="B24" i="2"/>
  <c r="E47" i="2" l="1"/>
  <c r="D119" i="3"/>
  <c r="D72" i="3"/>
  <c r="G77" i="3"/>
  <c r="D93" i="3"/>
  <c r="D39" i="3"/>
  <c r="D36" i="3"/>
  <c r="D37" i="3"/>
  <c r="D38" i="3"/>
  <c r="D81" i="3"/>
  <c r="I57" i="3"/>
  <c r="D40" i="3"/>
  <c r="E47" i="3"/>
  <c r="F57" i="3"/>
  <c r="E46" i="3"/>
  <c r="H53" i="3"/>
  <c r="H55" i="3"/>
  <c r="E57" i="3"/>
  <c r="F77" i="3"/>
  <c r="H54" i="3"/>
  <c r="H57" i="3"/>
  <c r="D75" i="2"/>
  <c r="G80" i="2"/>
  <c r="F57" i="2"/>
  <c r="D90" i="2"/>
  <c r="E46" i="2"/>
  <c r="H57" i="2"/>
  <c r="I57" i="2"/>
  <c r="E57" i="2"/>
  <c r="F80" i="2"/>
  <c r="G45" i="1" l="1"/>
  <c r="F45" i="1"/>
  <c r="F32" i="1"/>
  <c r="F22" i="1"/>
  <c r="E22" i="1"/>
  <c r="R12" i="1"/>
  <c r="P12" i="1"/>
  <c r="F12" i="1"/>
  <c r="E12" i="1"/>
  <c r="D12" i="1"/>
  <c r="C12" i="1"/>
  <c r="R11" i="1"/>
  <c r="P11" i="1"/>
  <c r="K11" i="1"/>
  <c r="J11" i="1"/>
  <c r="I11" i="1"/>
  <c r="P10" i="1"/>
  <c r="K10" i="1"/>
  <c r="R9" i="1"/>
  <c r="P9" i="1"/>
  <c r="K9" i="1"/>
  <c r="R8" i="1"/>
  <c r="P8" i="1"/>
  <c r="K8" i="1"/>
  <c r="R7" i="1"/>
  <c r="P7" i="1"/>
  <c r="K7" i="1"/>
  <c r="R6" i="1"/>
  <c r="P6" i="1"/>
  <c r="K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fernandez</author>
  </authors>
  <commentList>
    <comment ref="C50" authorId="0" shapeId="0" xr:uid="{F318BC63-290F-4DEF-B652-6FB4D82334CA}">
      <text>
        <r>
          <rPr>
            <b/>
            <sz val="9"/>
            <color indexed="81"/>
            <rFont val="Tahoma"/>
            <family val="2"/>
          </rPr>
          <t>alejandra fernandez:</t>
        </r>
        <r>
          <rPr>
            <sz val="9"/>
            <color indexed="81"/>
            <rFont val="Tahoma"/>
            <family val="2"/>
          </rPr>
          <t xml:space="preserve">
Se han retornado y por eso se prestaron nuevamente </t>
        </r>
      </text>
    </comment>
    <comment ref="F50" authorId="0" shapeId="0" xr:uid="{72887530-F079-4345-B3DB-D5E9F8C457BB}">
      <text>
        <r>
          <rPr>
            <b/>
            <sz val="9"/>
            <color indexed="81"/>
            <rFont val="Tahoma"/>
            <family val="2"/>
          </rPr>
          <t>alejandra fernandez:</t>
        </r>
        <r>
          <rPr>
            <sz val="9"/>
            <color indexed="81"/>
            <rFont val="Tahoma"/>
            <family val="2"/>
          </rPr>
          <t xml:space="preserve">
No hay resultado de personas si no de total de servicio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36" authorId="0" shapeId="0" xr:uid="{0EBDA9B1-4E04-482D-BCF5-A6458C43A080}">
      <text>
        <r>
          <rPr>
            <b/>
            <sz val="9"/>
            <color indexed="81"/>
            <rFont val="Tahoma"/>
            <family val="2"/>
          </rPr>
          <t>User:</t>
        </r>
        <r>
          <rPr>
            <sz val="9"/>
            <color indexed="81"/>
            <rFont val="Tahoma"/>
            <family val="2"/>
          </rPr>
          <t xml:space="preserve">
No cuenta con datos para esta vigencia</t>
        </r>
      </text>
    </comment>
    <comment ref="A45" authorId="0" shapeId="0" xr:uid="{D9B9330F-41DE-4390-8B9D-D81E2F061EBB}">
      <text>
        <r>
          <rPr>
            <b/>
            <sz val="9"/>
            <color indexed="81"/>
            <rFont val="Tahoma"/>
            <family val="2"/>
          </rPr>
          <t>User:</t>
        </r>
        <r>
          <rPr>
            <sz val="9"/>
            <color indexed="81"/>
            <rFont val="Tahoma"/>
            <family val="2"/>
          </rPr>
          <t xml:space="preserve">
No cuenta con datos para esta vigencia</t>
        </r>
      </text>
    </comment>
    <comment ref="A53" authorId="0" shapeId="0" xr:uid="{927B3528-D381-4A4D-B269-DB7ACBFD4D85}">
      <text>
        <r>
          <rPr>
            <b/>
            <sz val="9"/>
            <color indexed="81"/>
            <rFont val="Tahoma"/>
            <family val="2"/>
          </rPr>
          <t>User:</t>
        </r>
        <r>
          <rPr>
            <sz val="9"/>
            <color indexed="81"/>
            <rFont val="Tahoma"/>
            <family val="2"/>
          </rPr>
          <t xml:space="preserve">
No cuenta con datos ni seguimiento para esta vigencia</t>
        </r>
      </text>
    </comment>
    <comment ref="A67" authorId="0" shapeId="0" xr:uid="{E9706524-F239-48DC-9705-431AE93CBCF3}">
      <text>
        <r>
          <rPr>
            <b/>
            <sz val="9"/>
            <color indexed="81"/>
            <rFont val="Tahoma"/>
            <family val="2"/>
          </rPr>
          <t>User:</t>
        </r>
        <r>
          <rPr>
            <sz val="9"/>
            <color indexed="81"/>
            <rFont val="Tahoma"/>
            <family val="2"/>
          </rPr>
          <t xml:space="preserve">
No cuenta con datos para esta vigencia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36" authorId="0" shapeId="0" xr:uid="{64231CFA-3E4A-4598-80AF-806B8D9B3796}">
      <text>
        <r>
          <rPr>
            <b/>
            <sz val="9"/>
            <color indexed="81"/>
            <rFont val="Tahoma"/>
            <family val="2"/>
          </rPr>
          <t>User:</t>
        </r>
        <r>
          <rPr>
            <sz val="9"/>
            <color indexed="81"/>
            <rFont val="Tahoma"/>
            <family val="2"/>
          </rPr>
          <t xml:space="preserve">
No cuenta con datos para esta vigencia</t>
        </r>
      </text>
    </comment>
    <comment ref="A45" authorId="0" shapeId="0" xr:uid="{6AD27BFB-875A-4E71-BF2B-FC0F13C90AAF}">
      <text>
        <r>
          <rPr>
            <b/>
            <sz val="9"/>
            <color indexed="81"/>
            <rFont val="Tahoma"/>
            <family val="2"/>
          </rPr>
          <t>User:</t>
        </r>
        <r>
          <rPr>
            <sz val="9"/>
            <color indexed="81"/>
            <rFont val="Tahoma"/>
            <family val="2"/>
          </rPr>
          <t xml:space="preserve">
No cuenta con datos para esta vigencia</t>
        </r>
      </text>
    </comment>
    <comment ref="A53" authorId="0" shapeId="0" xr:uid="{ECCBD5E2-6683-465B-A0AE-10D9A6F10992}">
      <text>
        <r>
          <rPr>
            <b/>
            <sz val="9"/>
            <color indexed="81"/>
            <rFont val="Tahoma"/>
            <family val="2"/>
          </rPr>
          <t>User:</t>
        </r>
        <r>
          <rPr>
            <sz val="9"/>
            <color indexed="81"/>
            <rFont val="Tahoma"/>
            <family val="2"/>
          </rPr>
          <t xml:space="preserve">
No cuenta con datos para esta vigencia</t>
        </r>
      </text>
    </comment>
    <comment ref="A64" authorId="0" shapeId="0" xr:uid="{1D58A5AF-D8EE-45C2-AB90-89AA2C6586A0}">
      <text>
        <r>
          <rPr>
            <b/>
            <sz val="9"/>
            <color indexed="81"/>
            <rFont val="Tahoma"/>
            <family val="2"/>
          </rPr>
          <t>User:</t>
        </r>
        <r>
          <rPr>
            <sz val="9"/>
            <color indexed="81"/>
            <rFont val="Tahoma"/>
            <family val="2"/>
          </rPr>
          <t xml:space="preserve">
No cuenta con datos para esta vigencia</t>
        </r>
      </text>
    </comment>
    <comment ref="A81" authorId="0" shapeId="0" xr:uid="{8D148CB2-25AB-4481-A3F0-066C035B0CBE}">
      <text>
        <r>
          <rPr>
            <b/>
            <sz val="9"/>
            <color indexed="81"/>
            <rFont val="Tahoma"/>
            <family val="2"/>
          </rPr>
          <t>User:</t>
        </r>
        <r>
          <rPr>
            <sz val="9"/>
            <color indexed="81"/>
            <rFont val="Tahoma"/>
            <family val="2"/>
          </rPr>
          <t xml:space="preserve">
No cuenta con datos para esta vigencia</t>
        </r>
      </text>
    </comment>
  </commentList>
</comments>
</file>

<file path=xl/sharedStrings.xml><?xml version="1.0" encoding="utf-8"?>
<sst xmlns="http://schemas.openxmlformats.org/spreadsheetml/2006/main" count="324" uniqueCount="147">
  <si>
    <t>PRESUPUESTO V.S AYUDAS TECNICAS - TRANSPORTE</t>
  </si>
  <si>
    <t>TIPO DE DISCAPACIDAD</t>
  </si>
  <si>
    <t>AYUDA TECNICA</t>
  </si>
  <si>
    <t>TRASLADO PERSONAS</t>
  </si>
  <si>
    <t>CANTIDAD TRASL.</t>
  </si>
  <si>
    <t xml:space="preserve">PRESUPUESTO </t>
  </si>
  <si>
    <t>AYUDA TECNICA 2024</t>
  </si>
  <si>
    <t>AYUDA TECNICA 205</t>
  </si>
  <si>
    <t>PRESUPUESTO 2023</t>
  </si>
  <si>
    <t>PRESUPUESTO 2024</t>
  </si>
  <si>
    <t>PRESUPUESTO 2025</t>
  </si>
  <si>
    <t>FISICA</t>
  </si>
  <si>
    <t>MULTIPLE</t>
  </si>
  <si>
    <t>INTELECTUAL</t>
  </si>
  <si>
    <t>PSICOSOCIAL</t>
  </si>
  <si>
    <t>AUDITIVA</t>
  </si>
  <si>
    <t>VISUAL</t>
  </si>
  <si>
    <t>TOTAL</t>
  </si>
  <si>
    <t>TRASLADO</t>
  </si>
  <si>
    <t>CANTIDAD DE TRASL.</t>
  </si>
  <si>
    <t>SOLICITUD DE AYUDA VS BENEFICIARIOS DE AYUDA</t>
  </si>
  <si>
    <t>TRANSPORTE - 2025</t>
  </si>
  <si>
    <t>SOLICITUD</t>
  </si>
  <si>
    <t>BENEF. TRANSP.</t>
  </si>
  <si>
    <t>AYUDA TECNICA - 2025</t>
  </si>
  <si>
    <t>SOLICITUD AYUDA T.</t>
  </si>
  <si>
    <t>REC. SERVICIO</t>
  </si>
  <si>
    <t>AYUDA TECNICA - 2024</t>
  </si>
  <si>
    <t>TRANSPORTE - 2024</t>
  </si>
  <si>
    <t>SOLICITUD TRANS.</t>
  </si>
  <si>
    <t>AYUDA TECNICA - 2023</t>
  </si>
  <si>
    <t>% Variación</t>
  </si>
  <si>
    <t>Contenido</t>
  </si>
  <si>
    <t>Nombre del indicador</t>
  </si>
  <si>
    <t>Cobertura de ayuda tecnica  prestada a la población con discapacidad</t>
  </si>
  <si>
    <t>Objetivo</t>
  </si>
  <si>
    <t xml:space="preserve">
Medir el grado de cumplimiento  a las de personas que solicitan el servicio de ayudas técnicas, en relación con aquellas que efectivamente lo reciben, permitiendo evaluar la capacidad institucional para responder a la demanda.</t>
  </si>
  <si>
    <t>Dimensión</t>
  </si>
  <si>
    <t>Resultado / Cobertura</t>
  </si>
  <si>
    <t>Tipo de indicador</t>
  </si>
  <si>
    <t>Eficacia – Cobertura</t>
  </si>
  <si>
    <t>Definición</t>
  </si>
  <si>
    <t>Este indicador expresa el porcentaje de personas que, habiendo solicitado un servicio, lo reciben efectivamente durante un periodo determinado.</t>
  </si>
  <si>
    <t>Fórmula</t>
  </si>
  <si>
    <t>(N° personas solicita/N° personas que recibe )*100</t>
  </si>
  <si>
    <t>Unidad de medida</t>
  </si>
  <si>
    <t>Porcentaje (%)</t>
  </si>
  <si>
    <t>Frecuencia de medición</t>
  </si>
  <si>
    <t>Anual</t>
  </si>
  <si>
    <t>Fuente de información</t>
  </si>
  <si>
    <t>Registros administrativos municipio de Funza; registros administrativos de la Gobernación de Cundinamarca</t>
  </si>
  <si>
    <t>Responsable</t>
  </si>
  <si>
    <t>Secretaría de Salud / Secretaría de Desarrollo Social – Municipio de Funza</t>
  </si>
  <si>
    <t>Línea de política</t>
  </si>
  <si>
    <t>Discapacidad e inclusión social</t>
  </si>
  <si>
    <t>Meta</t>
  </si>
  <si>
    <t>≥ 80 % de cobertura</t>
  </si>
  <si>
    <t>Interpretación</t>
  </si>
  <si>
    <t>Valores bajos indican brechas de acceso; valores altos reflejan mayor efectividad de la prestacion del servicio.</t>
  </si>
  <si>
    <t>Desagregación</t>
  </si>
  <si>
    <t>Tipo de discapacidad, vigencia</t>
  </si>
  <si>
    <t>Uso del indicador</t>
  </si>
  <si>
    <t>Planeación, seguimiento presupuestal y ajustes de la política pública</t>
  </si>
  <si>
    <t>Observaciones</t>
  </si>
  <si>
    <t>Este indicador expresa unicamende el grado de cumplimiento de la atencion frente a la demanda, lo reciben efectivamente durante un periodo determinado pero no mide la calidad e impacto del servicio prestado a la poblacion con discapacidad</t>
  </si>
  <si>
    <t>Línea base Agregada</t>
  </si>
  <si>
    <t>Valor actualizado</t>
  </si>
  <si>
    <t>Meta 2027</t>
  </si>
  <si>
    <t>Año de línea base</t>
  </si>
  <si>
    <t>Año actualización</t>
  </si>
  <si>
    <t>Brecha</t>
  </si>
  <si>
    <t>CÁLCULOS</t>
  </si>
  <si>
    <t>Metodología</t>
  </si>
  <si>
    <t>Meta alcanzada (supera 100%) - Mantenimiento</t>
  </si>
  <si>
    <t>Fuente:</t>
  </si>
  <si>
    <t>Objetivo de política. Aumentar y mantener al 100%</t>
  </si>
  <si>
    <t>Detalle:</t>
  </si>
  <si>
    <t xml:space="preserve">Este indicador mide el porcentaje de personas que recibieron  ayuda tecnica a la poblacion en condicion de discapacidad que reciben asistenciatecnica  durante una vigencia determinada, en relación con el total de personas certificadas en el municipio. Permite identificar el nivel de acceso efectivo a los servicios financiados con recursos públicos y establecer brechas entre la población potencial y la población atendida.
</t>
  </si>
  <si>
    <t>Meta de referencia</t>
  </si>
  <si>
    <t>Alcanzar o superar una cobertura del 80 % de atención terapéutica sobre la población certificada en condición de discapacidad.</t>
  </si>
  <si>
    <t>Interpretación del indicador (Semáforo)</t>
  </si>
  <si>
    <t>Indicador tipo semáforo:
Verde: ≥80% cobertura
Amarillo: 60–79%
Rojo: &lt;60%</t>
  </si>
  <si>
    <t>POBLACIÓN TOTAL CERTIFICADA</t>
  </si>
  <si>
    <t>SERIE COBERTURA AGREGADA (POBLACIÓN CERTIFICADA Vs ATENDIDA)</t>
  </si>
  <si>
    <t>Año</t>
  </si>
  <si>
    <t>POBLACIÓN ATENDIDA</t>
  </si>
  <si>
    <t xml:space="preserve"> % COBERTURA </t>
  </si>
  <si>
    <t>% BRECHA</t>
  </si>
  <si>
    <t>SERIE COBERTURA AGREGADA (POBLACIÓN SOLICITA ATENCIÓN Vs ATENDIDA)</t>
  </si>
  <si>
    <t>POBLACIÓN QUE SOLICITA ATENCIÓN</t>
  </si>
  <si>
    <t xml:space="preserve">SERIE COBERTURA POR TIPO DE ATENCIÓN (POBLACIÓN SOLICITA ATENCIÓN Vs ATENDIDA) </t>
  </si>
  <si>
    <t>AÑO</t>
  </si>
  <si>
    <t>PERSONASCON DISCAPACIDAD CERTIFICADAS POR LA GOBERNACION</t>
  </si>
  <si>
    <t>PERSONAS QUE SOLICITAN AYUDA TECNICA</t>
  </si>
  <si>
    <t>PERSONAS ATENDIDAS</t>
  </si>
  <si>
    <t>% CENSO VS ATENCIÓN</t>
  </si>
  <si>
    <t>% SOLICITUDES  VS ATENCIONES 2025</t>
  </si>
  <si>
    <t>PRESUPUESTO EJECUTADO POR  AÑO</t>
  </si>
  <si>
    <t xml:space="preserve">% DE PARTICIPACIÓN PRESUPUESTO EJECUTADO Vs presupuesto total destinado 2 periodos anuales </t>
  </si>
  <si>
    <t>Costo percapita por año</t>
  </si>
  <si>
    <t>% DE DE COBERTURA</t>
  </si>
  <si>
    <t xml:space="preserve">PERSONAS ATENDIDAS </t>
  </si>
  <si>
    <t>Pob. Solicita Atención 2024</t>
  </si>
  <si>
    <t>Pob. Solicita Atención 2025</t>
  </si>
  <si>
    <t>Pob.  Atendida 2024</t>
  </si>
  <si>
    <t>Pob.  Atendida 2025</t>
  </si>
  <si>
    <t>% cobertura 2024</t>
  </si>
  <si>
    <t>% cobertura 2025</t>
  </si>
  <si>
    <t>AYUDA TECNICA 2025</t>
  </si>
  <si>
    <t>PERSONAS CON DISCAPACIDAD CERTIFICADAS POR LA GOBERNACION</t>
  </si>
  <si>
    <t>Eficiencia en la entrega  de implementos a la población beneficiada.</t>
  </si>
  <si>
    <t>Evaluar la eficiencia en el uso de los recursos financieros del programa o servicio, a través de la medición del costo promedio por persona beneficiada, con el fin de analizar la relación entre la inversión realizada y la cobertura alcanzada, y apoyar la toma de decisiones orientadas a la optimización del gasto público y la mejora del impacto social.</t>
  </si>
  <si>
    <t>Eficiencia – Cobertura</t>
  </si>
  <si>
    <t>Este indicador mide la relación entre los recursos financieros invertidos y el número de personas que efectivamente reciben el beneficio del servicio o programa, permitiendo evaluar qué tan eficiente es el uso del presupuesto asignado.</t>
  </si>
  <si>
    <t xml:space="preserve">Costo Vs Personas que reciben beneficio </t>
  </si>
  <si>
    <t>Pesos ($)</t>
  </si>
  <si>
    <t xml:space="preserve">El indicador debe analizarse junto con variables de calidad y pertinencia de los implementos entregados, para evitar interpretaciones centradas únicamente en la reducción de costos.
La variación del indicador entre periodos puede verse afectada por cambios en precios de mercado, condiciones logísticas o características específicas de la población beneficiaria.
Es recomendable desagregar el indicador por tipo de implemento o grupo poblacional para un análisis más preciso de la eficiencia y la cobertura.
</t>
  </si>
  <si>
    <t>Meta alcanzada (mantener 10%) - Mantenimiento</t>
  </si>
  <si>
    <t>Objetivo de política. Mantener sobre 10%</t>
  </si>
  <si>
    <t xml:space="preserve">Este indicador mide la Variación porcentual del presupuesto de de un año a otro, expresado en términos porcentuales. Su cálculo permite identificar de manera precisa la magnitud del incremento o disminución del presupuesto, facilitando la comparación temporal y el análisis de tendencias.
</t>
  </si>
  <si>
    <t>Mantener en nivel bajos las variaciones presupuestales asegurando el cubrimiento de los requerimientos actuales de la politica</t>
  </si>
  <si>
    <t>Indicador tipo semáforo:
Verde: ≥80% cobertura
Amarillo: 60–79%
Rojo: &lt;10%</t>
  </si>
  <si>
    <t>SERIE COBERTURA AGREGADA (POBLACIÓN SOLICITA SERVICIO Vs ATENDIDA)</t>
  </si>
  <si>
    <t>POBLACION SOLICITA ATENCION</t>
  </si>
  <si>
    <t>PERSONAS QUE SOLICITAN TRANSPORTE</t>
  </si>
  <si>
    <t>% DE PARTICIPACIÓN PRESUPUESTO EJECUTADO Vs presupuesto total año</t>
  </si>
  <si>
    <t>Pob. Solicita Transporte 2024</t>
  </si>
  <si>
    <t>Pob. Solicita Transporte 2025</t>
  </si>
  <si>
    <t>SERIE (Costo Vs Personas que reciben beneficio )</t>
  </si>
  <si>
    <t>PRESUPUESTO</t>
  </si>
  <si>
    <t>COSTO PERCAPITA</t>
  </si>
  <si>
    <t xml:space="preserve"> % COBERTURA TRASLADOS</t>
  </si>
  <si>
    <t xml:space="preserve">SERIE COBERTURA POR TIPO DE ATENCIÓN (POBLACIÓN SOLICITA SERVICIO Vs ATENDIDA) </t>
  </si>
  <si>
    <t>TRASLADOS 2024</t>
  </si>
  <si>
    <t>TRASLADOS 2025</t>
  </si>
  <si>
    <t>VARIACION PRESUPUESTO POR DISCAPACIDAD</t>
  </si>
  <si>
    <t>VARIACION TRASLADOS POR DISCAPACIDAD/POR AÑO</t>
  </si>
  <si>
    <t>Campo</t>
  </si>
  <si>
    <t>HOJA DE VIDA DEL INDICADOR  TRASLADOS</t>
  </si>
  <si>
    <t>HOJA DE VIDA DEL INDICADOR  AYUDAS TECNICAS</t>
  </si>
  <si>
    <t>Imagén No 1. Traslados</t>
  </si>
  <si>
    <t>Imagén No 2. Traslados</t>
  </si>
  <si>
    <t>Imagén No 3. Traslados y Transporte.</t>
  </si>
  <si>
    <t>Imagén No 4. Ayuda Técnica.</t>
  </si>
  <si>
    <t>Imagén No 5. Traslados y Transporte.</t>
  </si>
  <si>
    <t>Imagén No 6. Ayudas Técnicas.</t>
  </si>
  <si>
    <t>Imagén No 7. Ayudas Técnicas.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</si>
</sst>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 #,##0_-;\-&quot;$&quot;\ * #,##0_-;_-&quot;$&quot;\ * &quot;-&quot;??_-;_-@_-"/>
    <numFmt numFmtId="165" formatCode="0.0%"/>
    <numFmt numFmtId="166" formatCode="_-* #,##0_-;\-* #,##0_-;_-* &quot;-&quot;??_-;_-@_-"/>
    <numFmt numFmtId="167" formatCode="_-[$$-240A]\ * #,##0_-;\-[$$-240A]\ * #,##0_-;_-[$$-240A]\ *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sz val="12"/>
      <color theme="1"/>
      <name val="Calibri"/>
      <family val="2"/>
    </font>
    <font>
      <b/>
      <sz val="13"/>
      <color rgb="FFC00000"/>
      <name val="Calibri"/>
      <family val="2"/>
    </font>
    <font>
      <sz val="12"/>
      <name val="Calibri"/>
      <family val="2"/>
    </font>
    <font>
      <b/>
      <sz val="12"/>
      <color theme="1"/>
      <name val="Calibri"/>
      <family val="2"/>
    </font>
  </fonts>
  <fills count="17">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rgb="FFD6DCE4"/>
        <bgColor rgb="FFD6DCE4"/>
      </patternFill>
    </fill>
    <fill>
      <patternFill patternType="solid">
        <fgColor theme="0" tint="-4.9989318521683403E-2"/>
        <bgColor indexed="64"/>
      </patternFill>
    </fill>
    <fill>
      <patternFill patternType="solid">
        <fgColor theme="0"/>
        <bgColor theme="0"/>
      </patternFill>
    </fill>
    <fill>
      <patternFill patternType="solid">
        <fgColor theme="9" tint="0.59999389629810485"/>
        <bgColor rgb="FFD6DCE4"/>
      </patternFill>
    </fill>
    <fill>
      <patternFill patternType="solid">
        <fgColor theme="9" tint="0.59999389629810485"/>
        <bgColor indexed="64"/>
      </patternFill>
    </fill>
    <fill>
      <patternFill patternType="solid">
        <fgColor theme="4" tint="0.79998168889431442"/>
        <bgColor rgb="FFD6DCE4"/>
      </patternFill>
    </fill>
    <fill>
      <patternFill patternType="solid">
        <fgColor theme="9" tint="0.39997558519241921"/>
        <bgColor indexed="64"/>
      </patternFill>
    </fill>
    <fill>
      <patternFill patternType="solid">
        <fgColor theme="7" tint="0.59999389629810485"/>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73">
    <xf numFmtId="0" fontId="0" fillId="0" borderId="0" xfId="0"/>
    <xf numFmtId="0" fontId="2" fillId="0" borderId="1" xfId="0" applyFont="1" applyBorder="1" applyAlignment="1">
      <alignment horizontal="center"/>
    </xf>
    <xf numFmtId="0" fontId="2" fillId="0" borderId="4" xfId="0" applyFont="1" applyBorder="1" applyAlignment="1">
      <alignment horizontal="center"/>
    </xf>
    <xf numFmtId="0" fontId="2" fillId="0" borderId="5" xfId="0" applyFont="1" applyBorder="1"/>
    <xf numFmtId="0" fontId="0" fillId="0" borderId="6" xfId="0" applyBorder="1"/>
    <xf numFmtId="0" fontId="0" fillId="0" borderId="4" xfId="0" applyBorder="1" applyAlignment="1">
      <alignment horizontal="center"/>
    </xf>
    <xf numFmtId="0" fontId="0" fillId="0" borderId="7" xfId="0" applyBorder="1"/>
    <xf numFmtId="164" fontId="0" fillId="0" borderId="8" xfId="2" applyNumberFormat="1" applyFont="1" applyBorder="1"/>
    <xf numFmtId="0" fontId="0" fillId="0" borderId="4" xfId="0" applyBorder="1"/>
    <xf numFmtId="164" fontId="0" fillId="0" borderId="4" xfId="2" applyNumberFormat="1" applyFont="1" applyBorder="1"/>
    <xf numFmtId="0" fontId="2" fillId="3" borderId="12" xfId="0" applyFont="1" applyFill="1" applyBorder="1"/>
    <xf numFmtId="0" fontId="2" fillId="3" borderId="4" xfId="0" applyFont="1" applyFill="1" applyBorder="1" applyAlignment="1">
      <alignment horizontal="right"/>
    </xf>
    <xf numFmtId="0" fontId="2" fillId="3" borderId="12" xfId="0" applyFont="1" applyFill="1" applyBorder="1" applyAlignment="1">
      <alignment horizontal="right"/>
    </xf>
    <xf numFmtId="164" fontId="2" fillId="3" borderId="13" xfId="2" applyNumberFormat="1" applyFont="1" applyFill="1" applyBorder="1" applyAlignment="1">
      <alignment horizontal="right"/>
    </xf>
    <xf numFmtId="0" fontId="2" fillId="0" borderId="0" xfId="0" applyFont="1" applyAlignment="1">
      <alignment horizontal="center"/>
    </xf>
    <xf numFmtId="0" fontId="2" fillId="6" borderId="4" xfId="0" applyFont="1" applyFill="1" applyBorder="1"/>
    <xf numFmtId="164" fontId="1" fillId="0" borderId="8" xfId="2" applyNumberFormat="1" applyFont="1" applyBorder="1"/>
    <xf numFmtId="164" fontId="1" fillId="0" borderId="4" xfId="2" applyNumberFormat="1" applyFont="1" applyBorder="1"/>
    <xf numFmtId="0" fontId="0" fillId="0" borderId="5" xfId="0" applyBorder="1"/>
    <xf numFmtId="0" fontId="0" fillId="0" borderId="5" xfId="0" applyBorder="1" applyAlignment="1">
      <alignment horizontal="center"/>
    </xf>
    <xf numFmtId="0" fontId="2" fillId="5" borderId="1" xfId="0" applyFont="1" applyFill="1" applyBorder="1"/>
    <xf numFmtId="0" fontId="2" fillId="5" borderId="4" xfId="0" applyFont="1" applyFill="1" applyBorder="1"/>
    <xf numFmtId="0" fontId="2" fillId="5" borderId="12" xfId="0" applyFont="1" applyFill="1" applyBorder="1"/>
    <xf numFmtId="164" fontId="2" fillId="5" borderId="13" xfId="2" applyNumberFormat="1" applyFont="1" applyFill="1" applyBorder="1"/>
    <xf numFmtId="0" fontId="2" fillId="0" borderId="14" xfId="0" applyFont="1" applyBorder="1"/>
    <xf numFmtId="0" fontId="2" fillId="0" borderId="4" xfId="0" applyFont="1" applyBorder="1"/>
    <xf numFmtId="0" fontId="2" fillId="0" borderId="3" xfId="0" applyFont="1" applyBorder="1" applyAlignment="1">
      <alignment horizontal="center"/>
    </xf>
    <xf numFmtId="0" fontId="2" fillId="0" borderId="14" xfId="0" applyFont="1" applyBorder="1" applyAlignment="1">
      <alignment horizontal="center"/>
    </xf>
    <xf numFmtId="0" fontId="2" fillId="0" borderId="3" xfId="0" applyFont="1" applyBorder="1"/>
    <xf numFmtId="164" fontId="2" fillId="0" borderId="4" xfId="2" applyNumberFormat="1" applyFont="1" applyBorder="1"/>
    <xf numFmtId="0" fontId="2" fillId="0" borderId="0" xfId="0" applyFont="1"/>
    <xf numFmtId="164" fontId="2" fillId="0" borderId="8" xfId="2" applyNumberFormat="1" applyFont="1" applyBorder="1"/>
    <xf numFmtId="0" fontId="2" fillId="0" borderId="8" xfId="0" applyFont="1" applyBorder="1"/>
    <xf numFmtId="0" fontId="2" fillId="0" borderId="15" xfId="0" applyFont="1" applyBorder="1"/>
    <xf numFmtId="0" fontId="2" fillId="0" borderId="16" xfId="0" applyFont="1" applyBorder="1"/>
    <xf numFmtId="0" fontId="2" fillId="4" borderId="12" xfId="0" applyFont="1" applyFill="1" applyBorder="1"/>
    <xf numFmtId="0" fontId="2" fillId="4" borderId="4" xfId="0" applyFont="1" applyFill="1" applyBorder="1"/>
    <xf numFmtId="0" fontId="2" fillId="4" borderId="3" xfId="0" applyFont="1" applyFill="1" applyBorder="1"/>
    <xf numFmtId="0" fontId="2" fillId="4" borderId="1" xfId="0" applyFont="1" applyFill="1" applyBorder="1"/>
    <xf numFmtId="164" fontId="2" fillId="4" borderId="4" xfId="2" applyNumberFormat="1" applyFont="1" applyFill="1" applyBorder="1"/>
    <xf numFmtId="0" fontId="2" fillId="0" borderId="13" xfId="0" applyFont="1" applyBorder="1" applyAlignment="1">
      <alignment horizontal="center"/>
    </xf>
    <xf numFmtId="0" fontId="0" fillId="0" borderId="8" xfId="0" applyBorder="1"/>
    <xf numFmtId="0" fontId="2" fillId="0" borderId="1" xfId="0" applyFont="1" applyBorder="1"/>
    <xf numFmtId="0" fontId="0" fillId="0" borderId="17" xfId="0" applyBorder="1"/>
    <xf numFmtId="0" fontId="0" fillId="0" borderId="18" xfId="0" applyBorder="1"/>
    <xf numFmtId="0" fontId="2" fillId="0" borderId="7" xfId="0" applyFont="1" applyBorder="1"/>
    <xf numFmtId="0" fontId="0" fillId="0" borderId="19" xfId="0" applyBorder="1"/>
    <xf numFmtId="0" fontId="0" fillId="0" borderId="20" xfId="0" applyBorder="1"/>
    <xf numFmtId="0" fontId="0" fillId="0" borderId="12" xfId="0" applyBorder="1"/>
    <xf numFmtId="0" fontId="0" fillId="0" borderId="22" xfId="0" applyBorder="1"/>
    <xf numFmtId="0" fontId="0" fillId="0" borderId="23" xfId="0" applyBorder="1"/>
    <xf numFmtId="0" fontId="0" fillId="0" borderId="24" xfId="0" applyBorder="1"/>
    <xf numFmtId="9" fontId="0" fillId="0" borderId="24" xfId="3" applyFont="1" applyBorder="1"/>
    <xf numFmtId="0" fontId="2" fillId="0" borderId="24" xfId="0" applyFont="1" applyBorder="1"/>
    <xf numFmtId="0" fontId="2" fillId="0" borderId="24" xfId="0" applyFont="1" applyBorder="1" applyAlignment="1">
      <alignment horizontal="center"/>
    </xf>
    <xf numFmtId="164" fontId="0" fillId="0" borderId="24" xfId="4" applyNumberFormat="1" applyFont="1" applyBorder="1"/>
    <xf numFmtId="164" fontId="0" fillId="0" borderId="24" xfId="2" applyNumberFormat="1" applyFont="1" applyBorder="1"/>
    <xf numFmtId="0" fontId="2" fillId="0" borderId="25" xfId="0" applyFont="1" applyBorder="1" applyAlignment="1">
      <alignment horizontal="center"/>
    </xf>
    <xf numFmtId="0" fontId="2" fillId="0" borderId="26" xfId="0" applyFont="1" applyBorder="1"/>
    <xf numFmtId="0" fontId="2" fillId="0" borderId="26" xfId="0" applyFont="1" applyBorder="1" applyAlignment="1">
      <alignment horizontal="center"/>
    </xf>
    <xf numFmtId="0" fontId="2" fillId="0" borderId="27" xfId="0" applyFont="1" applyBorder="1"/>
    <xf numFmtId="0" fontId="0" fillId="0" borderId="28" xfId="0" applyBorder="1"/>
    <xf numFmtId="0" fontId="2" fillId="3" borderId="19" xfId="0" applyFont="1" applyFill="1" applyBorder="1"/>
    <xf numFmtId="164" fontId="2" fillId="3" borderId="23" xfId="2" applyNumberFormat="1" applyFont="1" applyFill="1" applyBorder="1" applyAlignment="1">
      <alignment horizontal="right"/>
    </xf>
    <xf numFmtId="9" fontId="2" fillId="3" borderId="23" xfId="3" applyFont="1" applyFill="1" applyBorder="1" applyAlignment="1">
      <alignment horizontal="right"/>
    </xf>
    <xf numFmtId="9" fontId="0" fillId="0" borderId="29" xfId="3" applyFont="1" applyBorder="1"/>
    <xf numFmtId="9" fontId="2" fillId="3" borderId="20" xfId="3" applyFont="1" applyFill="1" applyBorder="1" applyAlignment="1">
      <alignment horizontal="right"/>
    </xf>
    <xf numFmtId="0" fontId="2" fillId="0" borderId="25" xfId="0" applyFont="1" applyBorder="1"/>
    <xf numFmtId="9" fontId="0" fillId="0" borderId="20" xfId="3" applyFont="1" applyBorder="1"/>
    <xf numFmtId="164" fontId="2" fillId="3" borderId="23" xfId="4" applyNumberFormat="1" applyFont="1" applyFill="1" applyBorder="1"/>
    <xf numFmtId="0" fontId="2" fillId="8" borderId="4" xfId="0" applyFont="1" applyFill="1" applyBorder="1" applyAlignment="1">
      <alignment horizontal="center" vertical="center" wrapText="1"/>
    </xf>
    <xf numFmtId="0" fontId="5" fillId="9" borderId="30" xfId="0" applyFont="1" applyFill="1" applyBorder="1" applyAlignment="1">
      <alignment horizontal="left"/>
    </xf>
    <xf numFmtId="0" fontId="0" fillId="10" borderId="22" xfId="0" applyFill="1" applyBorder="1" applyAlignment="1">
      <alignment vertical="center" wrapText="1"/>
    </xf>
    <xf numFmtId="0" fontId="0" fillId="10" borderId="24" xfId="0" applyFill="1" applyBorder="1" applyAlignment="1">
      <alignment vertical="center" wrapText="1"/>
    </xf>
    <xf numFmtId="165" fontId="5" fillId="10" borderId="24" xfId="0" applyNumberFormat="1" applyFont="1" applyFill="1" applyBorder="1"/>
    <xf numFmtId="10" fontId="5" fillId="10" borderId="24" xfId="0" applyNumberFormat="1" applyFont="1" applyFill="1" applyBorder="1"/>
    <xf numFmtId="0" fontId="5" fillId="9" borderId="31" xfId="0" applyFont="1" applyFill="1" applyBorder="1"/>
    <xf numFmtId="0" fontId="5" fillId="0" borderId="24" xfId="0" applyFont="1" applyBorder="1"/>
    <xf numFmtId="165" fontId="5" fillId="0" borderId="24" xfId="0" applyNumberFormat="1" applyFont="1" applyBorder="1"/>
    <xf numFmtId="0" fontId="5" fillId="9" borderId="24" xfId="0" applyFont="1" applyFill="1" applyBorder="1" applyAlignment="1">
      <alignment horizontal="left"/>
    </xf>
    <xf numFmtId="0" fontId="5" fillId="9" borderId="24" xfId="0" applyFont="1" applyFill="1" applyBorder="1" applyAlignment="1">
      <alignment vertical="center"/>
    </xf>
    <xf numFmtId="0" fontId="5" fillId="0" borderId="24" xfId="0" applyFont="1" applyBorder="1" applyAlignment="1">
      <alignment vertical="top" wrapText="1"/>
    </xf>
    <xf numFmtId="0" fontId="5" fillId="9" borderId="0" xfId="0" applyFont="1" applyFill="1" applyAlignment="1">
      <alignment vertical="center"/>
    </xf>
    <xf numFmtId="0" fontId="8" fillId="12" borderId="24" xfId="0" applyFont="1" applyFill="1" applyBorder="1" applyAlignment="1">
      <alignment horizontal="left"/>
    </xf>
    <xf numFmtId="0" fontId="5" fillId="0" borderId="35" xfId="0" applyFont="1" applyBorder="1" applyAlignment="1">
      <alignment horizontal="right" vertical="center"/>
    </xf>
    <xf numFmtId="165" fontId="5" fillId="0" borderId="36" xfId="0" applyNumberFormat="1" applyFont="1" applyBorder="1"/>
    <xf numFmtId="165" fontId="0" fillId="0" borderId="22" xfId="0" applyNumberFormat="1" applyBorder="1"/>
    <xf numFmtId="0" fontId="5" fillId="0" borderId="35" xfId="0" applyFont="1" applyBorder="1"/>
    <xf numFmtId="165" fontId="0" fillId="0" borderId="24" xfId="0" applyNumberFormat="1" applyBorder="1"/>
    <xf numFmtId="0" fontId="5" fillId="0" borderId="0" xfId="0" applyFont="1" applyAlignment="1">
      <alignment horizontal="right" vertical="center"/>
    </xf>
    <xf numFmtId="165" fontId="5" fillId="0" borderId="0" xfId="0" applyNumberFormat="1" applyFont="1"/>
    <xf numFmtId="0" fontId="5" fillId="0" borderId="24" xfId="0" applyFont="1" applyBorder="1" applyAlignment="1">
      <alignment horizontal="right" vertical="center"/>
    </xf>
    <xf numFmtId="0" fontId="0" fillId="0" borderId="9" xfId="0" applyBorder="1"/>
    <xf numFmtId="0" fontId="0" fillId="0" borderId="38" xfId="0" applyBorder="1"/>
    <xf numFmtId="165" fontId="0" fillId="0" borderId="9" xfId="3" applyNumberFormat="1" applyFont="1" applyBorder="1"/>
    <xf numFmtId="10" fontId="0" fillId="0" borderId="39" xfId="3" applyNumberFormat="1" applyFont="1" applyBorder="1"/>
    <xf numFmtId="43" fontId="0" fillId="0" borderId="4" xfId="1" applyFont="1" applyBorder="1"/>
    <xf numFmtId="10" fontId="0" fillId="0" borderId="9" xfId="3" applyNumberFormat="1" applyFont="1" applyBorder="1"/>
    <xf numFmtId="166" fontId="0" fillId="0" borderId="9" xfId="1" applyNumberFormat="1" applyFont="1" applyBorder="1"/>
    <xf numFmtId="0" fontId="0" fillId="0" borderId="10" xfId="0" applyBorder="1"/>
    <xf numFmtId="0" fontId="0" fillId="0" borderId="34" xfId="0" applyBorder="1"/>
    <xf numFmtId="0" fontId="0" fillId="0" borderId="29" xfId="0" applyBorder="1"/>
    <xf numFmtId="165" fontId="0" fillId="0" borderId="39" xfId="3" applyNumberFormat="1" applyFont="1" applyBorder="1"/>
    <xf numFmtId="166" fontId="0" fillId="0" borderId="39" xfId="1" applyNumberFormat="1" applyFont="1" applyBorder="1"/>
    <xf numFmtId="0" fontId="2" fillId="0" borderId="11" xfId="0" applyFont="1" applyBorder="1"/>
    <xf numFmtId="0" fontId="0" fillId="0" borderId="40" xfId="0" applyBorder="1"/>
    <xf numFmtId="0" fontId="0" fillId="0" borderId="41" xfId="0" applyBorder="1"/>
    <xf numFmtId="166" fontId="0" fillId="0" borderId="43" xfId="1" applyNumberFormat="1" applyFont="1" applyBorder="1"/>
    <xf numFmtId="0" fontId="5" fillId="0" borderId="24" xfId="0" applyFont="1" applyBorder="1" applyAlignment="1">
      <alignment horizontal="center"/>
    </xf>
    <xf numFmtId="0" fontId="5" fillId="0" borderId="24" xfId="0" applyFont="1" applyBorder="1" applyAlignment="1">
      <alignment horizontal="center" vertical="center"/>
    </xf>
    <xf numFmtId="0" fontId="2" fillId="0" borderId="39" xfId="0" applyFont="1" applyBorder="1"/>
    <xf numFmtId="9" fontId="0" fillId="0" borderId="9" xfId="3" applyFont="1" applyBorder="1"/>
    <xf numFmtId="0" fontId="5" fillId="0" borderId="24" xfId="0" applyFont="1" applyFill="1" applyBorder="1" applyAlignment="1">
      <alignment horizontal="center" vertical="center"/>
    </xf>
    <xf numFmtId="0" fontId="5" fillId="0" borderId="24" xfId="0" applyFont="1" applyFill="1" applyBorder="1" applyAlignment="1">
      <alignment horizontal="right" vertical="center"/>
    </xf>
    <xf numFmtId="0" fontId="0" fillId="0" borderId="24" xfId="0" applyFill="1" applyBorder="1"/>
    <xf numFmtId="0" fontId="5" fillId="0" borderId="35" xfId="0" applyFont="1" applyFill="1" applyBorder="1" applyAlignment="1">
      <alignment horizontal="right" vertical="center"/>
    </xf>
    <xf numFmtId="0" fontId="0" fillId="13" borderId="0" xfId="0" applyFill="1"/>
    <xf numFmtId="0" fontId="8" fillId="14" borderId="4" xfId="0" applyFont="1" applyFill="1" applyBorder="1" applyAlignment="1">
      <alignment horizontal="center" wrapText="1"/>
    </xf>
    <xf numFmtId="0" fontId="8" fillId="14" borderId="0" xfId="0" applyFont="1" applyFill="1" applyAlignment="1">
      <alignment horizontal="center" wrapText="1"/>
    </xf>
    <xf numFmtId="0" fontId="2" fillId="7" borderId="4" xfId="0" applyFont="1" applyFill="1" applyBorder="1" applyAlignment="1">
      <alignment horizontal="center" vertical="center" wrapText="1"/>
    </xf>
    <xf numFmtId="0" fontId="2" fillId="7" borderId="25" xfId="0" applyFont="1" applyFill="1" applyBorder="1"/>
    <xf numFmtId="0" fontId="2" fillId="7" borderId="26" xfId="0" applyFont="1" applyFill="1" applyBorder="1"/>
    <xf numFmtId="0" fontId="2" fillId="7" borderId="27" xfId="0" applyFont="1" applyFill="1" applyBorder="1"/>
    <xf numFmtId="0" fontId="8" fillId="14" borderId="37" xfId="0" applyFont="1" applyFill="1" applyBorder="1" applyAlignment="1">
      <alignment horizontal="center"/>
    </xf>
    <xf numFmtId="0" fontId="2" fillId="7" borderId="42" xfId="0" applyFont="1" applyFill="1" applyBorder="1"/>
    <xf numFmtId="165" fontId="2" fillId="7" borderId="4" xfId="3" applyNumberFormat="1" applyFont="1" applyFill="1" applyBorder="1"/>
    <xf numFmtId="43" fontId="0" fillId="7" borderId="1" xfId="0" applyNumberFormat="1" applyFill="1" applyBorder="1"/>
    <xf numFmtId="166" fontId="2" fillId="7" borderId="4" xfId="1" applyNumberFormat="1" applyFont="1" applyFill="1" applyBorder="1"/>
    <xf numFmtId="0" fontId="8" fillId="14" borderId="8" xfId="0" applyFont="1" applyFill="1" applyBorder="1" applyAlignment="1">
      <alignment horizontal="center"/>
    </xf>
    <xf numFmtId="0" fontId="8" fillId="14" borderId="13" xfId="0" applyFont="1" applyFill="1" applyBorder="1" applyAlignment="1">
      <alignment horizontal="center"/>
    </xf>
    <xf numFmtId="0" fontId="8" fillId="14" borderId="30" xfId="0" applyFont="1" applyFill="1" applyBorder="1" applyAlignment="1">
      <alignment horizontal="center"/>
    </xf>
    <xf numFmtId="166" fontId="8" fillId="14" borderId="4" xfId="1" applyNumberFormat="1" applyFont="1" applyFill="1" applyBorder="1" applyAlignment="1">
      <alignment horizontal="center" wrapText="1"/>
    </xf>
    <xf numFmtId="0" fontId="8" fillId="14" borderId="5" xfId="0" applyFont="1" applyFill="1" applyBorder="1" applyAlignment="1">
      <alignment horizontal="center" wrapText="1"/>
    </xf>
    <xf numFmtId="0" fontId="8" fillId="14" borderId="4" xfId="0" applyFont="1" applyFill="1" applyBorder="1" applyAlignment="1">
      <alignment horizontal="center"/>
    </xf>
    <xf numFmtId="166" fontId="2" fillId="7" borderId="3" xfId="1" applyNumberFormat="1" applyFont="1" applyFill="1" applyBorder="1"/>
    <xf numFmtId="166" fontId="2" fillId="7" borderId="44" xfId="1" applyNumberFormat="1" applyFont="1" applyFill="1" applyBorder="1"/>
    <xf numFmtId="9" fontId="2" fillId="7" borderId="44" xfId="3" applyFont="1" applyFill="1" applyBorder="1"/>
    <xf numFmtId="0" fontId="2" fillId="7" borderId="3" xfId="0" applyFont="1" applyFill="1" applyBorder="1"/>
    <xf numFmtId="0" fontId="0" fillId="0" borderId="24" xfId="0" applyBorder="1" applyAlignment="1">
      <alignment vertical="center" wrapText="1"/>
    </xf>
    <xf numFmtId="167" fontId="0" fillId="0" borderId="24" xfId="0" applyNumberFormat="1" applyBorder="1"/>
    <xf numFmtId="43" fontId="0" fillId="0" borderId="24" xfId="1" applyFont="1" applyBorder="1"/>
    <xf numFmtId="0" fontId="2" fillId="0" borderId="5" xfId="0" applyFont="1" applyBorder="1" applyAlignment="1">
      <alignment horizontal="center" vertical="center" wrapText="1"/>
    </xf>
    <xf numFmtId="0" fontId="2" fillId="7" borderId="24" xfId="0" applyFont="1" applyFill="1" applyBorder="1"/>
    <xf numFmtId="0" fontId="2" fillId="7" borderId="24" xfId="0" applyFont="1" applyFill="1" applyBorder="1" applyAlignment="1">
      <alignment horizontal="center"/>
    </xf>
    <xf numFmtId="164" fontId="0" fillId="0" borderId="24" xfId="0" applyNumberFormat="1" applyBorder="1"/>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2" borderId="0" xfId="0" applyFont="1" applyFill="1" applyAlignment="1">
      <alignment horizontal="left"/>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7" borderId="0" xfId="0" applyFont="1" applyFill="1" applyAlignment="1">
      <alignment horizontal="left"/>
    </xf>
    <xf numFmtId="0" fontId="2" fillId="5" borderId="21" xfId="0" applyFont="1" applyFill="1" applyBorder="1" applyAlignment="1">
      <alignment horizontal="center"/>
    </xf>
    <xf numFmtId="0" fontId="2" fillId="4" borderId="21" xfId="0" applyFont="1" applyFill="1" applyBorder="1" applyAlignment="1">
      <alignment horizontal="center"/>
    </xf>
    <xf numFmtId="0" fontId="6" fillId="11" borderId="0" xfId="0" applyFont="1" applyFill="1" applyAlignment="1">
      <alignment horizontal="left"/>
    </xf>
    <xf numFmtId="0" fontId="7" fillId="0" borderId="0" xfId="0" applyFont="1"/>
    <xf numFmtId="0" fontId="8" fillId="14" borderId="32" xfId="0" applyFont="1" applyFill="1" applyBorder="1" applyAlignment="1">
      <alignment horizontal="center"/>
    </xf>
    <xf numFmtId="0" fontId="8" fillId="14" borderId="33" xfId="0" applyFont="1" applyFill="1" applyBorder="1" applyAlignment="1">
      <alignment horizontal="center"/>
    </xf>
    <xf numFmtId="0" fontId="8" fillId="14" borderId="34" xfId="0" applyFont="1" applyFill="1" applyBorder="1" applyAlignment="1">
      <alignment horizontal="center"/>
    </xf>
    <xf numFmtId="0" fontId="8" fillId="12" borderId="1" xfId="0" applyFont="1" applyFill="1" applyBorder="1" applyAlignment="1">
      <alignment horizontal="center"/>
    </xf>
    <xf numFmtId="0" fontId="8" fillId="12" borderId="2" xfId="0" applyFont="1" applyFill="1" applyBorder="1" applyAlignment="1">
      <alignment horizontal="center"/>
    </xf>
    <xf numFmtId="0" fontId="8" fillId="12" borderId="3" xfId="0" applyFont="1" applyFill="1" applyBorder="1" applyAlignment="1">
      <alignment horizontal="center"/>
    </xf>
    <xf numFmtId="0" fontId="2" fillId="16" borderId="45" xfId="0" applyFont="1" applyFill="1" applyBorder="1" applyAlignment="1">
      <alignment horizontal="center"/>
    </xf>
    <xf numFmtId="0" fontId="2" fillId="15" borderId="43" xfId="0" applyFont="1" applyFill="1" applyBorder="1" applyAlignment="1">
      <alignment horizontal="center"/>
    </xf>
    <xf numFmtId="0" fontId="8" fillId="14" borderId="1" xfId="0" applyFont="1" applyFill="1" applyBorder="1" applyAlignment="1">
      <alignment horizontal="center"/>
    </xf>
    <xf numFmtId="0" fontId="8" fillId="14" borderId="2" xfId="0" applyFont="1" applyFill="1" applyBorder="1" applyAlignment="1">
      <alignment horizontal="center"/>
    </xf>
    <xf numFmtId="0" fontId="8" fillId="14" borderId="3" xfId="0" applyFont="1" applyFill="1" applyBorder="1" applyAlignment="1">
      <alignment horizontal="center"/>
    </xf>
    <xf numFmtId="0" fontId="8" fillId="14" borderId="12" xfId="0" applyFont="1" applyFill="1" applyBorder="1" applyAlignment="1">
      <alignment horizontal="center"/>
    </xf>
    <xf numFmtId="0" fontId="8" fillId="14" borderId="45" xfId="0" applyFont="1" applyFill="1" applyBorder="1" applyAlignment="1">
      <alignment horizontal="center"/>
    </xf>
  </cellXfs>
  <cellStyles count="5">
    <cellStyle name="Millares" xfId="1" builtinId="3"/>
    <cellStyle name="Moneda" xfId="2" builtinId="4"/>
    <cellStyle name="Moneda 2" xfId="4" xr:uid="{34C4828D-2269-43C2-8F05-09504A6C84F7}"/>
    <cellStyle name="Normal" xfId="0" builtinId="0"/>
    <cellStyle name="Porcentaje" xfId="3" builtinId="5"/>
  </cellStyles>
  <dxfs count="8">
    <dxf>
      <font>
        <color rgb="FF006100"/>
      </font>
      <fill>
        <patternFill>
          <bgColor rgb="FFC6EFCE"/>
        </patternFill>
      </fill>
    </dxf>
    <dxf>
      <fill>
        <patternFill>
          <bgColor rgb="FF92D050"/>
        </patternFill>
      </fill>
    </dxf>
    <dxf>
      <font>
        <b/>
        <i val="0"/>
      </font>
      <fill>
        <patternFill>
          <bgColor rgb="FF92D050"/>
        </patternFill>
      </fill>
    </dxf>
    <dxf>
      <font>
        <b/>
        <i val="0"/>
      </font>
      <fill>
        <patternFill>
          <bgColor rgb="FFFFFF00"/>
        </patternFill>
      </fill>
    </dxf>
    <dxf>
      <font>
        <color rgb="FF9C0006"/>
      </font>
      <fill>
        <patternFill>
          <bgColor rgb="FFFFC7CE"/>
        </patternFill>
      </fill>
    </dxf>
    <dxf>
      <fill>
        <patternFill>
          <bgColor rgb="FFFF5050"/>
        </patternFill>
      </fill>
    </dxf>
    <dxf>
      <font>
        <b val="0"/>
        <i val="0"/>
      </font>
      <fill>
        <patternFill>
          <bgColor rgb="FF269240"/>
        </patternFill>
      </fill>
    </dxf>
    <dxf>
      <font>
        <color rgb="FF006100"/>
      </font>
      <fill>
        <patternFill>
          <bgColor rgb="FFC6EFCE"/>
        </patternFill>
      </fill>
    </dxf>
  </dxfs>
  <tableStyles count="0" defaultTableStyle="TableStyleMedium2" defaultPivotStyle="PivotStyleLight16"/>
  <colors>
    <mruColors>
      <color rgb="FF26924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atención</a:t>
            </a:r>
            <a:r>
              <a:rPr lang="es-CO" baseline="0"/>
              <a:t> en ayudas técnicas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'[1]4. IMPLEMENTOS (AYUDAS Y TRANS)'!$I$5</c:f>
              <c:strCache>
                <c:ptCount val="1"/>
                <c:pt idx="0">
                  <c:v>AYUDA TECNICA 2024</c:v>
                </c:pt>
              </c:strCache>
            </c:strRef>
          </c:tx>
          <c:spPr>
            <a:solidFill>
              <a:schemeClr val="accent1"/>
            </a:solidFill>
            <a:ln>
              <a:noFill/>
            </a:ln>
            <a:effectLst/>
          </c:spPr>
          <c:invertIfNegative val="0"/>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TRANS)'!$I$6:$I$11</c:f>
              <c:numCache>
                <c:formatCode>General</c:formatCode>
                <c:ptCount val="6"/>
                <c:pt idx="0">
                  <c:v>11</c:v>
                </c:pt>
                <c:pt idx="1">
                  <c:v>15</c:v>
                </c:pt>
                <c:pt idx="2">
                  <c:v>1</c:v>
                </c:pt>
                <c:pt idx="3">
                  <c:v>3</c:v>
                </c:pt>
                <c:pt idx="4">
                  <c:v>2</c:v>
                </c:pt>
                <c:pt idx="5">
                  <c:v>32</c:v>
                </c:pt>
              </c:numCache>
            </c:numRef>
          </c:val>
          <c:extLst>
            <c:ext xmlns:c16="http://schemas.microsoft.com/office/drawing/2014/chart" uri="{C3380CC4-5D6E-409C-BE32-E72D297353CC}">
              <c16:uniqueId val="{00000000-0840-46B3-A76A-EC8E8833FB81}"/>
            </c:ext>
          </c:extLst>
        </c:ser>
        <c:ser>
          <c:idx val="1"/>
          <c:order val="1"/>
          <c:tx>
            <c:strRef>
              <c:f>'[1]4. IMPLEMENTOS (AYUDAS Y TRANS)'!$J$5</c:f>
              <c:strCache>
                <c:ptCount val="1"/>
                <c:pt idx="0">
                  <c:v>AYUDA TECNICA 205</c:v>
                </c:pt>
              </c:strCache>
            </c:strRef>
          </c:tx>
          <c:spPr>
            <a:solidFill>
              <a:schemeClr val="accent2"/>
            </a:solidFill>
            <a:ln>
              <a:noFill/>
            </a:ln>
            <a:effectLst/>
          </c:spPr>
          <c:invertIfNegative val="0"/>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TRANS)'!$J$6:$J$11</c:f>
              <c:numCache>
                <c:formatCode>General</c:formatCode>
                <c:ptCount val="6"/>
                <c:pt idx="0">
                  <c:v>29</c:v>
                </c:pt>
                <c:pt idx="1">
                  <c:v>17</c:v>
                </c:pt>
                <c:pt idx="2">
                  <c:v>0</c:v>
                </c:pt>
                <c:pt idx="3">
                  <c:v>2</c:v>
                </c:pt>
                <c:pt idx="4">
                  <c:v>5</c:v>
                </c:pt>
                <c:pt idx="5">
                  <c:v>53</c:v>
                </c:pt>
              </c:numCache>
            </c:numRef>
          </c:val>
          <c:extLst>
            <c:ext xmlns:c16="http://schemas.microsoft.com/office/drawing/2014/chart" uri="{C3380CC4-5D6E-409C-BE32-E72D297353CC}">
              <c16:uniqueId val="{00000001-0840-46B3-A76A-EC8E8833FB81}"/>
            </c:ext>
          </c:extLst>
        </c:ser>
        <c:dLbls>
          <c:showLegendKey val="0"/>
          <c:showVal val="0"/>
          <c:showCatName val="0"/>
          <c:showSerName val="0"/>
          <c:showPercent val="0"/>
          <c:showBubbleSize val="0"/>
        </c:dLbls>
        <c:gapWidth val="219"/>
        <c:overlap val="-27"/>
        <c:axId val="934641839"/>
        <c:axId val="934641007"/>
      </c:barChart>
      <c:lineChart>
        <c:grouping val="standard"/>
        <c:varyColors val="0"/>
        <c:ser>
          <c:idx val="2"/>
          <c:order val="2"/>
          <c:tx>
            <c:strRef>
              <c:f>'[1]4. IMPLEMENTOS (AYUDAS Y TRANS)'!$K$5</c:f>
              <c:strCache>
                <c:ptCount val="1"/>
                <c:pt idx="0">
                  <c:v>% Variavión</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TRANS)'!$K$6:$K$11</c:f>
              <c:numCache>
                <c:formatCode>General</c:formatCode>
                <c:ptCount val="6"/>
                <c:pt idx="0">
                  <c:v>1.6363636363636362</c:v>
                </c:pt>
                <c:pt idx="1">
                  <c:v>0.1333333333333333</c:v>
                </c:pt>
                <c:pt idx="2">
                  <c:v>-1</c:v>
                </c:pt>
                <c:pt idx="3">
                  <c:v>-0.33333333333333337</c:v>
                </c:pt>
                <c:pt idx="4">
                  <c:v>1.5</c:v>
                </c:pt>
                <c:pt idx="5">
                  <c:v>0.65625</c:v>
                </c:pt>
              </c:numCache>
            </c:numRef>
          </c:val>
          <c:smooth val="0"/>
          <c:extLst>
            <c:ext xmlns:c16="http://schemas.microsoft.com/office/drawing/2014/chart" uri="{C3380CC4-5D6E-409C-BE32-E72D297353CC}">
              <c16:uniqueId val="{00000002-0840-46B3-A76A-EC8E8833FB81}"/>
            </c:ext>
          </c:extLst>
        </c:ser>
        <c:dLbls>
          <c:showLegendKey val="0"/>
          <c:showVal val="0"/>
          <c:showCatName val="0"/>
          <c:showSerName val="0"/>
          <c:showPercent val="0"/>
          <c:showBubbleSize val="0"/>
        </c:dLbls>
        <c:marker val="1"/>
        <c:smooth val="0"/>
        <c:axId val="934639343"/>
        <c:axId val="934641423"/>
      </c:lineChart>
      <c:catAx>
        <c:axId val="934641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007"/>
        <c:crosses val="autoZero"/>
        <c:auto val="1"/>
        <c:lblAlgn val="ctr"/>
        <c:lblOffset val="100"/>
        <c:noMultiLvlLbl val="0"/>
      </c:catAx>
      <c:valAx>
        <c:axId val="9346410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839"/>
        <c:crosses val="autoZero"/>
        <c:crossBetween val="between"/>
      </c:valAx>
      <c:valAx>
        <c:axId val="934641423"/>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39343"/>
        <c:crosses val="max"/>
        <c:crossBetween val="between"/>
      </c:valAx>
      <c:catAx>
        <c:axId val="934639343"/>
        <c:scaling>
          <c:orientation val="minMax"/>
        </c:scaling>
        <c:delete val="1"/>
        <c:axPos val="b"/>
        <c:numFmt formatCode="General" sourceLinked="1"/>
        <c:majorTickMark val="none"/>
        <c:minorTickMark val="none"/>
        <c:tickLblPos val="nextTo"/>
        <c:crossAx val="934641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atención</a:t>
            </a:r>
            <a:r>
              <a:rPr lang="es-CO" baseline="0"/>
              <a:t> en ayudas técnicas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'[1]4. IMPLEMENTOS (AYUDAS Y TRANS)'!$N$5</c:f>
              <c:strCache>
                <c:ptCount val="1"/>
                <c:pt idx="0">
                  <c:v>PRESUPUESTO 2023</c:v>
                </c:pt>
              </c:strCache>
            </c:strRef>
          </c:tx>
          <c:spPr>
            <a:solidFill>
              <a:schemeClr val="accent1"/>
            </a:solidFill>
            <a:ln>
              <a:noFill/>
            </a:ln>
            <a:effectLst/>
          </c:spPr>
          <c:invertIfNegative val="0"/>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TRANS)'!$N$6:$N$12</c:f>
              <c:numCache>
                <c:formatCode>General</c:formatCode>
                <c:ptCount val="7"/>
                <c:pt idx="0">
                  <c:v>6801668.9739130437</c:v>
                </c:pt>
                <c:pt idx="1">
                  <c:v>9787767.5478260871</c:v>
                </c:pt>
                <c:pt idx="2">
                  <c:v>663577.46086956526</c:v>
                </c:pt>
                <c:pt idx="3">
                  <c:v>1327154.9217391305</c:v>
                </c:pt>
                <c:pt idx="4">
                  <c:v>165894.36521739131</c:v>
                </c:pt>
                <c:pt idx="5">
                  <c:v>331788.73043478263</c:v>
                </c:pt>
                <c:pt idx="6">
                  <c:v>19077852</c:v>
                </c:pt>
              </c:numCache>
            </c:numRef>
          </c:val>
          <c:extLst>
            <c:ext xmlns:c16="http://schemas.microsoft.com/office/drawing/2014/chart" uri="{C3380CC4-5D6E-409C-BE32-E72D297353CC}">
              <c16:uniqueId val="{00000000-43FB-4DDE-B091-18A58E861FFF}"/>
            </c:ext>
          </c:extLst>
        </c:ser>
        <c:ser>
          <c:idx val="1"/>
          <c:order val="1"/>
          <c:tx>
            <c:strRef>
              <c:f>'[1]4. IMPLEMENTOS (AYUDAS Y TRANS)'!$O$5</c:f>
              <c:strCache>
                <c:ptCount val="1"/>
                <c:pt idx="0">
                  <c:v>PRESUPUESTO 2024</c:v>
                </c:pt>
              </c:strCache>
            </c:strRef>
          </c:tx>
          <c:spPr>
            <a:solidFill>
              <a:schemeClr val="accent2"/>
            </a:solidFill>
            <a:ln>
              <a:noFill/>
            </a:ln>
            <a:effectLst/>
          </c:spPr>
          <c:invertIfNegative val="0"/>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TRANS)'!$O$6:$O$12</c:f>
              <c:numCache>
                <c:formatCode>General</c:formatCode>
                <c:ptCount val="7"/>
                <c:pt idx="0">
                  <c:v>11181480.220000001</c:v>
                </c:pt>
                <c:pt idx="1">
                  <c:v>18434332.260000002</c:v>
                </c:pt>
                <c:pt idx="2">
                  <c:v>604404.34</c:v>
                </c:pt>
                <c:pt idx="3">
                  <c:v>1813213.01</c:v>
                </c:pt>
                <c:pt idx="4">
                  <c:v>0</c:v>
                </c:pt>
                <c:pt idx="5">
                  <c:v>302202.17</c:v>
                </c:pt>
                <c:pt idx="6">
                  <c:v>32335632</c:v>
                </c:pt>
              </c:numCache>
            </c:numRef>
          </c:val>
          <c:extLst>
            <c:ext xmlns:c16="http://schemas.microsoft.com/office/drawing/2014/chart" uri="{C3380CC4-5D6E-409C-BE32-E72D297353CC}">
              <c16:uniqueId val="{00000001-43FB-4DDE-B091-18A58E861FFF}"/>
            </c:ext>
          </c:extLst>
        </c:ser>
        <c:dLbls>
          <c:showLegendKey val="0"/>
          <c:showVal val="0"/>
          <c:showCatName val="0"/>
          <c:showSerName val="0"/>
          <c:showPercent val="0"/>
          <c:showBubbleSize val="0"/>
        </c:dLbls>
        <c:gapWidth val="219"/>
        <c:overlap val="-27"/>
        <c:axId val="934641839"/>
        <c:axId val="934641007"/>
      </c:barChart>
      <c:lineChart>
        <c:grouping val="standard"/>
        <c:varyColors val="0"/>
        <c:ser>
          <c:idx val="2"/>
          <c:order val="2"/>
          <c:tx>
            <c:strRef>
              <c:f>'[1]4. IMPLEMENTOS (AYUDAS Y TRANS)'!$P$5</c:f>
              <c:strCache>
                <c:ptCount val="1"/>
                <c:pt idx="0">
                  <c:v>% Variavión</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TRANS)'!$P$6:$P$12</c:f>
              <c:numCache>
                <c:formatCode>General</c:formatCode>
                <c:ptCount val="7"/>
                <c:pt idx="0">
                  <c:v>0.64393184421135152</c:v>
                </c:pt>
                <c:pt idx="1">
                  <c:v>0.88340519632532155</c:v>
                </c:pt>
                <c:pt idx="2">
                  <c:v>-8.9172891424045164E-2</c:v>
                </c:pt>
                <c:pt idx="3">
                  <c:v>0.36624065532901695</c:v>
                </c:pt>
                <c:pt idx="4">
                  <c:v>-1</c:v>
                </c:pt>
                <c:pt idx="5">
                  <c:v>-8.9172891424045164E-2</c:v>
                </c:pt>
                <c:pt idx="6">
                  <c:v>0.69493043556475853</c:v>
                </c:pt>
              </c:numCache>
            </c:numRef>
          </c:val>
          <c:smooth val="0"/>
          <c:extLst>
            <c:ext xmlns:c16="http://schemas.microsoft.com/office/drawing/2014/chart" uri="{C3380CC4-5D6E-409C-BE32-E72D297353CC}">
              <c16:uniqueId val="{00000002-43FB-4DDE-B091-18A58E861FFF}"/>
            </c:ext>
          </c:extLst>
        </c:ser>
        <c:dLbls>
          <c:showLegendKey val="0"/>
          <c:showVal val="0"/>
          <c:showCatName val="0"/>
          <c:showSerName val="0"/>
          <c:showPercent val="0"/>
          <c:showBubbleSize val="0"/>
        </c:dLbls>
        <c:marker val="1"/>
        <c:smooth val="0"/>
        <c:axId val="934639343"/>
        <c:axId val="934641423"/>
      </c:lineChart>
      <c:catAx>
        <c:axId val="934641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934641007"/>
        <c:crosses val="autoZero"/>
        <c:auto val="1"/>
        <c:lblAlgn val="ctr"/>
        <c:lblOffset val="100"/>
        <c:noMultiLvlLbl val="0"/>
      </c:catAx>
      <c:valAx>
        <c:axId val="9346410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839"/>
        <c:crosses val="autoZero"/>
        <c:crossBetween val="between"/>
      </c:valAx>
      <c:valAx>
        <c:axId val="934641423"/>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39343"/>
        <c:crosses val="max"/>
        <c:crossBetween val="between"/>
      </c:valAx>
      <c:catAx>
        <c:axId val="934639343"/>
        <c:scaling>
          <c:orientation val="minMax"/>
        </c:scaling>
        <c:delete val="1"/>
        <c:axPos val="b"/>
        <c:numFmt formatCode="General" sourceLinked="1"/>
        <c:majorTickMark val="none"/>
        <c:minorTickMark val="none"/>
        <c:tickLblPos val="nextTo"/>
        <c:crossAx val="934641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atención</a:t>
            </a:r>
            <a:r>
              <a:rPr lang="es-CO" baseline="0"/>
              <a:t> en ayudas técnicas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'[1]4. IMPLEMENTOS (AYUDAS Y TRANS)'!$P$5</c:f>
              <c:strCache>
                <c:ptCount val="1"/>
                <c:pt idx="0">
                  <c:v>% Variavión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TRANS)'!$P$6:$P$12</c:f>
              <c:numCache>
                <c:formatCode>General</c:formatCode>
                <c:ptCount val="7"/>
                <c:pt idx="0">
                  <c:v>0.64393184421135152</c:v>
                </c:pt>
                <c:pt idx="1">
                  <c:v>0.88340519632532155</c:v>
                </c:pt>
                <c:pt idx="2">
                  <c:v>-8.9172891424045164E-2</c:v>
                </c:pt>
                <c:pt idx="3">
                  <c:v>0.36624065532901695</c:v>
                </c:pt>
                <c:pt idx="4">
                  <c:v>-1</c:v>
                </c:pt>
                <c:pt idx="5">
                  <c:v>-8.9172891424045164E-2</c:v>
                </c:pt>
                <c:pt idx="6">
                  <c:v>0.69493043556475853</c:v>
                </c:pt>
              </c:numCache>
            </c:numRef>
          </c:val>
          <c:extLst>
            <c:ext xmlns:c16="http://schemas.microsoft.com/office/drawing/2014/chart" uri="{C3380CC4-5D6E-409C-BE32-E72D297353CC}">
              <c16:uniqueId val="{00000000-31AF-44BF-A915-94F56BBAFE06}"/>
            </c:ext>
          </c:extLst>
        </c:ser>
        <c:ser>
          <c:idx val="1"/>
          <c:order val="1"/>
          <c:tx>
            <c:strRef>
              <c:f>'[1]4. IMPLEMENTOS (AYUDAS Y TRANS)'!$Q$5</c:f>
              <c:strCache>
                <c:ptCount val="1"/>
                <c:pt idx="0">
                  <c:v>PRESUPUESTO 2025</c:v>
                </c:pt>
              </c:strCache>
            </c:strRef>
          </c:tx>
          <c:spPr>
            <a:solidFill>
              <a:schemeClr val="accent2"/>
            </a:solidFill>
            <a:ln>
              <a:noFill/>
            </a:ln>
            <a:effectLst/>
          </c:spPr>
          <c:invertIfNegative val="0"/>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TRANS)'!$Q$6:$Q$12</c:f>
              <c:numCache>
                <c:formatCode>General</c:formatCode>
                <c:ptCount val="7"/>
                <c:pt idx="0">
                  <c:v>21119162.790697675</c:v>
                </c:pt>
                <c:pt idx="1">
                  <c:v>14727837.209302325</c:v>
                </c:pt>
                <c:pt idx="2">
                  <c:v>7780744.1860465119</c:v>
                </c:pt>
                <c:pt idx="3">
                  <c:v>3612488.3720930233</c:v>
                </c:pt>
                <c:pt idx="4">
                  <c:v>277883.72093023261</c:v>
                </c:pt>
                <c:pt idx="5">
                  <c:v>277883.72093023261</c:v>
                </c:pt>
                <c:pt idx="6">
                  <c:v>47796000</c:v>
                </c:pt>
              </c:numCache>
            </c:numRef>
          </c:val>
          <c:extLst>
            <c:ext xmlns:c16="http://schemas.microsoft.com/office/drawing/2014/chart" uri="{C3380CC4-5D6E-409C-BE32-E72D297353CC}">
              <c16:uniqueId val="{00000001-31AF-44BF-A915-94F56BBAFE06}"/>
            </c:ext>
          </c:extLst>
        </c:ser>
        <c:dLbls>
          <c:showLegendKey val="0"/>
          <c:showVal val="0"/>
          <c:showCatName val="0"/>
          <c:showSerName val="0"/>
          <c:showPercent val="0"/>
          <c:showBubbleSize val="0"/>
        </c:dLbls>
        <c:gapWidth val="219"/>
        <c:overlap val="-27"/>
        <c:axId val="934641839"/>
        <c:axId val="934641007"/>
      </c:barChart>
      <c:lineChart>
        <c:grouping val="standard"/>
        <c:varyColors val="0"/>
        <c:ser>
          <c:idx val="2"/>
          <c:order val="2"/>
          <c:tx>
            <c:strRef>
              <c:f>'[1]4. IMPLEMENTOS (AYUDAS Y TRANS)'!$R$5</c:f>
              <c:strCache>
                <c:ptCount val="1"/>
                <c:pt idx="0">
                  <c:v>% Variavión</c:v>
                </c:pt>
              </c:strCache>
            </c:strRef>
          </c:tx>
          <c:spPr>
            <a:ln w="28575" cap="rnd">
              <a:solidFill>
                <a:schemeClr val="accent3"/>
              </a:solidFill>
              <a:round/>
            </a:ln>
            <a:effectLst/>
          </c:spPr>
          <c:marker>
            <c:symbol val="none"/>
          </c:marker>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TRANS)'!$R$6:$R$12</c:f>
              <c:numCache>
                <c:formatCode>General</c:formatCode>
                <c:ptCount val="7"/>
                <c:pt idx="0">
                  <c:v>0.88876270182210937</c:v>
                </c:pt>
                <c:pt idx="1">
                  <c:v>-0.20106478490356106</c:v>
                </c:pt>
                <c:pt idx="2">
                  <c:v>11.873408860774415</c:v>
                </c:pt>
                <c:pt idx="3">
                  <c:v>0.99231328705998156</c:v>
                </c:pt>
                <c:pt idx="5">
                  <c:v>-8.0470795658970196E-2</c:v>
                </c:pt>
                <c:pt idx="6">
                  <c:v>0.47812172033625311</c:v>
                </c:pt>
              </c:numCache>
            </c:numRef>
          </c:val>
          <c:smooth val="0"/>
          <c:extLst>
            <c:ext xmlns:c16="http://schemas.microsoft.com/office/drawing/2014/chart" uri="{C3380CC4-5D6E-409C-BE32-E72D297353CC}">
              <c16:uniqueId val="{00000002-31AF-44BF-A915-94F56BBAFE06}"/>
            </c:ext>
          </c:extLst>
        </c:ser>
        <c:dLbls>
          <c:showLegendKey val="0"/>
          <c:showVal val="0"/>
          <c:showCatName val="0"/>
          <c:showSerName val="0"/>
          <c:showPercent val="0"/>
          <c:showBubbleSize val="0"/>
        </c:dLbls>
        <c:marker val="1"/>
        <c:smooth val="0"/>
        <c:axId val="934639343"/>
        <c:axId val="934641423"/>
      </c:lineChart>
      <c:catAx>
        <c:axId val="934641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934641007"/>
        <c:crosses val="autoZero"/>
        <c:auto val="1"/>
        <c:lblAlgn val="ctr"/>
        <c:lblOffset val="100"/>
        <c:noMultiLvlLbl val="0"/>
      </c:catAx>
      <c:valAx>
        <c:axId val="9346410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839"/>
        <c:crosses val="autoZero"/>
        <c:crossBetween val="between"/>
      </c:valAx>
      <c:valAx>
        <c:axId val="934641423"/>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39343"/>
        <c:crosses val="max"/>
        <c:crossBetween val="between"/>
      </c:valAx>
      <c:catAx>
        <c:axId val="934639343"/>
        <c:scaling>
          <c:orientation val="minMax"/>
        </c:scaling>
        <c:delete val="1"/>
        <c:axPos val="b"/>
        <c:numFmt formatCode="General" sourceLinked="1"/>
        <c:majorTickMark val="none"/>
        <c:minorTickMark val="none"/>
        <c:tickLblPos val="nextTo"/>
        <c:crossAx val="934641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 -</a:t>
            </a:r>
            <a:r>
              <a:rPr lang="es-CO" baseline="0"/>
              <a:t> AYUDAS TÉCNICAS</a:t>
            </a:r>
            <a:r>
              <a:rPr lang="es-CO" sz="1100" baseline="0"/>
              <a:t> </a:t>
            </a:r>
          </a:p>
          <a:p>
            <a:pPr>
              <a:defRPr/>
            </a:pPr>
            <a:r>
              <a:rPr lang="es-CO" sz="1100" baseline="0"/>
              <a:t>(Pob.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'[2]F4.2FICHA IMPLEMENTOS AYUDA'!$B$34</c:f>
              <c:strCache>
                <c:ptCount val="1"/>
                <c:pt idx="0">
                  <c:v>POBLACIÓN ATENDIDA</c:v>
                </c:pt>
              </c:strCache>
            </c:strRef>
          </c:tx>
          <c:spPr>
            <a:solidFill>
              <a:schemeClr val="accent2"/>
            </a:solidFill>
            <a:ln>
              <a:noFill/>
            </a:ln>
            <a:effectLst/>
          </c:spPr>
          <c:invertIfNegative val="0"/>
          <c:dLbls>
            <c:dLbl>
              <c:idx val="1"/>
              <c:layout>
                <c:manualLayout>
                  <c:x val="0"/>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3-4003-A447-41F0817AB42A}"/>
                </c:ext>
              </c:extLst>
            </c:dLbl>
            <c:dLbl>
              <c:idx val="2"/>
              <c:layout>
                <c:manualLayout>
                  <c:x val="0"/>
                  <c:y val="0.101851851851851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3-4003-A447-41F0817AB4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'[2]F4.2FICHA IMPLEMENTOS AYUDA'!$A$35:$A$37</c:f>
              <c:numCache>
                <c:formatCode>General</c:formatCode>
                <c:ptCount val="3"/>
                <c:pt idx="0">
                  <c:v>2023</c:v>
                </c:pt>
                <c:pt idx="1">
                  <c:v>2024</c:v>
                </c:pt>
                <c:pt idx="2">
                  <c:v>2025</c:v>
                </c:pt>
              </c:numCache>
            </c:numRef>
          </c:cat>
          <c:val>
            <c:numRef>
              <c:f>'[2]F4.2FICHA IMPLEMENTOS AYUDA'!$B$35:$B$37</c:f>
              <c:numCache>
                <c:formatCode>General</c:formatCode>
                <c:ptCount val="3"/>
                <c:pt idx="0">
                  <c:v>0</c:v>
                </c:pt>
                <c:pt idx="1">
                  <c:v>39</c:v>
                </c:pt>
                <c:pt idx="2">
                  <c:v>39</c:v>
                </c:pt>
              </c:numCache>
            </c:numRef>
          </c:val>
          <c:extLst>
            <c:ext xmlns:c16="http://schemas.microsoft.com/office/drawing/2014/chart" uri="{C3380CC4-5D6E-409C-BE32-E72D297353CC}">
              <c16:uniqueId val="{00000002-FD33-4003-A447-41F0817AB42A}"/>
            </c:ext>
          </c:extLst>
        </c:ser>
        <c:dLbls>
          <c:showLegendKey val="0"/>
          <c:showVal val="0"/>
          <c:showCatName val="0"/>
          <c:showSerName val="0"/>
          <c:showPercent val="0"/>
          <c:showBubbleSize val="0"/>
        </c:dLbls>
        <c:gapWidth val="219"/>
        <c:overlap val="-27"/>
        <c:axId val="1759513759"/>
        <c:axId val="1759510015"/>
      </c:barChart>
      <c:lineChart>
        <c:grouping val="standard"/>
        <c:varyColors val="0"/>
        <c:ser>
          <c:idx val="2"/>
          <c:order val="1"/>
          <c:tx>
            <c:strRef>
              <c:f>'[2]F4.2FICHA IMPLEMENTOS AYUDA'!$C$34</c:f>
              <c:strCache>
                <c:ptCount val="1"/>
                <c:pt idx="0">
                  <c:v> % COBERTURA </c:v>
                </c:pt>
              </c:strCache>
            </c:strRef>
          </c:tx>
          <c:spPr>
            <a:ln w="28575" cap="rnd">
              <a:solidFill>
                <a:schemeClr val="accent3"/>
              </a:solidFill>
              <a:round/>
            </a:ln>
            <a:effectLst/>
          </c:spPr>
          <c:marker>
            <c:symbol val="none"/>
          </c:marker>
          <c:dLbls>
            <c:dLbl>
              <c:idx val="0"/>
              <c:layout>
                <c:manualLayout>
                  <c:x val="-2.7748869670550999E-2"/>
                  <c:y val="-4.130809696524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3-4003-A447-41F0817AB42A}"/>
                </c:ext>
              </c:extLst>
            </c:dLbl>
            <c:dLbl>
              <c:idx val="1"/>
              <c:layout>
                <c:manualLayout>
                  <c:x val="-4.7173078439936698E-2"/>
                  <c:y val="-4.13080969652462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3-4003-A447-41F0817AB42A}"/>
                </c:ext>
              </c:extLst>
            </c:dLbl>
            <c:dLbl>
              <c:idx val="2"/>
              <c:layout>
                <c:manualLayout>
                  <c:x val="-4.9947965406991847E-2"/>
                  <c:y val="-3.6718308413552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3-4003-A447-41F0817AB4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'[2]F4.2FICHA IMPLEMENTOS AYUDA'!$A$35:$A$37</c:f>
              <c:numCache>
                <c:formatCode>General</c:formatCode>
                <c:ptCount val="3"/>
                <c:pt idx="0">
                  <c:v>2023</c:v>
                </c:pt>
                <c:pt idx="1">
                  <c:v>2024</c:v>
                </c:pt>
                <c:pt idx="2">
                  <c:v>2025</c:v>
                </c:pt>
              </c:numCache>
            </c:numRef>
          </c:cat>
          <c:val>
            <c:numRef>
              <c:f>'[2]F4.2FICHA IMPLEMENTOS AYUDA'!$C$35:$C$37</c:f>
              <c:numCache>
                <c:formatCode>General</c:formatCode>
                <c:ptCount val="3"/>
                <c:pt idx="0">
                  <c:v>0</c:v>
                </c:pt>
                <c:pt idx="1">
                  <c:v>4.8750000000000002E-2</c:v>
                </c:pt>
                <c:pt idx="2">
                  <c:v>4.8750000000000002E-2</c:v>
                </c:pt>
              </c:numCache>
            </c:numRef>
          </c:val>
          <c:smooth val="0"/>
          <c:extLst>
            <c:ext xmlns:c16="http://schemas.microsoft.com/office/drawing/2014/chart" uri="{C3380CC4-5D6E-409C-BE32-E72D297353CC}">
              <c16:uniqueId val="{00000006-FD33-4003-A447-41F0817AB42A}"/>
            </c:ext>
          </c:extLst>
        </c:ser>
        <c:ser>
          <c:idx val="3"/>
          <c:order val="2"/>
          <c:tx>
            <c:strRef>
              <c:f>'[2]F4.2FICHA IMPLEMENTOS AYUDA'!$D$34</c:f>
              <c:strCache>
                <c:ptCount val="1"/>
                <c:pt idx="0">
                  <c:v>% BRECHA</c:v>
                </c:pt>
              </c:strCache>
            </c:strRef>
          </c:tx>
          <c:spPr>
            <a:ln w="28575" cap="rnd">
              <a:solidFill>
                <a:schemeClr val="accent4"/>
              </a:solidFill>
              <a:round/>
            </a:ln>
            <a:effectLst/>
          </c:spPr>
          <c:marker>
            <c:symbol val="none"/>
          </c:marker>
          <c:dLbls>
            <c:dLbl>
              <c:idx val="0"/>
              <c:layout>
                <c:manualLayout>
                  <c:x val="8.3246609011652737E-3"/>
                  <c:y val="1.3769365655082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D33-4003-A447-41F0817AB42A}"/>
                </c:ext>
              </c:extLst>
            </c:dLbl>
            <c:dLbl>
              <c:idx val="1"/>
              <c:layout>
                <c:manualLayout>
                  <c:x val="5.5497739341101998E-3"/>
                  <c:y val="1.3769365655082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D33-4003-A447-41F0817AB42A}"/>
                </c:ext>
              </c:extLst>
            </c:dLbl>
            <c:dLbl>
              <c:idx val="2"/>
              <c:layout>
                <c:manualLayout>
                  <c:x val="5.5497739341101998E-3"/>
                  <c:y val="3.6718308413552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D33-4003-A447-41F0817AB4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'[2]F4.2FICHA IMPLEMENTOS AYUDA'!$A$35:$A$37</c:f>
              <c:numCache>
                <c:formatCode>General</c:formatCode>
                <c:ptCount val="3"/>
                <c:pt idx="0">
                  <c:v>2023</c:v>
                </c:pt>
                <c:pt idx="1">
                  <c:v>2024</c:v>
                </c:pt>
                <c:pt idx="2">
                  <c:v>2025</c:v>
                </c:pt>
              </c:numCache>
            </c:numRef>
          </c:cat>
          <c:val>
            <c:numRef>
              <c:f>'[2]F4.2FICHA IMPLEMENTOS AYUDA'!$D$35:$D$37</c:f>
              <c:numCache>
                <c:formatCode>General</c:formatCode>
                <c:ptCount val="3"/>
                <c:pt idx="0">
                  <c:v>0</c:v>
                </c:pt>
                <c:pt idx="1">
                  <c:v>4.8750000000000002E-2</c:v>
                </c:pt>
                <c:pt idx="2">
                  <c:v>4.8750000000000002E-2</c:v>
                </c:pt>
              </c:numCache>
            </c:numRef>
          </c:val>
          <c:smooth val="0"/>
          <c:extLst>
            <c:ext xmlns:c16="http://schemas.microsoft.com/office/drawing/2014/chart" uri="{C3380CC4-5D6E-409C-BE32-E72D297353CC}">
              <c16:uniqueId val="{0000000A-FD33-4003-A447-41F0817AB42A}"/>
            </c:ext>
          </c:extLst>
        </c:ser>
        <c:dLbls>
          <c:showLegendKey val="0"/>
          <c:showVal val="0"/>
          <c:showCatName val="0"/>
          <c:showSerName val="0"/>
          <c:showPercent val="0"/>
          <c:showBubbleSize val="0"/>
        </c:dLbls>
        <c:marker val="1"/>
        <c:smooth val="0"/>
        <c:axId val="1759510431"/>
        <c:axId val="1759508767"/>
      </c:lineChart>
      <c:catAx>
        <c:axId val="175951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015"/>
        <c:crosses val="autoZero"/>
        <c:auto val="1"/>
        <c:lblAlgn val="ctr"/>
        <c:lblOffset val="100"/>
        <c:noMultiLvlLbl val="0"/>
      </c:catAx>
      <c:valAx>
        <c:axId val="175951001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3759"/>
        <c:crosses val="autoZero"/>
        <c:crossBetween val="between"/>
      </c:valAx>
      <c:valAx>
        <c:axId val="1759508767"/>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431"/>
        <c:crosses val="max"/>
        <c:crossBetween val="between"/>
      </c:valAx>
      <c:catAx>
        <c:axId val="1759510431"/>
        <c:scaling>
          <c:orientation val="minMax"/>
        </c:scaling>
        <c:delete val="1"/>
        <c:axPos val="b"/>
        <c:numFmt formatCode="General" sourceLinked="1"/>
        <c:majorTickMark val="none"/>
        <c:minorTickMark val="none"/>
        <c:tickLblPos val="nextTo"/>
        <c:crossAx val="17595087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0" i="0" baseline="0">
                <a:effectLst/>
              </a:rPr>
              <a:t>COBERTURA - AYUDAS TÉCNICAS</a:t>
            </a:r>
          </a:p>
          <a:p>
            <a:pPr>
              <a:defRPr/>
            </a:pPr>
            <a:r>
              <a:rPr lang="es-CO" sz="1400" b="0" i="0" baseline="0">
                <a:effectLst/>
              </a:rPr>
              <a:t>(Pob. que solicita atención Vs Pob. atendida)</a:t>
            </a:r>
            <a:endParaRPr lang="es-CO"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'[2]F4.2FICHA IMPLEMENTOS AYUDA'!$B$43</c:f>
              <c:strCache>
                <c:ptCount val="1"/>
                <c:pt idx="0">
                  <c:v>POBLACIÓN QUE SOLICITA ATENCIÓN</c:v>
                </c:pt>
              </c:strCache>
            </c:strRef>
          </c:tx>
          <c:spPr>
            <a:solidFill>
              <a:schemeClr val="accent1"/>
            </a:solidFill>
            <a:ln>
              <a:noFill/>
            </a:ln>
            <a:effectLst/>
          </c:spPr>
          <c:invertIfNegative val="0"/>
          <c:cat>
            <c:numRef>
              <c:f>'[2]F4.2FICHA IMPLEMENTOS AYUDA'!$A$44:$A$46</c:f>
              <c:numCache>
                <c:formatCode>General</c:formatCode>
                <c:ptCount val="3"/>
                <c:pt idx="0">
                  <c:v>2023</c:v>
                </c:pt>
                <c:pt idx="1">
                  <c:v>2024</c:v>
                </c:pt>
                <c:pt idx="2">
                  <c:v>2025</c:v>
                </c:pt>
              </c:numCache>
            </c:numRef>
          </c:cat>
          <c:val>
            <c:numRef>
              <c:f>'[2]F4.2FICHA IMPLEMENTOS AYUDA'!$B$44:$B$46</c:f>
              <c:numCache>
                <c:formatCode>General</c:formatCode>
                <c:ptCount val="3"/>
                <c:pt idx="0">
                  <c:v>0</c:v>
                </c:pt>
                <c:pt idx="1">
                  <c:v>32</c:v>
                </c:pt>
                <c:pt idx="2">
                  <c:v>55</c:v>
                </c:pt>
              </c:numCache>
            </c:numRef>
          </c:val>
          <c:extLst>
            <c:ext xmlns:c16="http://schemas.microsoft.com/office/drawing/2014/chart" uri="{C3380CC4-5D6E-409C-BE32-E72D297353CC}">
              <c16:uniqueId val="{00000000-FD9E-4499-80C9-145605601348}"/>
            </c:ext>
          </c:extLst>
        </c:ser>
        <c:ser>
          <c:idx val="1"/>
          <c:order val="1"/>
          <c:tx>
            <c:strRef>
              <c:f>'[2]F4.2FICHA IMPLEMENTOS AYUDA'!$C$43</c:f>
              <c:strCache>
                <c:ptCount val="1"/>
                <c:pt idx="0">
                  <c:v>POBLACIÓN ATENDIDA</c:v>
                </c:pt>
              </c:strCache>
            </c:strRef>
          </c:tx>
          <c:spPr>
            <a:solidFill>
              <a:schemeClr val="accent2"/>
            </a:solidFill>
            <a:ln>
              <a:noFill/>
            </a:ln>
            <a:effectLst/>
          </c:spPr>
          <c:invertIfNegative val="0"/>
          <c:cat>
            <c:numRef>
              <c:f>'[2]F4.2FICHA IMPLEMENTOS AYUDA'!$A$44:$A$46</c:f>
              <c:numCache>
                <c:formatCode>General</c:formatCode>
                <c:ptCount val="3"/>
                <c:pt idx="0">
                  <c:v>2023</c:v>
                </c:pt>
                <c:pt idx="1">
                  <c:v>2024</c:v>
                </c:pt>
                <c:pt idx="2">
                  <c:v>2025</c:v>
                </c:pt>
              </c:numCache>
            </c:numRef>
          </c:cat>
          <c:val>
            <c:numRef>
              <c:f>'[2]F4.2FICHA IMPLEMENTOS AYUDA'!$C$44:$C$46</c:f>
              <c:numCache>
                <c:formatCode>General</c:formatCode>
                <c:ptCount val="3"/>
                <c:pt idx="0">
                  <c:v>200</c:v>
                </c:pt>
                <c:pt idx="1">
                  <c:v>39</c:v>
                </c:pt>
                <c:pt idx="2">
                  <c:v>32</c:v>
                </c:pt>
              </c:numCache>
            </c:numRef>
          </c:val>
          <c:extLst>
            <c:ext xmlns:c16="http://schemas.microsoft.com/office/drawing/2014/chart" uri="{C3380CC4-5D6E-409C-BE32-E72D297353CC}">
              <c16:uniqueId val="{00000001-FD9E-4499-80C9-145605601348}"/>
            </c:ext>
          </c:extLst>
        </c:ser>
        <c:ser>
          <c:idx val="2"/>
          <c:order val="2"/>
          <c:tx>
            <c:strRef>
              <c:f>'[2]F4.2FICHA IMPLEMENTOS AYUDA'!$D$43</c:f>
              <c:strCache>
                <c:ptCount val="1"/>
                <c:pt idx="0">
                  <c:v> % COBERTURA </c:v>
                </c:pt>
              </c:strCache>
            </c:strRef>
          </c:tx>
          <c:spPr>
            <a:solidFill>
              <a:schemeClr val="accent3"/>
            </a:solidFill>
            <a:ln>
              <a:noFill/>
            </a:ln>
            <a:effectLst/>
          </c:spPr>
          <c:invertIfNegative val="0"/>
          <c:cat>
            <c:numRef>
              <c:f>'[2]F4.2FICHA IMPLEMENTOS AYUDA'!$A$44:$A$46</c:f>
              <c:numCache>
                <c:formatCode>General</c:formatCode>
                <c:ptCount val="3"/>
                <c:pt idx="0">
                  <c:v>2023</c:v>
                </c:pt>
                <c:pt idx="1">
                  <c:v>2024</c:v>
                </c:pt>
                <c:pt idx="2">
                  <c:v>2025</c:v>
                </c:pt>
              </c:numCache>
            </c:numRef>
          </c:cat>
          <c:val>
            <c:numRef>
              <c:f>'[2]F4.2FICHA IMPLEMENTOS AYUDA'!$D$44:$D$46</c:f>
              <c:numCache>
                <c:formatCode>General</c:formatCode>
                <c:ptCount val="3"/>
                <c:pt idx="0">
                  <c:v>0</c:v>
                </c:pt>
                <c:pt idx="1">
                  <c:v>1.21875</c:v>
                </c:pt>
                <c:pt idx="2">
                  <c:v>0.58181818181818179</c:v>
                </c:pt>
              </c:numCache>
            </c:numRef>
          </c:val>
          <c:extLst>
            <c:ext xmlns:c16="http://schemas.microsoft.com/office/drawing/2014/chart" uri="{C3380CC4-5D6E-409C-BE32-E72D297353CC}">
              <c16:uniqueId val="{00000002-FD9E-4499-80C9-145605601348}"/>
            </c:ext>
          </c:extLst>
        </c:ser>
        <c:dLbls>
          <c:showLegendKey val="0"/>
          <c:showVal val="0"/>
          <c:showCatName val="0"/>
          <c:showSerName val="0"/>
          <c:showPercent val="0"/>
          <c:showBubbleSize val="0"/>
        </c:dLbls>
        <c:gapWidth val="150"/>
        <c:axId val="1318206623"/>
        <c:axId val="1318204127"/>
      </c:barChart>
      <c:lineChart>
        <c:grouping val="standard"/>
        <c:varyColors val="0"/>
        <c:ser>
          <c:idx val="3"/>
          <c:order val="3"/>
          <c:tx>
            <c:strRef>
              <c:f>'[2]F4.2FICHA IMPLEMENTOS AYUDA'!$E$43</c:f>
              <c:strCache>
                <c:ptCount val="1"/>
                <c:pt idx="0">
                  <c:v>% BRECHA</c:v>
                </c:pt>
              </c:strCache>
            </c:strRef>
          </c:tx>
          <c:spPr>
            <a:ln w="28575" cap="rnd">
              <a:solidFill>
                <a:schemeClr val="accent4"/>
              </a:solidFill>
              <a:round/>
            </a:ln>
            <a:effectLst/>
          </c:spPr>
          <c:marker>
            <c:symbol val="none"/>
          </c:marker>
          <c:cat>
            <c:numRef>
              <c:f>'[2]F4.2FICHA IMPLEMENTOS AYUDA'!$A$44:$A$46</c:f>
              <c:numCache>
                <c:formatCode>General</c:formatCode>
                <c:ptCount val="3"/>
                <c:pt idx="0">
                  <c:v>2023</c:v>
                </c:pt>
                <c:pt idx="1">
                  <c:v>2024</c:v>
                </c:pt>
                <c:pt idx="2">
                  <c:v>2025</c:v>
                </c:pt>
              </c:numCache>
            </c:numRef>
          </c:cat>
          <c:val>
            <c:numRef>
              <c:f>'[2]F4.2FICHA IMPLEMENTOS AYUDA'!$E$44:$E$46</c:f>
              <c:numCache>
                <c:formatCode>General</c:formatCode>
                <c:ptCount val="3"/>
                <c:pt idx="0">
                  <c:v>0</c:v>
                </c:pt>
                <c:pt idx="1">
                  <c:v>1.21875</c:v>
                </c:pt>
                <c:pt idx="2">
                  <c:v>0.58181818181818179</c:v>
                </c:pt>
              </c:numCache>
            </c:numRef>
          </c:val>
          <c:smooth val="0"/>
          <c:extLst>
            <c:ext xmlns:c16="http://schemas.microsoft.com/office/drawing/2014/chart" uri="{C3380CC4-5D6E-409C-BE32-E72D297353CC}">
              <c16:uniqueId val="{00000003-FD9E-4499-80C9-145605601348}"/>
            </c:ext>
          </c:extLst>
        </c:ser>
        <c:dLbls>
          <c:showLegendKey val="0"/>
          <c:showVal val="0"/>
          <c:showCatName val="0"/>
          <c:showSerName val="0"/>
          <c:showPercent val="0"/>
          <c:showBubbleSize val="0"/>
        </c:dLbls>
        <c:marker val="1"/>
        <c:smooth val="0"/>
        <c:axId val="1318204543"/>
        <c:axId val="1318203295"/>
      </c:lineChart>
      <c:catAx>
        <c:axId val="131820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127"/>
        <c:crosses val="autoZero"/>
        <c:auto val="1"/>
        <c:lblAlgn val="ctr"/>
        <c:lblOffset val="100"/>
        <c:noMultiLvlLbl val="0"/>
      </c:catAx>
      <c:valAx>
        <c:axId val="131820412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6623"/>
        <c:crosses val="autoZero"/>
        <c:crossBetween val="between"/>
      </c:valAx>
      <c:valAx>
        <c:axId val="1318203295"/>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543"/>
        <c:crosses val="max"/>
        <c:crossBetween val="between"/>
      </c:valAx>
      <c:catAx>
        <c:axId val="1318204543"/>
        <c:scaling>
          <c:orientation val="minMax"/>
        </c:scaling>
        <c:delete val="1"/>
        <c:axPos val="b"/>
        <c:numFmt formatCode="General" sourceLinked="1"/>
        <c:majorTickMark val="none"/>
        <c:minorTickMark val="none"/>
        <c:tickLblPos val="nextTo"/>
        <c:crossAx val="1318203295"/>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6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'[2]F4.2FICHA IMPLEMENTOS AYUDA'!$B$78</c:f>
              <c:strCache>
                <c:ptCount val="1"/>
                <c:pt idx="0">
                  <c:v>PERSONASCON DISCAPACIDAD CERTIFICADAS POR LA GOBERNACION</c:v>
                </c:pt>
              </c:strCache>
            </c:strRef>
          </c:tx>
          <c:spPr>
            <a:solidFill>
              <a:schemeClr val="accent1"/>
            </a:solidFill>
            <a:ln>
              <a:noFill/>
            </a:ln>
            <a:effectLst/>
          </c:spPr>
          <c:invertIfNegative val="0"/>
          <c:cat>
            <c:strRef>
              <c:f>'[2]F4.2FICHA IMPLEMENTOS AYUDA'!$A$79:$A$82</c:f>
              <c:strCache>
                <c:ptCount val="4"/>
                <c:pt idx="0">
                  <c:v>2023</c:v>
                </c:pt>
                <c:pt idx="1">
                  <c:v>2024</c:v>
                </c:pt>
                <c:pt idx="2">
                  <c:v>2025</c:v>
                </c:pt>
                <c:pt idx="3">
                  <c:v>TOTAL</c:v>
                </c:pt>
              </c:strCache>
            </c:strRef>
          </c:cat>
          <c:val>
            <c:numRef>
              <c:f>'[2]F4.2FICHA IMPLEMENTOS AYUDA'!$B$79:$B$82</c:f>
              <c:numCache>
                <c:formatCode>General</c:formatCode>
                <c:ptCount val="4"/>
                <c:pt idx="0">
                  <c:v>0</c:v>
                </c:pt>
                <c:pt idx="1">
                  <c:v>800</c:v>
                </c:pt>
                <c:pt idx="2">
                  <c:v>800</c:v>
                </c:pt>
                <c:pt idx="3">
                  <c:v>800</c:v>
                </c:pt>
              </c:numCache>
            </c:numRef>
          </c:val>
          <c:extLst>
            <c:ext xmlns:c16="http://schemas.microsoft.com/office/drawing/2014/chart" uri="{C3380CC4-5D6E-409C-BE32-E72D297353CC}">
              <c16:uniqueId val="{00000000-2ED3-479F-987A-BEC3B2FED053}"/>
            </c:ext>
          </c:extLst>
        </c:ser>
        <c:ser>
          <c:idx val="1"/>
          <c:order val="1"/>
          <c:tx>
            <c:strRef>
              <c:f>'[2]F4.2FICHA IMPLEMENTOS AYUDA'!$C$78</c:f>
              <c:strCache>
                <c:ptCount val="1"/>
                <c:pt idx="0">
                  <c:v>PERSONAS ATENDIDAS</c:v>
                </c:pt>
              </c:strCache>
            </c:strRef>
          </c:tx>
          <c:spPr>
            <a:solidFill>
              <a:schemeClr val="accent2"/>
            </a:solidFill>
            <a:ln>
              <a:noFill/>
            </a:ln>
            <a:effectLst/>
          </c:spPr>
          <c:invertIfNegative val="0"/>
          <c:cat>
            <c:strRef>
              <c:f>'[2]F4.2FICHA IMPLEMENTOS AYUDA'!$A$79:$A$82</c:f>
              <c:strCache>
                <c:ptCount val="4"/>
                <c:pt idx="0">
                  <c:v>2023</c:v>
                </c:pt>
                <c:pt idx="1">
                  <c:v>2024</c:v>
                </c:pt>
                <c:pt idx="2">
                  <c:v>2025</c:v>
                </c:pt>
                <c:pt idx="3">
                  <c:v>TOTAL</c:v>
                </c:pt>
              </c:strCache>
            </c:strRef>
          </c:cat>
          <c:val>
            <c:numRef>
              <c:f>'[2]F4.2FICHA IMPLEMENTOS AYUDA'!$C$79:$C$82</c:f>
              <c:numCache>
                <c:formatCode>General</c:formatCode>
                <c:ptCount val="4"/>
                <c:pt idx="0">
                  <c:v>0</c:v>
                </c:pt>
                <c:pt idx="1">
                  <c:v>39</c:v>
                </c:pt>
                <c:pt idx="2">
                  <c:v>39</c:v>
                </c:pt>
                <c:pt idx="3">
                  <c:v>354</c:v>
                </c:pt>
              </c:numCache>
            </c:numRef>
          </c:val>
          <c:extLst>
            <c:ext xmlns:c16="http://schemas.microsoft.com/office/drawing/2014/chart" uri="{C3380CC4-5D6E-409C-BE32-E72D297353CC}">
              <c16:uniqueId val="{00000001-2ED3-479F-987A-BEC3B2FED053}"/>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'[2]F4.2FICHA IMPLEMENTOS AYUDA'!$D$78</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'[2]F4.2FICHA IMPLEMENTOS AYUDA'!$A$79:$A$82</c:f>
              <c:strCache>
                <c:ptCount val="4"/>
                <c:pt idx="0">
                  <c:v>2023</c:v>
                </c:pt>
                <c:pt idx="1">
                  <c:v>2024</c:v>
                </c:pt>
                <c:pt idx="2">
                  <c:v>2025</c:v>
                </c:pt>
                <c:pt idx="3">
                  <c:v>TOTAL</c:v>
                </c:pt>
              </c:strCache>
            </c:strRef>
          </c:cat>
          <c:val>
            <c:numRef>
              <c:f>'[2]F4.2FICHA IMPLEMENTOS AYUDA'!$D$79:$D$82</c:f>
              <c:numCache>
                <c:formatCode>General</c:formatCode>
                <c:ptCount val="4"/>
                <c:pt idx="0">
                  <c:v>0</c:v>
                </c:pt>
                <c:pt idx="1">
                  <c:v>4.8750000000000002E-2</c:v>
                </c:pt>
                <c:pt idx="2">
                  <c:v>4.8750000000000002E-2</c:v>
                </c:pt>
                <c:pt idx="3">
                  <c:v>0.4425</c:v>
                </c:pt>
              </c:numCache>
            </c:numRef>
          </c:val>
          <c:smooth val="0"/>
          <c:extLst>
            <c:ext xmlns:c16="http://schemas.microsoft.com/office/drawing/2014/chart" uri="{C3380CC4-5D6E-409C-BE32-E72D297353CC}">
              <c16:uniqueId val="{00000002-2ED3-479F-987A-BEC3B2FED053}"/>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'[2]F4.2FICHA IMPLEMENTOS AYUDA'!$B$78</c:f>
              <c:strCache>
                <c:ptCount val="1"/>
                <c:pt idx="0">
                  <c:v>PERSONASCON DISCAPACIDAD CERTIFICADAS POR LA GOBERNACION</c:v>
                </c:pt>
              </c:strCache>
            </c:strRef>
          </c:tx>
          <c:spPr>
            <a:solidFill>
              <a:schemeClr val="accent1"/>
            </a:solidFill>
            <a:ln>
              <a:noFill/>
            </a:ln>
            <a:effectLst/>
          </c:spPr>
          <c:invertIfNegative val="0"/>
          <c:cat>
            <c:strRef>
              <c:f>'[2]F4.2FICHA IMPLEMENTOS AYUDA'!$A$85:$A$87</c:f>
              <c:strCache>
                <c:ptCount val="3"/>
                <c:pt idx="0">
                  <c:v>2024</c:v>
                </c:pt>
                <c:pt idx="1">
                  <c:v>2025</c:v>
                </c:pt>
                <c:pt idx="2">
                  <c:v>TOTAL</c:v>
                </c:pt>
              </c:strCache>
            </c:strRef>
          </c:cat>
          <c:val>
            <c:numRef>
              <c:f>'[2]F4.2FICHA IMPLEMENTOS AYUDA'!$B$85:$B$87</c:f>
              <c:numCache>
                <c:formatCode>General</c:formatCode>
                <c:ptCount val="3"/>
                <c:pt idx="0">
                  <c:v>32</c:v>
                </c:pt>
                <c:pt idx="1">
                  <c:v>55</c:v>
                </c:pt>
                <c:pt idx="2">
                  <c:v>87</c:v>
                </c:pt>
              </c:numCache>
            </c:numRef>
          </c:val>
          <c:extLst>
            <c:ext xmlns:c16="http://schemas.microsoft.com/office/drawing/2014/chart" uri="{C3380CC4-5D6E-409C-BE32-E72D297353CC}">
              <c16:uniqueId val="{00000000-7D32-4F6D-B16E-1C218D4D253B}"/>
            </c:ext>
          </c:extLst>
        </c:ser>
        <c:ser>
          <c:idx val="1"/>
          <c:order val="1"/>
          <c:tx>
            <c:strRef>
              <c:f>'[2]F4.2FICHA IMPLEMENTOS AYUDA'!$C$78</c:f>
              <c:strCache>
                <c:ptCount val="1"/>
                <c:pt idx="0">
                  <c:v>PERSONAS ATENDIDAS</c:v>
                </c:pt>
              </c:strCache>
            </c:strRef>
          </c:tx>
          <c:spPr>
            <a:solidFill>
              <a:schemeClr val="accent2"/>
            </a:solidFill>
            <a:ln>
              <a:noFill/>
            </a:ln>
            <a:effectLst/>
          </c:spPr>
          <c:invertIfNegative val="0"/>
          <c:cat>
            <c:strRef>
              <c:f>'[2]F4.2FICHA IMPLEMENTOS AYUDA'!$A$85:$A$87</c:f>
              <c:strCache>
                <c:ptCount val="3"/>
                <c:pt idx="0">
                  <c:v>2024</c:v>
                </c:pt>
                <c:pt idx="1">
                  <c:v>2025</c:v>
                </c:pt>
                <c:pt idx="2">
                  <c:v>TOTAL</c:v>
                </c:pt>
              </c:strCache>
            </c:strRef>
          </c:cat>
          <c:val>
            <c:numRef>
              <c:f>'[2]F4.2FICHA IMPLEMENTOS AYUDA'!$C$85:$C$87</c:f>
              <c:numCache>
                <c:formatCode>General</c:formatCode>
                <c:ptCount val="3"/>
                <c:pt idx="0">
                  <c:v>39</c:v>
                </c:pt>
                <c:pt idx="1">
                  <c:v>39</c:v>
                </c:pt>
                <c:pt idx="2">
                  <c:v>78</c:v>
                </c:pt>
              </c:numCache>
            </c:numRef>
          </c:val>
          <c:extLst>
            <c:ext xmlns:c16="http://schemas.microsoft.com/office/drawing/2014/chart" uri="{C3380CC4-5D6E-409C-BE32-E72D297353CC}">
              <c16:uniqueId val="{00000001-7D32-4F6D-B16E-1C218D4D253B}"/>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'[2]F4.2FICHA IMPLEMENTOS AYUDA'!$D$78</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'[2]F4.2FICHA IMPLEMENTOS AYUDA'!$A$85:$A$87</c:f>
              <c:strCache>
                <c:ptCount val="3"/>
                <c:pt idx="0">
                  <c:v>2024</c:v>
                </c:pt>
                <c:pt idx="1">
                  <c:v>2025</c:v>
                </c:pt>
                <c:pt idx="2">
                  <c:v>TOTAL</c:v>
                </c:pt>
              </c:strCache>
            </c:strRef>
          </c:cat>
          <c:val>
            <c:numRef>
              <c:f>'[2]F4.2FICHA IMPLEMENTOS AYUDA'!$D$85:$D$87</c:f>
              <c:numCache>
                <c:formatCode>General</c:formatCode>
                <c:ptCount val="3"/>
                <c:pt idx="0">
                  <c:v>1.21875</c:v>
                </c:pt>
                <c:pt idx="1">
                  <c:v>0.70909090909090911</c:v>
                </c:pt>
                <c:pt idx="2">
                  <c:v>0.89655172413793105</c:v>
                </c:pt>
              </c:numCache>
            </c:numRef>
          </c:val>
          <c:smooth val="0"/>
          <c:extLst>
            <c:ext xmlns:c16="http://schemas.microsoft.com/office/drawing/2014/chart" uri="{C3380CC4-5D6E-409C-BE32-E72D297353CC}">
              <c16:uniqueId val="{00000002-7D32-4F6D-B16E-1C218D4D253B}"/>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atención</a:t>
            </a:r>
            <a:r>
              <a:rPr lang="es-CO" baseline="0"/>
              <a:t> en ayudas técnicas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'[1]4. IMPLEMENTOS (AYUDAS Y TRANS)'!$I$5</c:f>
              <c:strCache>
                <c:ptCount val="1"/>
                <c:pt idx="0">
                  <c:v>AYUDA TECNICA 2024</c:v>
                </c:pt>
              </c:strCache>
            </c:strRef>
          </c:tx>
          <c:spPr>
            <a:solidFill>
              <a:schemeClr val="accent1"/>
            </a:solidFill>
            <a:ln>
              <a:noFill/>
            </a:ln>
            <a:effectLst/>
          </c:spPr>
          <c:invertIfNegative val="0"/>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TRANS)'!$I$6:$I$11</c:f>
              <c:numCache>
                <c:formatCode>General</c:formatCode>
                <c:ptCount val="6"/>
                <c:pt idx="0">
                  <c:v>11</c:v>
                </c:pt>
                <c:pt idx="1">
                  <c:v>15</c:v>
                </c:pt>
                <c:pt idx="2">
                  <c:v>1</c:v>
                </c:pt>
                <c:pt idx="3">
                  <c:v>3</c:v>
                </c:pt>
                <c:pt idx="4">
                  <c:v>2</c:v>
                </c:pt>
                <c:pt idx="5">
                  <c:v>32</c:v>
                </c:pt>
              </c:numCache>
            </c:numRef>
          </c:val>
          <c:extLst>
            <c:ext xmlns:c16="http://schemas.microsoft.com/office/drawing/2014/chart" uri="{C3380CC4-5D6E-409C-BE32-E72D297353CC}">
              <c16:uniqueId val="{00000000-7C49-4020-9E58-B583C0D841DC}"/>
            </c:ext>
          </c:extLst>
        </c:ser>
        <c:ser>
          <c:idx val="1"/>
          <c:order val="1"/>
          <c:tx>
            <c:strRef>
              <c:f>'[1]4. IMPLEMENTOS (AYUDAS Y TRANS)'!$J$5</c:f>
              <c:strCache>
                <c:ptCount val="1"/>
                <c:pt idx="0">
                  <c:v>AYUDA TECNICA 205</c:v>
                </c:pt>
              </c:strCache>
            </c:strRef>
          </c:tx>
          <c:spPr>
            <a:solidFill>
              <a:schemeClr val="accent2"/>
            </a:solidFill>
            <a:ln>
              <a:noFill/>
            </a:ln>
            <a:effectLst/>
          </c:spPr>
          <c:invertIfNegative val="0"/>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TRANS)'!$J$6:$J$11</c:f>
              <c:numCache>
                <c:formatCode>General</c:formatCode>
                <c:ptCount val="6"/>
                <c:pt idx="0">
                  <c:v>29</c:v>
                </c:pt>
                <c:pt idx="1">
                  <c:v>17</c:v>
                </c:pt>
                <c:pt idx="2">
                  <c:v>0</c:v>
                </c:pt>
                <c:pt idx="3">
                  <c:v>2</c:v>
                </c:pt>
                <c:pt idx="4">
                  <c:v>5</c:v>
                </c:pt>
                <c:pt idx="5">
                  <c:v>53</c:v>
                </c:pt>
              </c:numCache>
            </c:numRef>
          </c:val>
          <c:extLst>
            <c:ext xmlns:c16="http://schemas.microsoft.com/office/drawing/2014/chart" uri="{C3380CC4-5D6E-409C-BE32-E72D297353CC}">
              <c16:uniqueId val="{00000001-7C49-4020-9E58-B583C0D841DC}"/>
            </c:ext>
          </c:extLst>
        </c:ser>
        <c:dLbls>
          <c:showLegendKey val="0"/>
          <c:showVal val="0"/>
          <c:showCatName val="0"/>
          <c:showSerName val="0"/>
          <c:showPercent val="0"/>
          <c:showBubbleSize val="0"/>
        </c:dLbls>
        <c:gapWidth val="219"/>
        <c:overlap val="-27"/>
        <c:axId val="934641839"/>
        <c:axId val="934641007"/>
      </c:barChart>
      <c:lineChart>
        <c:grouping val="standard"/>
        <c:varyColors val="0"/>
        <c:ser>
          <c:idx val="2"/>
          <c:order val="2"/>
          <c:tx>
            <c:strRef>
              <c:f>'[1]4. IMPLEMENTOS (AYUDAS Y TRANS)'!$K$5</c:f>
              <c:strCache>
                <c:ptCount val="1"/>
                <c:pt idx="0">
                  <c:v>% Variavión</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 IMPLEMENTOS (AYUDAS Y TRANS)'!$H$6:$H$11</c:f>
              <c:strCache>
                <c:ptCount val="6"/>
                <c:pt idx="0">
                  <c:v>FISICA</c:v>
                </c:pt>
                <c:pt idx="1">
                  <c:v>MULTIPLE</c:v>
                </c:pt>
                <c:pt idx="2">
                  <c:v>INTELECTUAL</c:v>
                </c:pt>
                <c:pt idx="3">
                  <c:v>PSICOSOCIAL</c:v>
                </c:pt>
                <c:pt idx="4">
                  <c:v>VISUAL</c:v>
                </c:pt>
                <c:pt idx="5">
                  <c:v>TOTAL</c:v>
                </c:pt>
              </c:strCache>
            </c:strRef>
          </c:cat>
          <c:val>
            <c:numRef>
              <c:f>'[1]4. IMPLEMENTOS (AYUDAS Y TRANS)'!$K$6:$K$11</c:f>
              <c:numCache>
                <c:formatCode>General</c:formatCode>
                <c:ptCount val="6"/>
                <c:pt idx="0">
                  <c:v>1.6363636363636362</c:v>
                </c:pt>
                <c:pt idx="1">
                  <c:v>0.1333333333333333</c:v>
                </c:pt>
                <c:pt idx="2">
                  <c:v>-1</c:v>
                </c:pt>
                <c:pt idx="3">
                  <c:v>-0.33333333333333337</c:v>
                </c:pt>
                <c:pt idx="4">
                  <c:v>1.5</c:v>
                </c:pt>
                <c:pt idx="5">
                  <c:v>0.65625</c:v>
                </c:pt>
              </c:numCache>
            </c:numRef>
          </c:val>
          <c:smooth val="0"/>
          <c:extLst>
            <c:ext xmlns:c16="http://schemas.microsoft.com/office/drawing/2014/chart" uri="{C3380CC4-5D6E-409C-BE32-E72D297353CC}">
              <c16:uniqueId val="{00000002-7C49-4020-9E58-B583C0D841DC}"/>
            </c:ext>
          </c:extLst>
        </c:ser>
        <c:dLbls>
          <c:showLegendKey val="0"/>
          <c:showVal val="0"/>
          <c:showCatName val="0"/>
          <c:showSerName val="0"/>
          <c:showPercent val="0"/>
          <c:showBubbleSize val="0"/>
        </c:dLbls>
        <c:marker val="1"/>
        <c:smooth val="0"/>
        <c:axId val="934639343"/>
        <c:axId val="934641423"/>
      </c:lineChart>
      <c:catAx>
        <c:axId val="934641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007"/>
        <c:crosses val="autoZero"/>
        <c:auto val="1"/>
        <c:lblAlgn val="ctr"/>
        <c:lblOffset val="100"/>
        <c:noMultiLvlLbl val="0"/>
      </c:catAx>
      <c:valAx>
        <c:axId val="9346410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839"/>
        <c:crosses val="autoZero"/>
        <c:crossBetween val="between"/>
      </c:valAx>
      <c:valAx>
        <c:axId val="934641423"/>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39343"/>
        <c:crosses val="max"/>
        <c:crossBetween val="between"/>
      </c:valAx>
      <c:catAx>
        <c:axId val="934639343"/>
        <c:scaling>
          <c:orientation val="minMax"/>
        </c:scaling>
        <c:delete val="1"/>
        <c:axPos val="b"/>
        <c:numFmt formatCode="General" sourceLinked="1"/>
        <c:majorTickMark val="none"/>
        <c:minorTickMark val="none"/>
        <c:tickLblPos val="nextTo"/>
        <c:crossAx val="934641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Variación atención</a:t>
            </a:r>
            <a:r>
              <a:rPr lang="es-CO" baseline="0"/>
              <a:t> en ayudas técnicas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'[1]4. IMPLEMENTOS (AYUDAS Y TRANS)'!$N$5</c:f>
              <c:strCache>
                <c:ptCount val="1"/>
                <c:pt idx="0">
                  <c:v>PRESUPUESTO 2023</c:v>
                </c:pt>
              </c:strCache>
            </c:strRef>
          </c:tx>
          <c:spPr>
            <a:solidFill>
              <a:schemeClr val="accent1"/>
            </a:solidFill>
            <a:ln>
              <a:noFill/>
            </a:ln>
            <a:effectLst/>
          </c:spPr>
          <c:invertIfNegative val="0"/>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TRANS)'!$N$6:$N$12</c:f>
              <c:numCache>
                <c:formatCode>General</c:formatCode>
                <c:ptCount val="7"/>
                <c:pt idx="0">
                  <c:v>6801668.9739130437</c:v>
                </c:pt>
                <c:pt idx="1">
                  <c:v>9787767.5478260871</c:v>
                </c:pt>
                <c:pt idx="2">
                  <c:v>663577.46086956526</c:v>
                </c:pt>
                <c:pt idx="3">
                  <c:v>1327154.9217391305</c:v>
                </c:pt>
                <c:pt idx="4">
                  <c:v>165894.36521739131</c:v>
                </c:pt>
                <c:pt idx="5">
                  <c:v>331788.73043478263</c:v>
                </c:pt>
                <c:pt idx="6">
                  <c:v>19077852</c:v>
                </c:pt>
              </c:numCache>
            </c:numRef>
          </c:val>
          <c:extLst>
            <c:ext xmlns:c16="http://schemas.microsoft.com/office/drawing/2014/chart" uri="{C3380CC4-5D6E-409C-BE32-E72D297353CC}">
              <c16:uniqueId val="{00000000-EEAB-4AC1-B027-2BB36C0CE52C}"/>
            </c:ext>
          </c:extLst>
        </c:ser>
        <c:ser>
          <c:idx val="1"/>
          <c:order val="1"/>
          <c:tx>
            <c:strRef>
              <c:f>'[1]4. IMPLEMENTOS (AYUDAS Y TRANS)'!$O$5</c:f>
              <c:strCache>
                <c:ptCount val="1"/>
                <c:pt idx="0">
                  <c:v>PRESUPUESTO 2024</c:v>
                </c:pt>
              </c:strCache>
            </c:strRef>
          </c:tx>
          <c:spPr>
            <a:solidFill>
              <a:schemeClr val="accent2"/>
            </a:solidFill>
            <a:ln>
              <a:noFill/>
            </a:ln>
            <a:effectLst/>
          </c:spPr>
          <c:invertIfNegative val="0"/>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TRANS)'!$O$6:$O$12</c:f>
              <c:numCache>
                <c:formatCode>General</c:formatCode>
                <c:ptCount val="7"/>
                <c:pt idx="0">
                  <c:v>11181480.220000001</c:v>
                </c:pt>
                <c:pt idx="1">
                  <c:v>18434332.260000002</c:v>
                </c:pt>
                <c:pt idx="2">
                  <c:v>604404.34</c:v>
                </c:pt>
                <c:pt idx="3">
                  <c:v>1813213.01</c:v>
                </c:pt>
                <c:pt idx="4">
                  <c:v>0</c:v>
                </c:pt>
                <c:pt idx="5">
                  <c:v>302202.17</c:v>
                </c:pt>
                <c:pt idx="6">
                  <c:v>32335632</c:v>
                </c:pt>
              </c:numCache>
            </c:numRef>
          </c:val>
          <c:extLst>
            <c:ext xmlns:c16="http://schemas.microsoft.com/office/drawing/2014/chart" uri="{C3380CC4-5D6E-409C-BE32-E72D297353CC}">
              <c16:uniqueId val="{00000001-EEAB-4AC1-B027-2BB36C0CE52C}"/>
            </c:ext>
          </c:extLst>
        </c:ser>
        <c:dLbls>
          <c:showLegendKey val="0"/>
          <c:showVal val="0"/>
          <c:showCatName val="0"/>
          <c:showSerName val="0"/>
          <c:showPercent val="0"/>
          <c:showBubbleSize val="0"/>
        </c:dLbls>
        <c:gapWidth val="219"/>
        <c:overlap val="-27"/>
        <c:axId val="934641839"/>
        <c:axId val="934641007"/>
      </c:barChart>
      <c:lineChart>
        <c:grouping val="standard"/>
        <c:varyColors val="0"/>
        <c:ser>
          <c:idx val="2"/>
          <c:order val="2"/>
          <c:tx>
            <c:strRef>
              <c:f>'[1]4. IMPLEMENTOS (AYUDAS Y TRANS)'!$P$5</c:f>
              <c:strCache>
                <c:ptCount val="1"/>
                <c:pt idx="0">
                  <c:v>% Variavión</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'[1]4. IMPLEMENTOS (AYUDAS Y TRANS)'!$H$6:$H$12</c:f>
              <c:strCache>
                <c:ptCount val="7"/>
                <c:pt idx="0">
                  <c:v>FISICA</c:v>
                </c:pt>
                <c:pt idx="1">
                  <c:v>MULTIPLE</c:v>
                </c:pt>
                <c:pt idx="2">
                  <c:v>INTELECTUAL</c:v>
                </c:pt>
                <c:pt idx="3">
                  <c:v>PSICOSOCIAL</c:v>
                </c:pt>
                <c:pt idx="4">
                  <c:v>VISUAL</c:v>
                </c:pt>
                <c:pt idx="5">
                  <c:v>TOTAL</c:v>
                </c:pt>
              </c:strCache>
            </c:strRef>
          </c:cat>
          <c:val>
            <c:numRef>
              <c:f>'[1]4. IMPLEMENTOS (AYUDAS Y TRANS)'!$P$6:$P$12</c:f>
              <c:numCache>
                <c:formatCode>General</c:formatCode>
                <c:ptCount val="7"/>
                <c:pt idx="0">
                  <c:v>0.64393184421135152</c:v>
                </c:pt>
                <c:pt idx="1">
                  <c:v>0.88340519632532155</c:v>
                </c:pt>
                <c:pt idx="2">
                  <c:v>-8.9172891424045164E-2</c:v>
                </c:pt>
                <c:pt idx="3">
                  <c:v>0.36624065532901695</c:v>
                </c:pt>
                <c:pt idx="4">
                  <c:v>-1</c:v>
                </c:pt>
                <c:pt idx="5">
                  <c:v>-8.9172891424045164E-2</c:v>
                </c:pt>
                <c:pt idx="6">
                  <c:v>0.69493043556475853</c:v>
                </c:pt>
              </c:numCache>
            </c:numRef>
          </c:val>
          <c:smooth val="0"/>
          <c:extLst>
            <c:ext xmlns:c16="http://schemas.microsoft.com/office/drawing/2014/chart" uri="{C3380CC4-5D6E-409C-BE32-E72D297353CC}">
              <c16:uniqueId val="{00000002-EEAB-4AC1-B027-2BB36C0CE52C}"/>
            </c:ext>
          </c:extLst>
        </c:ser>
        <c:dLbls>
          <c:showLegendKey val="0"/>
          <c:showVal val="0"/>
          <c:showCatName val="0"/>
          <c:showSerName val="0"/>
          <c:showPercent val="0"/>
          <c:showBubbleSize val="0"/>
        </c:dLbls>
        <c:marker val="1"/>
        <c:smooth val="0"/>
        <c:axId val="934639343"/>
        <c:axId val="934641423"/>
      </c:lineChart>
      <c:catAx>
        <c:axId val="934641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O"/>
          </a:p>
        </c:txPr>
        <c:crossAx val="934641007"/>
        <c:crosses val="autoZero"/>
        <c:auto val="1"/>
        <c:lblAlgn val="ctr"/>
        <c:lblOffset val="100"/>
        <c:noMultiLvlLbl val="0"/>
      </c:catAx>
      <c:valAx>
        <c:axId val="9346410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41839"/>
        <c:crosses val="autoZero"/>
        <c:crossBetween val="between"/>
      </c:valAx>
      <c:valAx>
        <c:axId val="934641423"/>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34639343"/>
        <c:crosses val="max"/>
        <c:crossBetween val="between"/>
      </c:valAx>
      <c:catAx>
        <c:axId val="934639343"/>
        <c:scaling>
          <c:orientation val="minMax"/>
        </c:scaling>
        <c:delete val="1"/>
        <c:axPos val="b"/>
        <c:numFmt formatCode="General" sourceLinked="1"/>
        <c:majorTickMark val="none"/>
        <c:minorTickMark val="none"/>
        <c:tickLblPos val="nextTo"/>
        <c:crossAx val="93464142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COBERTURA -</a:t>
            </a:r>
            <a:r>
              <a:rPr lang="es-CO" baseline="0"/>
              <a:t> TRASLADOS</a:t>
            </a:r>
            <a:r>
              <a:rPr lang="es-CO" sz="1100" baseline="0"/>
              <a:t> </a:t>
            </a:r>
          </a:p>
          <a:p>
            <a:pPr>
              <a:defRPr/>
            </a:pPr>
            <a:r>
              <a:rPr lang="es-CO" sz="1100" baseline="0"/>
              <a:t>(Pob.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1"/>
          <c:order val="0"/>
          <c:tx>
            <c:strRef>
              <c:f>'[2]F4.1.FICHA IMPLEMENTOS TRANS'!$B$34</c:f>
              <c:strCache>
                <c:ptCount val="1"/>
                <c:pt idx="0">
                  <c:v>POBLACIÓN ATENDIDA</c:v>
                </c:pt>
              </c:strCache>
            </c:strRef>
          </c:tx>
          <c:spPr>
            <a:solidFill>
              <a:schemeClr val="accent2"/>
            </a:solidFill>
            <a:ln>
              <a:noFill/>
            </a:ln>
            <a:effectLst/>
          </c:spPr>
          <c:invertIfNegative val="0"/>
          <c:dLbls>
            <c:dLbl>
              <c:idx val="1"/>
              <c:layout>
                <c:manualLayout>
                  <c:x val="0"/>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DE3-4B9E-8A6D-C39E0091DC69}"/>
                </c:ext>
              </c:extLst>
            </c:dLbl>
            <c:dLbl>
              <c:idx val="2"/>
              <c:layout>
                <c:manualLayout>
                  <c:x val="0"/>
                  <c:y val="0.101851851851851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E3-4B9E-8A6D-C39E0091DC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'[2]F4.1.FICHA IMPLEMENTOS TRANS'!$A$35:$A$37</c:f>
              <c:numCache>
                <c:formatCode>General</c:formatCode>
                <c:ptCount val="3"/>
                <c:pt idx="0">
                  <c:v>2023</c:v>
                </c:pt>
                <c:pt idx="1">
                  <c:v>2024</c:v>
                </c:pt>
                <c:pt idx="2">
                  <c:v>2025</c:v>
                </c:pt>
              </c:numCache>
            </c:numRef>
          </c:cat>
          <c:val>
            <c:numRef>
              <c:f>'[2]F4.1.FICHA IMPLEMENTOS TRANS'!$B$35:$B$37</c:f>
              <c:numCache>
                <c:formatCode>General</c:formatCode>
                <c:ptCount val="3"/>
                <c:pt idx="0">
                  <c:v>0</c:v>
                </c:pt>
                <c:pt idx="1">
                  <c:v>107</c:v>
                </c:pt>
                <c:pt idx="2">
                  <c:v>49</c:v>
                </c:pt>
              </c:numCache>
            </c:numRef>
          </c:val>
          <c:extLst>
            <c:ext xmlns:c16="http://schemas.microsoft.com/office/drawing/2014/chart" uri="{C3380CC4-5D6E-409C-BE32-E72D297353CC}">
              <c16:uniqueId val="{00000002-7DE3-4B9E-8A6D-C39E0091DC69}"/>
            </c:ext>
          </c:extLst>
        </c:ser>
        <c:dLbls>
          <c:showLegendKey val="0"/>
          <c:showVal val="0"/>
          <c:showCatName val="0"/>
          <c:showSerName val="0"/>
          <c:showPercent val="0"/>
          <c:showBubbleSize val="0"/>
        </c:dLbls>
        <c:gapWidth val="219"/>
        <c:overlap val="-27"/>
        <c:axId val="1759513759"/>
        <c:axId val="1759510015"/>
      </c:barChart>
      <c:lineChart>
        <c:grouping val="standard"/>
        <c:varyColors val="0"/>
        <c:ser>
          <c:idx val="2"/>
          <c:order val="1"/>
          <c:tx>
            <c:strRef>
              <c:f>'[2]F4.1.FICHA IMPLEMENTOS TRANS'!$C$34</c:f>
              <c:strCache>
                <c:ptCount val="1"/>
                <c:pt idx="0">
                  <c:v> % COBERTURA </c:v>
                </c:pt>
              </c:strCache>
            </c:strRef>
          </c:tx>
          <c:spPr>
            <a:ln w="28575" cap="rnd">
              <a:solidFill>
                <a:schemeClr val="accent3"/>
              </a:solidFill>
              <a:round/>
            </a:ln>
            <a:effectLst/>
          </c:spPr>
          <c:marker>
            <c:symbol val="none"/>
          </c:marker>
          <c:dLbls>
            <c:dLbl>
              <c:idx val="0"/>
              <c:layout>
                <c:manualLayout>
                  <c:x val="-2.7748869670550999E-2"/>
                  <c:y val="-4.13080969652463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DE3-4B9E-8A6D-C39E0091DC69}"/>
                </c:ext>
              </c:extLst>
            </c:dLbl>
            <c:dLbl>
              <c:idx val="1"/>
              <c:layout>
                <c:manualLayout>
                  <c:x val="-4.7173078439936698E-2"/>
                  <c:y val="-4.13080969652462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E3-4B9E-8A6D-C39E0091DC69}"/>
                </c:ext>
              </c:extLst>
            </c:dLbl>
            <c:dLbl>
              <c:idx val="2"/>
              <c:layout>
                <c:manualLayout>
                  <c:x val="-4.9947965406991847E-2"/>
                  <c:y val="-3.6718308413552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DE3-4B9E-8A6D-C39E0091DC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'[2]F4.1.FICHA IMPLEMENTOS TRANS'!$A$35:$A$37</c:f>
              <c:numCache>
                <c:formatCode>General</c:formatCode>
                <c:ptCount val="3"/>
                <c:pt idx="0">
                  <c:v>2023</c:v>
                </c:pt>
                <c:pt idx="1">
                  <c:v>2024</c:v>
                </c:pt>
                <c:pt idx="2">
                  <c:v>2025</c:v>
                </c:pt>
              </c:numCache>
            </c:numRef>
          </c:cat>
          <c:val>
            <c:numRef>
              <c:f>'[2]F4.1.FICHA IMPLEMENTOS TRANS'!$C$35:$C$37</c:f>
              <c:numCache>
                <c:formatCode>General</c:formatCode>
                <c:ptCount val="3"/>
                <c:pt idx="0">
                  <c:v>0</c:v>
                </c:pt>
                <c:pt idx="1">
                  <c:v>0.13375000000000001</c:v>
                </c:pt>
                <c:pt idx="2">
                  <c:v>6.1249999999999999E-2</c:v>
                </c:pt>
              </c:numCache>
            </c:numRef>
          </c:val>
          <c:smooth val="0"/>
          <c:extLst>
            <c:ext xmlns:c16="http://schemas.microsoft.com/office/drawing/2014/chart" uri="{C3380CC4-5D6E-409C-BE32-E72D297353CC}">
              <c16:uniqueId val="{00000006-7DE3-4B9E-8A6D-C39E0091DC69}"/>
            </c:ext>
          </c:extLst>
        </c:ser>
        <c:ser>
          <c:idx val="3"/>
          <c:order val="2"/>
          <c:tx>
            <c:strRef>
              <c:f>'[2]F4.1.FICHA IMPLEMENTOS TRANS'!$D$34</c:f>
              <c:strCache>
                <c:ptCount val="1"/>
                <c:pt idx="0">
                  <c:v>% BRECHA</c:v>
                </c:pt>
              </c:strCache>
            </c:strRef>
          </c:tx>
          <c:spPr>
            <a:ln w="28575" cap="rnd">
              <a:solidFill>
                <a:schemeClr val="accent4"/>
              </a:solidFill>
              <a:round/>
            </a:ln>
            <a:effectLst/>
          </c:spPr>
          <c:marker>
            <c:symbol val="none"/>
          </c:marker>
          <c:dLbls>
            <c:dLbl>
              <c:idx val="0"/>
              <c:layout>
                <c:manualLayout>
                  <c:x val="8.3246609011652737E-3"/>
                  <c:y val="1.3769365655082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DE3-4B9E-8A6D-C39E0091DC69}"/>
                </c:ext>
              </c:extLst>
            </c:dLbl>
            <c:dLbl>
              <c:idx val="1"/>
              <c:layout>
                <c:manualLayout>
                  <c:x val="5.5497739341101998E-3"/>
                  <c:y val="1.3769365655082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DE3-4B9E-8A6D-C39E0091DC69}"/>
                </c:ext>
              </c:extLst>
            </c:dLbl>
            <c:dLbl>
              <c:idx val="2"/>
              <c:layout>
                <c:manualLayout>
                  <c:x val="5.5497739341101998E-3"/>
                  <c:y val="3.6718308413552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E3-4B9E-8A6D-C39E0091DC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'[2]F4.1.FICHA IMPLEMENTOS TRANS'!$A$35:$A$37</c:f>
              <c:numCache>
                <c:formatCode>General</c:formatCode>
                <c:ptCount val="3"/>
                <c:pt idx="0">
                  <c:v>2023</c:v>
                </c:pt>
                <c:pt idx="1">
                  <c:v>2024</c:v>
                </c:pt>
                <c:pt idx="2">
                  <c:v>2025</c:v>
                </c:pt>
              </c:numCache>
            </c:numRef>
          </c:cat>
          <c:val>
            <c:numRef>
              <c:f>'[2]F4.1.FICHA IMPLEMENTOS TRANS'!$D$35:$D$37</c:f>
              <c:numCache>
                <c:formatCode>General</c:formatCode>
                <c:ptCount val="3"/>
                <c:pt idx="0">
                  <c:v>0</c:v>
                </c:pt>
                <c:pt idx="1">
                  <c:v>0.13375000000000001</c:v>
                </c:pt>
                <c:pt idx="2">
                  <c:v>6.1249999999999999E-2</c:v>
                </c:pt>
              </c:numCache>
            </c:numRef>
          </c:val>
          <c:smooth val="0"/>
          <c:extLst>
            <c:ext xmlns:c16="http://schemas.microsoft.com/office/drawing/2014/chart" uri="{C3380CC4-5D6E-409C-BE32-E72D297353CC}">
              <c16:uniqueId val="{0000000A-7DE3-4B9E-8A6D-C39E0091DC69}"/>
            </c:ext>
          </c:extLst>
        </c:ser>
        <c:dLbls>
          <c:showLegendKey val="0"/>
          <c:showVal val="0"/>
          <c:showCatName val="0"/>
          <c:showSerName val="0"/>
          <c:showPercent val="0"/>
          <c:showBubbleSize val="0"/>
        </c:dLbls>
        <c:marker val="1"/>
        <c:smooth val="0"/>
        <c:axId val="1759510431"/>
        <c:axId val="1759508767"/>
      </c:lineChart>
      <c:catAx>
        <c:axId val="175951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015"/>
        <c:crosses val="autoZero"/>
        <c:auto val="1"/>
        <c:lblAlgn val="ctr"/>
        <c:lblOffset val="100"/>
        <c:noMultiLvlLbl val="0"/>
      </c:catAx>
      <c:valAx>
        <c:axId val="175951001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3759"/>
        <c:crosses val="autoZero"/>
        <c:crossBetween val="between"/>
      </c:valAx>
      <c:valAx>
        <c:axId val="1759508767"/>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59510431"/>
        <c:crosses val="max"/>
        <c:crossBetween val="between"/>
      </c:valAx>
      <c:catAx>
        <c:axId val="1759510431"/>
        <c:scaling>
          <c:orientation val="minMax"/>
        </c:scaling>
        <c:delete val="1"/>
        <c:axPos val="b"/>
        <c:numFmt formatCode="General" sourceLinked="1"/>
        <c:majorTickMark val="none"/>
        <c:minorTickMark val="none"/>
        <c:tickLblPos val="nextTo"/>
        <c:crossAx val="17595087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0" i="0" baseline="0">
                <a:effectLst/>
              </a:rPr>
              <a:t>COBERTURA - TRASLADOS </a:t>
            </a:r>
          </a:p>
          <a:p>
            <a:pPr>
              <a:defRPr/>
            </a:pPr>
            <a:r>
              <a:rPr lang="es-CO" sz="1400" b="0" i="0" baseline="0">
                <a:effectLst/>
              </a:rPr>
              <a:t>(Pob. que solicita atención Vs Pob. atendida)</a:t>
            </a:r>
            <a:endParaRPr lang="es-CO"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'[2]F4.1.FICHA IMPLEMENTOS TRANS'!$B$43</c:f>
              <c:strCache>
                <c:ptCount val="1"/>
                <c:pt idx="0">
                  <c:v>POBLACION SOLICITA ATENCION</c:v>
                </c:pt>
              </c:strCache>
            </c:strRef>
          </c:tx>
          <c:spPr>
            <a:solidFill>
              <a:schemeClr val="accent1"/>
            </a:solidFill>
            <a:ln>
              <a:noFill/>
            </a:ln>
            <a:effectLst/>
          </c:spPr>
          <c:invertIfNegative val="0"/>
          <c:cat>
            <c:numRef>
              <c:f>'[2]F4.1.FICHA IMPLEMENTOS TRANS'!$A$44:$A$46</c:f>
              <c:numCache>
                <c:formatCode>General</c:formatCode>
                <c:ptCount val="3"/>
                <c:pt idx="0">
                  <c:v>2023</c:v>
                </c:pt>
                <c:pt idx="1">
                  <c:v>2024</c:v>
                </c:pt>
                <c:pt idx="2">
                  <c:v>2025</c:v>
                </c:pt>
              </c:numCache>
            </c:numRef>
          </c:cat>
          <c:val>
            <c:numRef>
              <c:f>'[2]F4.1.FICHA IMPLEMENTOS TRANS'!$B$44:$B$46</c:f>
              <c:numCache>
                <c:formatCode>General</c:formatCode>
                <c:ptCount val="3"/>
                <c:pt idx="0">
                  <c:v>0</c:v>
                </c:pt>
                <c:pt idx="1">
                  <c:v>17</c:v>
                </c:pt>
                <c:pt idx="2">
                  <c:v>75</c:v>
                </c:pt>
              </c:numCache>
            </c:numRef>
          </c:val>
          <c:extLst>
            <c:ext xmlns:c16="http://schemas.microsoft.com/office/drawing/2014/chart" uri="{C3380CC4-5D6E-409C-BE32-E72D297353CC}">
              <c16:uniqueId val="{00000000-FF7A-4D5F-BFE4-007D855F5572}"/>
            </c:ext>
          </c:extLst>
        </c:ser>
        <c:ser>
          <c:idx val="1"/>
          <c:order val="1"/>
          <c:tx>
            <c:strRef>
              <c:f>'[2]F4.1.FICHA IMPLEMENTOS TRANS'!$C$43</c:f>
              <c:strCache>
                <c:ptCount val="1"/>
                <c:pt idx="0">
                  <c:v>POBLACIÓN ATENDIDA</c:v>
                </c:pt>
              </c:strCache>
            </c:strRef>
          </c:tx>
          <c:spPr>
            <a:solidFill>
              <a:schemeClr val="accent2"/>
            </a:solidFill>
            <a:ln>
              <a:noFill/>
            </a:ln>
            <a:effectLst/>
          </c:spPr>
          <c:invertIfNegative val="0"/>
          <c:cat>
            <c:numRef>
              <c:f>'[2]F4.1.FICHA IMPLEMENTOS TRANS'!$A$44:$A$46</c:f>
              <c:numCache>
                <c:formatCode>General</c:formatCode>
                <c:ptCount val="3"/>
                <c:pt idx="0">
                  <c:v>2023</c:v>
                </c:pt>
                <c:pt idx="1">
                  <c:v>2024</c:v>
                </c:pt>
                <c:pt idx="2">
                  <c:v>2025</c:v>
                </c:pt>
              </c:numCache>
            </c:numRef>
          </c:cat>
          <c:val>
            <c:numRef>
              <c:f>'[2]F4.1.FICHA IMPLEMENTOS TRANS'!$C$44:$C$46</c:f>
              <c:numCache>
                <c:formatCode>General</c:formatCode>
                <c:ptCount val="3"/>
                <c:pt idx="0">
                  <c:v>200</c:v>
                </c:pt>
                <c:pt idx="1">
                  <c:v>107</c:v>
                </c:pt>
                <c:pt idx="2">
                  <c:v>49</c:v>
                </c:pt>
              </c:numCache>
            </c:numRef>
          </c:val>
          <c:extLst>
            <c:ext xmlns:c16="http://schemas.microsoft.com/office/drawing/2014/chart" uri="{C3380CC4-5D6E-409C-BE32-E72D297353CC}">
              <c16:uniqueId val="{00000001-FF7A-4D5F-BFE4-007D855F5572}"/>
            </c:ext>
          </c:extLst>
        </c:ser>
        <c:ser>
          <c:idx val="2"/>
          <c:order val="2"/>
          <c:tx>
            <c:strRef>
              <c:f>'[2]F4.1.FICHA IMPLEMENTOS TRANS'!$D$43</c:f>
              <c:strCache>
                <c:ptCount val="1"/>
                <c:pt idx="0">
                  <c:v> % COBERTURA EN TERAPIAS</c:v>
                </c:pt>
              </c:strCache>
            </c:strRef>
          </c:tx>
          <c:spPr>
            <a:solidFill>
              <a:schemeClr val="accent3"/>
            </a:solidFill>
            <a:ln>
              <a:noFill/>
            </a:ln>
            <a:effectLst/>
          </c:spPr>
          <c:invertIfNegative val="0"/>
          <c:cat>
            <c:numRef>
              <c:f>'[2]F4.1.FICHA IMPLEMENTOS TRANS'!$A$44:$A$46</c:f>
              <c:numCache>
                <c:formatCode>General</c:formatCode>
                <c:ptCount val="3"/>
                <c:pt idx="0">
                  <c:v>2023</c:v>
                </c:pt>
                <c:pt idx="1">
                  <c:v>2024</c:v>
                </c:pt>
                <c:pt idx="2">
                  <c:v>2025</c:v>
                </c:pt>
              </c:numCache>
            </c:numRef>
          </c:cat>
          <c:val>
            <c:numRef>
              <c:f>'[2]F4.1.FICHA IMPLEMENTOS TRANS'!$D$44:$D$46</c:f>
              <c:numCache>
                <c:formatCode>General</c:formatCode>
                <c:ptCount val="3"/>
                <c:pt idx="0">
                  <c:v>0</c:v>
                </c:pt>
                <c:pt idx="1">
                  <c:v>6.2941176470588234</c:v>
                </c:pt>
                <c:pt idx="2">
                  <c:v>0.65333333333333332</c:v>
                </c:pt>
              </c:numCache>
            </c:numRef>
          </c:val>
          <c:extLst>
            <c:ext xmlns:c16="http://schemas.microsoft.com/office/drawing/2014/chart" uri="{C3380CC4-5D6E-409C-BE32-E72D297353CC}">
              <c16:uniqueId val="{00000002-FF7A-4D5F-BFE4-007D855F5572}"/>
            </c:ext>
          </c:extLst>
        </c:ser>
        <c:dLbls>
          <c:showLegendKey val="0"/>
          <c:showVal val="0"/>
          <c:showCatName val="0"/>
          <c:showSerName val="0"/>
          <c:showPercent val="0"/>
          <c:showBubbleSize val="0"/>
        </c:dLbls>
        <c:gapWidth val="150"/>
        <c:axId val="1318206623"/>
        <c:axId val="1318204127"/>
      </c:barChart>
      <c:lineChart>
        <c:grouping val="standard"/>
        <c:varyColors val="0"/>
        <c:ser>
          <c:idx val="3"/>
          <c:order val="3"/>
          <c:tx>
            <c:strRef>
              <c:f>'[2]F4.1.FICHA IMPLEMENTOS TRANS'!$E$43</c:f>
              <c:strCache>
                <c:ptCount val="1"/>
                <c:pt idx="0">
                  <c:v>% BRECHA</c:v>
                </c:pt>
              </c:strCache>
            </c:strRef>
          </c:tx>
          <c:spPr>
            <a:ln w="28575" cap="rnd">
              <a:solidFill>
                <a:schemeClr val="accent4"/>
              </a:solidFill>
              <a:round/>
            </a:ln>
            <a:effectLst/>
          </c:spPr>
          <c:marker>
            <c:symbol val="none"/>
          </c:marker>
          <c:cat>
            <c:numRef>
              <c:f>'[2]F4.1.FICHA IMPLEMENTOS TRANS'!$A$44:$A$46</c:f>
              <c:numCache>
                <c:formatCode>General</c:formatCode>
                <c:ptCount val="3"/>
                <c:pt idx="0">
                  <c:v>2023</c:v>
                </c:pt>
                <c:pt idx="1">
                  <c:v>2024</c:v>
                </c:pt>
                <c:pt idx="2">
                  <c:v>2025</c:v>
                </c:pt>
              </c:numCache>
            </c:numRef>
          </c:cat>
          <c:val>
            <c:numRef>
              <c:f>'[2]F4.1.FICHA IMPLEMENTOS TRANS'!$E$44:$E$46</c:f>
              <c:numCache>
                <c:formatCode>General</c:formatCode>
                <c:ptCount val="3"/>
                <c:pt idx="0">
                  <c:v>0</c:v>
                </c:pt>
                <c:pt idx="1">
                  <c:v>6.2941176470588234</c:v>
                </c:pt>
                <c:pt idx="2">
                  <c:v>0.65333333333333332</c:v>
                </c:pt>
              </c:numCache>
            </c:numRef>
          </c:val>
          <c:smooth val="0"/>
          <c:extLst>
            <c:ext xmlns:c16="http://schemas.microsoft.com/office/drawing/2014/chart" uri="{C3380CC4-5D6E-409C-BE32-E72D297353CC}">
              <c16:uniqueId val="{00000003-FF7A-4D5F-BFE4-007D855F5572}"/>
            </c:ext>
          </c:extLst>
        </c:ser>
        <c:dLbls>
          <c:showLegendKey val="0"/>
          <c:showVal val="0"/>
          <c:showCatName val="0"/>
          <c:showSerName val="0"/>
          <c:showPercent val="0"/>
          <c:showBubbleSize val="0"/>
        </c:dLbls>
        <c:marker val="1"/>
        <c:smooth val="0"/>
        <c:axId val="1318204543"/>
        <c:axId val="1318203295"/>
      </c:lineChart>
      <c:catAx>
        <c:axId val="131820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127"/>
        <c:crosses val="autoZero"/>
        <c:auto val="1"/>
        <c:lblAlgn val="ctr"/>
        <c:lblOffset val="100"/>
        <c:noMultiLvlLbl val="0"/>
      </c:catAx>
      <c:valAx>
        <c:axId val="1318204127"/>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6623"/>
        <c:crosses val="autoZero"/>
        <c:crossBetween val="between"/>
      </c:valAx>
      <c:valAx>
        <c:axId val="1318203295"/>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18204543"/>
        <c:crosses val="max"/>
        <c:crossBetween val="between"/>
      </c:valAx>
      <c:catAx>
        <c:axId val="1318204543"/>
        <c:scaling>
          <c:orientation val="minMax"/>
        </c:scaling>
        <c:delete val="1"/>
        <c:axPos val="b"/>
        <c:numFmt formatCode="General" sourceLinked="1"/>
        <c:majorTickMark val="none"/>
        <c:minorTickMark val="none"/>
        <c:tickLblPos val="nextTo"/>
        <c:crossAx val="1318203295"/>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6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'[2]F4.1.FICHA IMPLEMENTOS TRANS'!$B$78</c:f>
              <c:strCache>
                <c:ptCount val="1"/>
                <c:pt idx="0">
                  <c:v>PERSONASCON DISCAPACIDAD CERTIFICADAS POR LA GOBERNACION</c:v>
                </c:pt>
              </c:strCache>
            </c:strRef>
          </c:tx>
          <c:spPr>
            <a:solidFill>
              <a:schemeClr val="accent1"/>
            </a:solidFill>
            <a:ln>
              <a:noFill/>
            </a:ln>
            <a:effectLst/>
          </c:spPr>
          <c:invertIfNegative val="0"/>
          <c:cat>
            <c:strRef>
              <c:f>'[2]F4.1.FICHA IMPLEMENTOS TRANS'!$A$79:$A$82</c:f>
              <c:strCache>
                <c:ptCount val="4"/>
                <c:pt idx="0">
                  <c:v>2023</c:v>
                </c:pt>
                <c:pt idx="1">
                  <c:v>2024</c:v>
                </c:pt>
                <c:pt idx="2">
                  <c:v>2025</c:v>
                </c:pt>
                <c:pt idx="3">
                  <c:v>TOTAL</c:v>
                </c:pt>
              </c:strCache>
            </c:strRef>
          </c:cat>
          <c:val>
            <c:numRef>
              <c:f>'[2]F4.1.FICHA IMPLEMENTOS TRANS'!$B$79:$B$82</c:f>
              <c:numCache>
                <c:formatCode>General</c:formatCode>
                <c:ptCount val="4"/>
                <c:pt idx="0">
                  <c:v>0</c:v>
                </c:pt>
                <c:pt idx="1">
                  <c:v>800</c:v>
                </c:pt>
                <c:pt idx="2">
                  <c:v>800</c:v>
                </c:pt>
                <c:pt idx="3">
                  <c:v>800</c:v>
                </c:pt>
              </c:numCache>
            </c:numRef>
          </c:val>
          <c:extLst>
            <c:ext xmlns:c16="http://schemas.microsoft.com/office/drawing/2014/chart" uri="{C3380CC4-5D6E-409C-BE32-E72D297353CC}">
              <c16:uniqueId val="{00000000-A5E6-4F36-9CA0-429436B89632}"/>
            </c:ext>
          </c:extLst>
        </c:ser>
        <c:ser>
          <c:idx val="1"/>
          <c:order val="1"/>
          <c:tx>
            <c:strRef>
              <c:f>'[2]F4.1.FICHA IMPLEMENTOS TRANS'!$C$78</c:f>
              <c:strCache>
                <c:ptCount val="1"/>
                <c:pt idx="0">
                  <c:v>PERSONAS ATENDIDAS</c:v>
                </c:pt>
              </c:strCache>
            </c:strRef>
          </c:tx>
          <c:spPr>
            <a:solidFill>
              <a:schemeClr val="accent2"/>
            </a:solidFill>
            <a:ln>
              <a:noFill/>
            </a:ln>
            <a:effectLst/>
          </c:spPr>
          <c:invertIfNegative val="0"/>
          <c:cat>
            <c:strRef>
              <c:f>'[2]F4.1.FICHA IMPLEMENTOS TRANS'!$A$79:$A$82</c:f>
              <c:strCache>
                <c:ptCount val="4"/>
                <c:pt idx="0">
                  <c:v>2023</c:v>
                </c:pt>
                <c:pt idx="1">
                  <c:v>2024</c:v>
                </c:pt>
                <c:pt idx="2">
                  <c:v>2025</c:v>
                </c:pt>
                <c:pt idx="3">
                  <c:v>TOTAL</c:v>
                </c:pt>
              </c:strCache>
            </c:strRef>
          </c:cat>
          <c:val>
            <c:numRef>
              <c:f>'[2]F4.1.FICHA IMPLEMENTOS TRANS'!$C$79:$C$82</c:f>
              <c:numCache>
                <c:formatCode>General</c:formatCode>
                <c:ptCount val="4"/>
                <c:pt idx="0">
                  <c:v>0</c:v>
                </c:pt>
                <c:pt idx="1">
                  <c:v>107</c:v>
                </c:pt>
                <c:pt idx="2">
                  <c:v>49</c:v>
                </c:pt>
                <c:pt idx="3">
                  <c:v>354</c:v>
                </c:pt>
              </c:numCache>
            </c:numRef>
          </c:val>
          <c:extLst>
            <c:ext xmlns:c16="http://schemas.microsoft.com/office/drawing/2014/chart" uri="{C3380CC4-5D6E-409C-BE32-E72D297353CC}">
              <c16:uniqueId val="{00000001-A5E6-4F36-9CA0-429436B89632}"/>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'[2]F4.1.FICHA IMPLEMENTOS TRANS'!$D$78</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'[2]F4.1.FICHA IMPLEMENTOS TRANS'!$A$79:$A$82</c:f>
              <c:strCache>
                <c:ptCount val="4"/>
                <c:pt idx="0">
                  <c:v>2023</c:v>
                </c:pt>
                <c:pt idx="1">
                  <c:v>2024</c:v>
                </c:pt>
                <c:pt idx="2">
                  <c:v>2025</c:v>
                </c:pt>
                <c:pt idx="3">
                  <c:v>TOTAL</c:v>
                </c:pt>
              </c:strCache>
            </c:strRef>
          </c:cat>
          <c:val>
            <c:numRef>
              <c:f>'[2]F4.1.FICHA IMPLEMENTOS TRANS'!$D$79:$D$82</c:f>
              <c:numCache>
                <c:formatCode>General</c:formatCode>
                <c:ptCount val="4"/>
                <c:pt idx="0">
                  <c:v>0</c:v>
                </c:pt>
                <c:pt idx="1">
                  <c:v>0.13375000000000001</c:v>
                </c:pt>
                <c:pt idx="2">
                  <c:v>6.1249999999999999E-2</c:v>
                </c:pt>
                <c:pt idx="3">
                  <c:v>0.4425</c:v>
                </c:pt>
              </c:numCache>
            </c:numRef>
          </c:val>
          <c:smooth val="0"/>
          <c:extLst>
            <c:ext xmlns:c16="http://schemas.microsoft.com/office/drawing/2014/chart" uri="{C3380CC4-5D6E-409C-BE32-E72D297353CC}">
              <c16:uniqueId val="{00000002-A5E6-4F36-9CA0-429436B89632}"/>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De</a:t>
            </a:r>
            <a:r>
              <a:rPr lang="es-CO" baseline="0"/>
              <a:t> cobertura Pob. Certificada Vs Pob. Atendida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'[2]F4.1.FICHA IMPLEMENTOS TRANS'!$B$78</c:f>
              <c:strCache>
                <c:ptCount val="1"/>
                <c:pt idx="0">
                  <c:v>PERSONASCON DISCAPACIDAD CERTIFICADAS POR LA GOBERNACION</c:v>
                </c:pt>
              </c:strCache>
            </c:strRef>
          </c:tx>
          <c:spPr>
            <a:solidFill>
              <a:schemeClr val="accent1"/>
            </a:solidFill>
            <a:ln>
              <a:noFill/>
            </a:ln>
            <a:effectLst/>
          </c:spPr>
          <c:invertIfNegative val="0"/>
          <c:cat>
            <c:strRef>
              <c:f>'[2]F4.1.FICHA IMPLEMENTOS TRANS'!$A$85:$A$87</c:f>
              <c:strCache>
                <c:ptCount val="3"/>
                <c:pt idx="0">
                  <c:v>2024</c:v>
                </c:pt>
                <c:pt idx="1">
                  <c:v>2025</c:v>
                </c:pt>
                <c:pt idx="2">
                  <c:v>TOTAL</c:v>
                </c:pt>
              </c:strCache>
            </c:strRef>
          </c:cat>
          <c:val>
            <c:numRef>
              <c:f>'[2]F4.1.FICHA IMPLEMENTOS TRANS'!$B$85:$B$87</c:f>
              <c:numCache>
                <c:formatCode>General</c:formatCode>
                <c:ptCount val="3"/>
                <c:pt idx="0">
                  <c:v>17</c:v>
                </c:pt>
                <c:pt idx="1">
                  <c:v>75</c:v>
                </c:pt>
                <c:pt idx="2">
                  <c:v>92</c:v>
                </c:pt>
              </c:numCache>
            </c:numRef>
          </c:val>
          <c:extLst>
            <c:ext xmlns:c16="http://schemas.microsoft.com/office/drawing/2014/chart" uri="{C3380CC4-5D6E-409C-BE32-E72D297353CC}">
              <c16:uniqueId val="{00000000-AED6-458C-B542-776ADE58329A}"/>
            </c:ext>
          </c:extLst>
        </c:ser>
        <c:ser>
          <c:idx val="1"/>
          <c:order val="1"/>
          <c:tx>
            <c:strRef>
              <c:f>'[2]F4.1.FICHA IMPLEMENTOS TRANS'!$C$78</c:f>
              <c:strCache>
                <c:ptCount val="1"/>
                <c:pt idx="0">
                  <c:v>PERSONAS ATENDIDAS</c:v>
                </c:pt>
              </c:strCache>
            </c:strRef>
          </c:tx>
          <c:spPr>
            <a:solidFill>
              <a:schemeClr val="accent2"/>
            </a:solidFill>
            <a:ln>
              <a:noFill/>
            </a:ln>
            <a:effectLst/>
          </c:spPr>
          <c:invertIfNegative val="0"/>
          <c:cat>
            <c:strRef>
              <c:f>'[2]F4.1.FICHA IMPLEMENTOS TRANS'!$A$85:$A$87</c:f>
              <c:strCache>
                <c:ptCount val="3"/>
                <c:pt idx="0">
                  <c:v>2024</c:v>
                </c:pt>
                <c:pt idx="1">
                  <c:v>2025</c:v>
                </c:pt>
                <c:pt idx="2">
                  <c:v>TOTAL</c:v>
                </c:pt>
              </c:strCache>
            </c:strRef>
          </c:cat>
          <c:val>
            <c:numRef>
              <c:f>'[2]F4.1.FICHA IMPLEMENTOS TRANS'!$C$85:$C$87</c:f>
              <c:numCache>
                <c:formatCode>General</c:formatCode>
                <c:ptCount val="3"/>
                <c:pt idx="0">
                  <c:v>107</c:v>
                </c:pt>
                <c:pt idx="1">
                  <c:v>49</c:v>
                </c:pt>
                <c:pt idx="2">
                  <c:v>156</c:v>
                </c:pt>
              </c:numCache>
            </c:numRef>
          </c:val>
          <c:extLst>
            <c:ext xmlns:c16="http://schemas.microsoft.com/office/drawing/2014/chart" uri="{C3380CC4-5D6E-409C-BE32-E72D297353CC}">
              <c16:uniqueId val="{00000001-AED6-458C-B542-776ADE58329A}"/>
            </c:ext>
          </c:extLst>
        </c:ser>
        <c:dLbls>
          <c:showLegendKey val="0"/>
          <c:showVal val="0"/>
          <c:showCatName val="0"/>
          <c:showSerName val="0"/>
          <c:showPercent val="0"/>
          <c:showBubbleSize val="0"/>
        </c:dLbls>
        <c:gapWidth val="219"/>
        <c:overlap val="-27"/>
        <c:axId val="1810332015"/>
        <c:axId val="1810319535"/>
      </c:barChart>
      <c:lineChart>
        <c:grouping val="standard"/>
        <c:varyColors val="0"/>
        <c:ser>
          <c:idx val="2"/>
          <c:order val="2"/>
          <c:tx>
            <c:strRef>
              <c:f>'[2]F4.1.FICHA IMPLEMENTOS TRANS'!$D$78</c:f>
              <c:strCache>
                <c:ptCount val="1"/>
                <c:pt idx="0">
                  <c:v>% DE DE COBERTURA</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'[2]F4.1.FICHA IMPLEMENTOS TRANS'!$A$85:$A$87</c:f>
              <c:strCache>
                <c:ptCount val="3"/>
                <c:pt idx="0">
                  <c:v>2024</c:v>
                </c:pt>
                <c:pt idx="1">
                  <c:v>2025</c:v>
                </c:pt>
                <c:pt idx="2">
                  <c:v>TOTAL</c:v>
                </c:pt>
              </c:strCache>
            </c:strRef>
          </c:cat>
          <c:val>
            <c:numRef>
              <c:f>'[2]F4.1.FICHA IMPLEMENTOS TRANS'!$D$85:$D$87</c:f>
              <c:numCache>
                <c:formatCode>General</c:formatCode>
                <c:ptCount val="3"/>
                <c:pt idx="0">
                  <c:v>6.2941176470588234</c:v>
                </c:pt>
                <c:pt idx="1">
                  <c:v>0.65333333333333332</c:v>
                </c:pt>
                <c:pt idx="2">
                  <c:v>1.6956521739130435</c:v>
                </c:pt>
              </c:numCache>
            </c:numRef>
          </c:val>
          <c:smooth val="0"/>
          <c:extLst>
            <c:ext xmlns:c16="http://schemas.microsoft.com/office/drawing/2014/chart" uri="{C3380CC4-5D6E-409C-BE32-E72D297353CC}">
              <c16:uniqueId val="{00000002-AED6-458C-B542-776ADE58329A}"/>
            </c:ext>
          </c:extLst>
        </c:ser>
        <c:dLbls>
          <c:showLegendKey val="0"/>
          <c:showVal val="0"/>
          <c:showCatName val="0"/>
          <c:showSerName val="0"/>
          <c:showPercent val="0"/>
          <c:showBubbleSize val="0"/>
        </c:dLbls>
        <c:marker val="1"/>
        <c:smooth val="0"/>
        <c:axId val="1810327855"/>
        <c:axId val="1810326191"/>
      </c:lineChart>
      <c:catAx>
        <c:axId val="18103320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CO"/>
          </a:p>
        </c:txPr>
        <c:crossAx val="1810319535"/>
        <c:crosses val="autoZero"/>
        <c:auto val="1"/>
        <c:lblAlgn val="ctr"/>
        <c:lblOffset val="100"/>
        <c:noMultiLvlLbl val="0"/>
      </c:catAx>
      <c:valAx>
        <c:axId val="181031953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32015"/>
        <c:crosses val="autoZero"/>
        <c:crossBetween val="between"/>
      </c:valAx>
      <c:valAx>
        <c:axId val="1810326191"/>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0327855"/>
        <c:crosses val="max"/>
        <c:crossBetween val="between"/>
      </c:valAx>
      <c:catAx>
        <c:axId val="1810327855"/>
        <c:scaling>
          <c:orientation val="minMax"/>
        </c:scaling>
        <c:delete val="1"/>
        <c:axPos val="b"/>
        <c:numFmt formatCode="General" sourceLinked="1"/>
        <c:majorTickMark val="none"/>
        <c:minorTickMark val="none"/>
        <c:tickLblPos val="nextTo"/>
        <c:crossAx val="1810326191"/>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VARIACION TRASLADOS POR DISCAPACIDAD/POR AÑO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5.2 Traslados'!$B$85:$B$86</c:f>
              <c:strCache>
                <c:ptCount val="2"/>
                <c:pt idx="0">
                  <c:v>VARIACION TRASLADOS POR DISCAPACIDAD/POR AÑO</c:v>
                </c:pt>
                <c:pt idx="1">
                  <c:v>TRASLADOS 2024</c:v>
                </c:pt>
              </c:strCache>
            </c:strRef>
          </c:tx>
          <c:spPr>
            <a:solidFill>
              <a:schemeClr val="accent1"/>
            </a:solidFill>
            <a:ln>
              <a:noFill/>
            </a:ln>
            <a:effectLst/>
          </c:spPr>
          <c:invertIfNegative val="0"/>
          <c:cat>
            <c:strRef>
              <c:f>'Ficha 5.2 Traslados'!$A$87:$A$92</c:f>
              <c:strCache>
                <c:ptCount val="6"/>
                <c:pt idx="0">
                  <c:v>FISICA</c:v>
                </c:pt>
                <c:pt idx="1">
                  <c:v>MULTIPLE</c:v>
                </c:pt>
                <c:pt idx="2">
                  <c:v>INTELECTUAL</c:v>
                </c:pt>
                <c:pt idx="3">
                  <c:v>PSICOSOCIAL</c:v>
                </c:pt>
                <c:pt idx="4">
                  <c:v>AUDITIVA</c:v>
                </c:pt>
                <c:pt idx="5">
                  <c:v>VISUAL</c:v>
                </c:pt>
              </c:strCache>
            </c:strRef>
          </c:cat>
          <c:val>
            <c:numRef>
              <c:f>'Ficha 5.2 Traslados'!$B$87:$B$92</c:f>
              <c:numCache>
                <c:formatCode>General</c:formatCode>
                <c:ptCount val="6"/>
                <c:pt idx="0">
                  <c:v>37</c:v>
                </c:pt>
                <c:pt idx="1">
                  <c:v>61</c:v>
                </c:pt>
                <c:pt idx="2">
                  <c:v>2</c:v>
                </c:pt>
                <c:pt idx="3">
                  <c:v>6</c:v>
                </c:pt>
                <c:pt idx="4">
                  <c:v>0</c:v>
                </c:pt>
                <c:pt idx="5">
                  <c:v>1</c:v>
                </c:pt>
              </c:numCache>
            </c:numRef>
          </c:val>
          <c:extLst>
            <c:ext xmlns:c16="http://schemas.microsoft.com/office/drawing/2014/chart" uri="{C3380CC4-5D6E-409C-BE32-E72D297353CC}">
              <c16:uniqueId val="{00000000-C4DE-4590-A8C7-E438F20841D7}"/>
            </c:ext>
          </c:extLst>
        </c:ser>
        <c:ser>
          <c:idx val="1"/>
          <c:order val="1"/>
          <c:tx>
            <c:strRef>
              <c:f>'Ficha 5.2 Traslados'!$C$85:$C$86</c:f>
              <c:strCache>
                <c:ptCount val="2"/>
                <c:pt idx="0">
                  <c:v>VARIACION TRASLADOS POR DISCAPACIDAD/POR AÑO</c:v>
                </c:pt>
                <c:pt idx="1">
                  <c:v>TRASLADOS 2025</c:v>
                </c:pt>
              </c:strCache>
            </c:strRef>
          </c:tx>
          <c:spPr>
            <a:solidFill>
              <a:schemeClr val="accent2"/>
            </a:solidFill>
            <a:ln>
              <a:noFill/>
            </a:ln>
            <a:effectLst/>
          </c:spPr>
          <c:invertIfNegative val="0"/>
          <c:cat>
            <c:strRef>
              <c:f>'Ficha 5.2 Traslados'!$A$87:$A$92</c:f>
              <c:strCache>
                <c:ptCount val="6"/>
                <c:pt idx="0">
                  <c:v>FISICA</c:v>
                </c:pt>
                <c:pt idx="1">
                  <c:v>MULTIPLE</c:v>
                </c:pt>
                <c:pt idx="2">
                  <c:v>INTELECTUAL</c:v>
                </c:pt>
                <c:pt idx="3">
                  <c:v>PSICOSOCIAL</c:v>
                </c:pt>
                <c:pt idx="4">
                  <c:v>AUDITIVA</c:v>
                </c:pt>
                <c:pt idx="5">
                  <c:v>VISUAL</c:v>
                </c:pt>
              </c:strCache>
            </c:strRef>
          </c:cat>
          <c:val>
            <c:numRef>
              <c:f>'Ficha 5.2 Traslados'!$C$87:$C$92</c:f>
              <c:numCache>
                <c:formatCode>General</c:formatCode>
                <c:ptCount val="6"/>
                <c:pt idx="0">
                  <c:v>76</c:v>
                </c:pt>
                <c:pt idx="1">
                  <c:v>53</c:v>
                </c:pt>
                <c:pt idx="2">
                  <c:v>28</c:v>
                </c:pt>
                <c:pt idx="3">
                  <c:v>13</c:v>
                </c:pt>
                <c:pt idx="4">
                  <c:v>1</c:v>
                </c:pt>
                <c:pt idx="5">
                  <c:v>1</c:v>
                </c:pt>
              </c:numCache>
            </c:numRef>
          </c:val>
          <c:extLst>
            <c:ext xmlns:c16="http://schemas.microsoft.com/office/drawing/2014/chart" uri="{C3380CC4-5D6E-409C-BE32-E72D297353CC}">
              <c16:uniqueId val="{00000001-C4DE-4590-A8C7-E438F20841D7}"/>
            </c:ext>
          </c:extLst>
        </c:ser>
        <c:dLbls>
          <c:showLegendKey val="0"/>
          <c:showVal val="0"/>
          <c:showCatName val="0"/>
          <c:showSerName val="0"/>
          <c:showPercent val="0"/>
          <c:showBubbleSize val="0"/>
        </c:dLbls>
        <c:gapWidth val="219"/>
        <c:overlap val="-27"/>
        <c:axId val="981060223"/>
        <c:axId val="981055647"/>
      </c:barChart>
      <c:lineChart>
        <c:grouping val="standard"/>
        <c:varyColors val="0"/>
        <c:ser>
          <c:idx val="2"/>
          <c:order val="2"/>
          <c:tx>
            <c:strRef>
              <c:f>'Ficha 5.2 Traslados'!$D$85:$D$86</c:f>
              <c:strCache>
                <c:ptCount val="2"/>
                <c:pt idx="0">
                  <c:v>VARIACION TRASLADOS POR DISCAPACIDAD/POR AÑO</c:v>
                </c:pt>
                <c:pt idx="1">
                  <c:v>% Variación</c:v>
                </c:pt>
              </c:strCache>
            </c:strRef>
          </c:tx>
          <c:spPr>
            <a:ln w="28575" cap="rnd">
              <a:solidFill>
                <a:schemeClr val="accent3"/>
              </a:solidFill>
              <a:round/>
            </a:ln>
            <a:effectLst/>
          </c:spPr>
          <c:marker>
            <c:symbol val="none"/>
          </c:marker>
          <c:cat>
            <c:strRef>
              <c:f>'Ficha 5.2 Traslados'!$A$87:$A$92</c:f>
              <c:strCache>
                <c:ptCount val="6"/>
                <c:pt idx="0">
                  <c:v>FISICA</c:v>
                </c:pt>
                <c:pt idx="1">
                  <c:v>MULTIPLE</c:v>
                </c:pt>
                <c:pt idx="2">
                  <c:v>INTELECTUAL</c:v>
                </c:pt>
                <c:pt idx="3">
                  <c:v>PSICOSOCIAL</c:v>
                </c:pt>
                <c:pt idx="4">
                  <c:v>AUDITIVA</c:v>
                </c:pt>
                <c:pt idx="5">
                  <c:v>VISUAL</c:v>
                </c:pt>
              </c:strCache>
            </c:strRef>
          </c:cat>
          <c:val>
            <c:numRef>
              <c:f>'Ficha 5.2 Traslados'!$D$87:$D$92</c:f>
              <c:numCache>
                <c:formatCode>0%</c:formatCode>
                <c:ptCount val="6"/>
                <c:pt idx="0">
                  <c:v>1.0540540540540539</c:v>
                </c:pt>
                <c:pt idx="1">
                  <c:v>-0.13114754098360659</c:v>
                </c:pt>
                <c:pt idx="2">
                  <c:v>13</c:v>
                </c:pt>
                <c:pt idx="3">
                  <c:v>1.1666666666666665</c:v>
                </c:pt>
                <c:pt idx="4">
                  <c:v>0</c:v>
                </c:pt>
                <c:pt idx="5">
                  <c:v>0</c:v>
                </c:pt>
              </c:numCache>
            </c:numRef>
          </c:val>
          <c:smooth val="0"/>
          <c:extLst>
            <c:ext xmlns:c16="http://schemas.microsoft.com/office/drawing/2014/chart" uri="{C3380CC4-5D6E-409C-BE32-E72D297353CC}">
              <c16:uniqueId val="{00000002-C4DE-4590-A8C7-E438F20841D7}"/>
            </c:ext>
          </c:extLst>
        </c:ser>
        <c:dLbls>
          <c:showLegendKey val="0"/>
          <c:showVal val="0"/>
          <c:showCatName val="0"/>
          <c:showSerName val="0"/>
          <c:showPercent val="0"/>
          <c:showBubbleSize val="0"/>
        </c:dLbls>
        <c:marker val="1"/>
        <c:smooth val="0"/>
        <c:axId val="981060223"/>
        <c:axId val="981055647"/>
      </c:lineChart>
      <c:catAx>
        <c:axId val="981060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81055647"/>
        <c:crosses val="autoZero"/>
        <c:auto val="1"/>
        <c:lblAlgn val="ctr"/>
        <c:lblOffset val="100"/>
        <c:noMultiLvlLbl val="0"/>
      </c:catAx>
      <c:valAx>
        <c:axId val="9810556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81060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VARIACION PRESUPUESTO POR DISCAPACIDAD POR AÑO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'Ficha 5.2 Traslados'!$B$112:$B$113</c:f>
              <c:strCache>
                <c:ptCount val="2"/>
                <c:pt idx="0">
                  <c:v>VARIACION PRESUPUESTO POR DISCAPACIDAD</c:v>
                </c:pt>
                <c:pt idx="1">
                  <c:v>TRASLADOS 2024</c:v>
                </c:pt>
              </c:strCache>
            </c:strRef>
          </c:tx>
          <c:spPr>
            <a:solidFill>
              <a:schemeClr val="accent1"/>
            </a:solidFill>
            <a:ln>
              <a:noFill/>
            </a:ln>
            <a:effectLst/>
          </c:spPr>
          <c:invertIfNegative val="0"/>
          <c:cat>
            <c:strRef>
              <c:f>'Ficha 5.2 Traslados'!$A$114:$A$118</c:f>
              <c:strCache>
                <c:ptCount val="5"/>
                <c:pt idx="0">
                  <c:v>FISICA</c:v>
                </c:pt>
                <c:pt idx="1">
                  <c:v>MULTIPLE</c:v>
                </c:pt>
                <c:pt idx="2">
                  <c:v>INTELECTUAL</c:v>
                </c:pt>
                <c:pt idx="3">
                  <c:v>PSICOSOCIAL</c:v>
                </c:pt>
                <c:pt idx="4">
                  <c:v>VISUAL</c:v>
                </c:pt>
              </c:strCache>
            </c:strRef>
          </c:cat>
          <c:val>
            <c:numRef>
              <c:f>'Ficha 5.2 Traslados'!$B$114:$B$118</c:f>
              <c:numCache>
                <c:formatCode>_-"$"\ * #,##0_-;\-"$"\ * #,##0_-;_-"$"\ * "-"??_-;_-@_-</c:formatCode>
                <c:ptCount val="5"/>
                <c:pt idx="0">
                  <c:v>11181480.220000001</c:v>
                </c:pt>
                <c:pt idx="1">
                  <c:v>18434332.260000002</c:v>
                </c:pt>
                <c:pt idx="2">
                  <c:v>604404.34</c:v>
                </c:pt>
                <c:pt idx="3">
                  <c:v>1813213.01</c:v>
                </c:pt>
                <c:pt idx="4">
                  <c:v>302202.17</c:v>
                </c:pt>
              </c:numCache>
            </c:numRef>
          </c:val>
          <c:extLst>
            <c:ext xmlns:c16="http://schemas.microsoft.com/office/drawing/2014/chart" uri="{C3380CC4-5D6E-409C-BE32-E72D297353CC}">
              <c16:uniqueId val="{00000000-ECC6-48AF-8123-C6BC8875DF02}"/>
            </c:ext>
          </c:extLst>
        </c:ser>
        <c:ser>
          <c:idx val="1"/>
          <c:order val="1"/>
          <c:tx>
            <c:strRef>
              <c:f>'Ficha 5.2 Traslados'!$C$112:$C$113</c:f>
              <c:strCache>
                <c:ptCount val="2"/>
                <c:pt idx="0">
                  <c:v>VARIACION PRESUPUESTO POR DISCAPACIDAD</c:v>
                </c:pt>
                <c:pt idx="1">
                  <c:v>TRASLADOS 2025</c:v>
                </c:pt>
              </c:strCache>
            </c:strRef>
          </c:tx>
          <c:spPr>
            <a:solidFill>
              <a:schemeClr val="accent2"/>
            </a:solidFill>
            <a:ln>
              <a:noFill/>
            </a:ln>
            <a:effectLst/>
          </c:spPr>
          <c:invertIfNegative val="0"/>
          <c:cat>
            <c:strRef>
              <c:f>'Ficha 5.2 Traslados'!$A$114:$A$118</c:f>
              <c:strCache>
                <c:ptCount val="5"/>
                <c:pt idx="0">
                  <c:v>FISICA</c:v>
                </c:pt>
                <c:pt idx="1">
                  <c:v>MULTIPLE</c:v>
                </c:pt>
                <c:pt idx="2">
                  <c:v>INTELECTUAL</c:v>
                </c:pt>
                <c:pt idx="3">
                  <c:v>PSICOSOCIAL</c:v>
                </c:pt>
                <c:pt idx="4">
                  <c:v>VISUAL</c:v>
                </c:pt>
              </c:strCache>
            </c:strRef>
          </c:cat>
          <c:val>
            <c:numRef>
              <c:f>'Ficha 5.2 Traslados'!$C$114:$C$118</c:f>
              <c:numCache>
                <c:formatCode>_-"$"\ * #,##0_-;\-"$"\ * #,##0_-;_-"$"\ * "-"??_-;_-@_-</c:formatCode>
                <c:ptCount val="5"/>
                <c:pt idx="0">
                  <c:v>21119162.790697675</c:v>
                </c:pt>
                <c:pt idx="1">
                  <c:v>14727837.209302325</c:v>
                </c:pt>
                <c:pt idx="2">
                  <c:v>7780744.1860465119</c:v>
                </c:pt>
                <c:pt idx="3">
                  <c:v>3612488.3720930233</c:v>
                </c:pt>
                <c:pt idx="4">
                  <c:v>277883.72093023261</c:v>
                </c:pt>
              </c:numCache>
            </c:numRef>
          </c:val>
          <c:extLst>
            <c:ext xmlns:c16="http://schemas.microsoft.com/office/drawing/2014/chart" uri="{C3380CC4-5D6E-409C-BE32-E72D297353CC}">
              <c16:uniqueId val="{00000001-ECC6-48AF-8123-C6BC8875DF02}"/>
            </c:ext>
          </c:extLst>
        </c:ser>
        <c:dLbls>
          <c:showLegendKey val="0"/>
          <c:showVal val="0"/>
          <c:showCatName val="0"/>
          <c:showSerName val="0"/>
          <c:showPercent val="0"/>
          <c:showBubbleSize val="0"/>
        </c:dLbls>
        <c:gapWidth val="219"/>
        <c:overlap val="-27"/>
        <c:axId val="1294876319"/>
        <c:axId val="1294883807"/>
      </c:barChart>
      <c:lineChart>
        <c:grouping val="standard"/>
        <c:varyColors val="0"/>
        <c:ser>
          <c:idx val="2"/>
          <c:order val="2"/>
          <c:tx>
            <c:strRef>
              <c:f>'Ficha 5.2 Traslados'!$D$112:$D$113</c:f>
              <c:strCache>
                <c:ptCount val="2"/>
                <c:pt idx="0">
                  <c:v>VARIACION PRESUPUESTO POR DISCAPACIDAD</c:v>
                </c:pt>
                <c:pt idx="1">
                  <c:v>% Variación</c:v>
                </c:pt>
              </c:strCache>
            </c:strRef>
          </c:tx>
          <c:spPr>
            <a:ln w="28575" cap="rnd">
              <a:solidFill>
                <a:schemeClr val="accent3"/>
              </a:solidFill>
              <a:round/>
            </a:ln>
            <a:effectLst/>
          </c:spPr>
          <c:marker>
            <c:symbol val="none"/>
          </c:marker>
          <c:cat>
            <c:strRef>
              <c:f>'Ficha 5.2 Traslados'!$A$114:$A$118</c:f>
              <c:strCache>
                <c:ptCount val="5"/>
                <c:pt idx="0">
                  <c:v>FISICA</c:v>
                </c:pt>
                <c:pt idx="1">
                  <c:v>MULTIPLE</c:v>
                </c:pt>
                <c:pt idx="2">
                  <c:v>INTELECTUAL</c:v>
                </c:pt>
                <c:pt idx="3">
                  <c:v>PSICOSOCIAL</c:v>
                </c:pt>
                <c:pt idx="4">
                  <c:v>VISUAL</c:v>
                </c:pt>
              </c:strCache>
            </c:strRef>
          </c:cat>
          <c:val>
            <c:numRef>
              <c:f>'Ficha 5.2 Traslados'!$D$114:$D$118</c:f>
              <c:numCache>
                <c:formatCode>0%</c:formatCode>
                <c:ptCount val="5"/>
                <c:pt idx="0">
                  <c:v>0.88876270182210937</c:v>
                </c:pt>
                <c:pt idx="1">
                  <c:v>-0.20106478490356106</c:v>
                </c:pt>
                <c:pt idx="2">
                  <c:v>11.873408860774415</c:v>
                </c:pt>
                <c:pt idx="3">
                  <c:v>0.99231328705998156</c:v>
                </c:pt>
                <c:pt idx="4">
                  <c:v>-8.0470795658970196E-2</c:v>
                </c:pt>
              </c:numCache>
            </c:numRef>
          </c:val>
          <c:smooth val="0"/>
          <c:extLst>
            <c:ext xmlns:c16="http://schemas.microsoft.com/office/drawing/2014/chart" uri="{C3380CC4-5D6E-409C-BE32-E72D297353CC}">
              <c16:uniqueId val="{00000002-ECC6-48AF-8123-C6BC8875DF02}"/>
            </c:ext>
          </c:extLst>
        </c:ser>
        <c:dLbls>
          <c:showLegendKey val="0"/>
          <c:showVal val="0"/>
          <c:showCatName val="0"/>
          <c:showSerName val="0"/>
          <c:showPercent val="0"/>
          <c:showBubbleSize val="0"/>
        </c:dLbls>
        <c:marker val="1"/>
        <c:smooth val="0"/>
        <c:axId val="1294878815"/>
        <c:axId val="1294884639"/>
      </c:lineChart>
      <c:catAx>
        <c:axId val="1294876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94883807"/>
        <c:crosses val="autoZero"/>
        <c:auto val="1"/>
        <c:lblAlgn val="ctr"/>
        <c:lblOffset val="100"/>
        <c:noMultiLvlLbl val="0"/>
      </c:catAx>
      <c:valAx>
        <c:axId val="1294883807"/>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 #,##0_-;\-&quot;$&quot;\ * #,##0_-;_-&quot;$&quot;\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94876319"/>
        <c:crosses val="autoZero"/>
        <c:crossBetween val="between"/>
      </c:valAx>
      <c:valAx>
        <c:axId val="1294884639"/>
        <c:scaling>
          <c:orientation val="minMax"/>
        </c:scaling>
        <c:delete val="0"/>
        <c:axPos val="r"/>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94878815"/>
        <c:crosses val="max"/>
        <c:crossBetween val="between"/>
      </c:valAx>
      <c:catAx>
        <c:axId val="1294878815"/>
        <c:scaling>
          <c:orientation val="minMax"/>
        </c:scaling>
        <c:delete val="1"/>
        <c:axPos val="b"/>
        <c:numFmt formatCode="General" sourceLinked="1"/>
        <c:majorTickMark val="none"/>
        <c:minorTickMark val="none"/>
        <c:tickLblPos val="nextTo"/>
        <c:crossAx val="1294884639"/>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956732</xdr:colOff>
      <xdr:row>15</xdr:row>
      <xdr:rowOff>9812</xdr:rowOff>
    </xdr:from>
    <xdr:to>
      <xdr:col>11</xdr:col>
      <xdr:colOff>480060</xdr:colOff>
      <xdr:row>32</xdr:row>
      <xdr:rowOff>99060</xdr:rowOff>
    </xdr:to>
    <xdr:graphicFrame macro="">
      <xdr:nvGraphicFramePr>
        <xdr:cNvPr id="2" name="Gráfico 1">
          <a:extLst>
            <a:ext uri="{FF2B5EF4-FFF2-40B4-BE49-F238E27FC236}">
              <a16:creationId xmlns:a16="http://schemas.microsoft.com/office/drawing/2014/main" id="{AA649EFA-49B6-44D9-A72C-2C9858D17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1182024</xdr:colOff>
      <xdr:row>16</xdr:row>
      <xdr:rowOff>6004</xdr:rowOff>
    </xdr:from>
    <xdr:to>
      <xdr:col>16</xdr:col>
      <xdr:colOff>1516380</xdr:colOff>
      <xdr:row>31</xdr:row>
      <xdr:rowOff>152399</xdr:rowOff>
    </xdr:to>
    <xdr:graphicFrame macro="">
      <xdr:nvGraphicFramePr>
        <xdr:cNvPr id="3" name="Gráfico 2">
          <a:extLst>
            <a:ext uri="{FF2B5EF4-FFF2-40B4-BE49-F238E27FC236}">
              <a16:creationId xmlns:a16="http://schemas.microsoft.com/office/drawing/2014/main" id="{8A53A30C-76B1-44D2-B022-A6828B36F5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777240</xdr:colOff>
      <xdr:row>15</xdr:row>
      <xdr:rowOff>152400</xdr:rowOff>
    </xdr:from>
    <xdr:to>
      <xdr:col>25</xdr:col>
      <xdr:colOff>441960</xdr:colOff>
      <xdr:row>31</xdr:row>
      <xdr:rowOff>152400</xdr:rowOff>
    </xdr:to>
    <xdr:graphicFrame macro="">
      <xdr:nvGraphicFramePr>
        <xdr:cNvPr id="4" name="Gráfico 3">
          <a:extLst>
            <a:ext uri="{FF2B5EF4-FFF2-40B4-BE49-F238E27FC236}">
              <a16:creationId xmlns:a16="http://schemas.microsoft.com/office/drawing/2014/main" id="{371F30C0-2574-491C-8E51-CB53A3045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23</xdr:row>
      <xdr:rowOff>28575</xdr:rowOff>
    </xdr:from>
    <xdr:to>
      <xdr:col>10</xdr:col>
      <xdr:colOff>352424</xdr:colOff>
      <xdr:row>32</xdr:row>
      <xdr:rowOff>176212</xdr:rowOff>
    </xdr:to>
    <xdr:graphicFrame macro="">
      <xdr:nvGraphicFramePr>
        <xdr:cNvPr id="2" name="Gráfico 1">
          <a:extLst>
            <a:ext uri="{FF2B5EF4-FFF2-40B4-BE49-F238E27FC236}">
              <a16:creationId xmlns:a16="http://schemas.microsoft.com/office/drawing/2014/main" id="{0EEB75F4-49AC-47CE-B208-B2B4E8DF31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66675</xdr:rowOff>
    </xdr:from>
    <xdr:to>
      <xdr:col>13</xdr:col>
      <xdr:colOff>295275</xdr:colOff>
      <xdr:row>48</xdr:row>
      <xdr:rowOff>171450</xdr:rowOff>
    </xdr:to>
    <xdr:graphicFrame macro="">
      <xdr:nvGraphicFramePr>
        <xdr:cNvPr id="3" name="Gráfico 2">
          <a:extLst>
            <a:ext uri="{FF2B5EF4-FFF2-40B4-BE49-F238E27FC236}">
              <a16:creationId xmlns:a16="http://schemas.microsoft.com/office/drawing/2014/main" id="{63F93C6C-4623-428F-9ADA-FCF443DAA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114300</xdr:colOff>
      <xdr:row>63</xdr:row>
      <xdr:rowOff>25717</xdr:rowOff>
    </xdr:from>
    <xdr:to>
      <xdr:col>7</xdr:col>
      <xdr:colOff>929640</xdr:colOff>
      <xdr:row>77</xdr:row>
      <xdr:rowOff>114300</xdr:rowOff>
    </xdr:to>
    <xdr:graphicFrame macro="">
      <xdr:nvGraphicFramePr>
        <xdr:cNvPr id="6" name="Gráfico 5">
          <a:extLst>
            <a:ext uri="{FF2B5EF4-FFF2-40B4-BE49-F238E27FC236}">
              <a16:creationId xmlns:a16="http://schemas.microsoft.com/office/drawing/2014/main" id="{0025BBDF-F87C-4236-B6FA-9C45A30575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1255395</xdr:colOff>
      <xdr:row>63</xdr:row>
      <xdr:rowOff>60960</xdr:rowOff>
    </xdr:from>
    <xdr:to>
      <xdr:col>16</xdr:col>
      <xdr:colOff>53340</xdr:colOff>
      <xdr:row>75</xdr:row>
      <xdr:rowOff>167639</xdr:rowOff>
    </xdr:to>
    <xdr:graphicFrame macro="">
      <xdr:nvGraphicFramePr>
        <xdr:cNvPr id="7" name="Gráfico 6">
          <a:extLst>
            <a:ext uri="{FF2B5EF4-FFF2-40B4-BE49-F238E27FC236}">
              <a16:creationId xmlns:a16="http://schemas.microsoft.com/office/drawing/2014/main" id="{D9E4C180-D7B4-4619-A5F6-8B237C185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956732</xdr:colOff>
      <xdr:row>94</xdr:row>
      <xdr:rowOff>9812</xdr:rowOff>
    </xdr:from>
    <xdr:to>
      <xdr:col>4</xdr:col>
      <xdr:colOff>480060</xdr:colOff>
      <xdr:row>111</xdr:row>
      <xdr:rowOff>99060</xdr:rowOff>
    </xdr:to>
    <xdr:graphicFrame macro="">
      <xdr:nvGraphicFramePr>
        <xdr:cNvPr id="8" name="Gráfico 7">
          <a:extLst>
            <a:ext uri="{FF2B5EF4-FFF2-40B4-BE49-F238E27FC236}">
              <a16:creationId xmlns:a16="http://schemas.microsoft.com/office/drawing/2014/main" id="{C05FEA8A-E0FF-4AB3-9C7D-474F5420A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1182024</xdr:colOff>
      <xdr:row>95</xdr:row>
      <xdr:rowOff>6004</xdr:rowOff>
    </xdr:from>
    <xdr:to>
      <xdr:col>9</xdr:col>
      <xdr:colOff>1516380</xdr:colOff>
      <xdr:row>110</xdr:row>
      <xdr:rowOff>152399</xdr:rowOff>
    </xdr:to>
    <xdr:graphicFrame macro="">
      <xdr:nvGraphicFramePr>
        <xdr:cNvPr id="9" name="Gráfico 8">
          <a:extLst>
            <a:ext uri="{FF2B5EF4-FFF2-40B4-BE49-F238E27FC236}">
              <a16:creationId xmlns:a16="http://schemas.microsoft.com/office/drawing/2014/main" id="{DA1D0790-9839-4CFC-A079-67E0B8D10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23</xdr:row>
      <xdr:rowOff>28575</xdr:rowOff>
    </xdr:from>
    <xdr:to>
      <xdr:col>10</xdr:col>
      <xdr:colOff>352424</xdr:colOff>
      <xdr:row>32</xdr:row>
      <xdr:rowOff>176212</xdr:rowOff>
    </xdr:to>
    <xdr:graphicFrame macro="">
      <xdr:nvGraphicFramePr>
        <xdr:cNvPr id="2" name="Gráfico 1">
          <a:extLst>
            <a:ext uri="{FF2B5EF4-FFF2-40B4-BE49-F238E27FC236}">
              <a16:creationId xmlns:a16="http://schemas.microsoft.com/office/drawing/2014/main" id="{71860A26-F9E9-4B73-A3BB-D7A6DE9A7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66675</xdr:rowOff>
    </xdr:from>
    <xdr:to>
      <xdr:col>13</xdr:col>
      <xdr:colOff>295275</xdr:colOff>
      <xdr:row>48</xdr:row>
      <xdr:rowOff>171450</xdr:rowOff>
    </xdr:to>
    <xdr:graphicFrame macro="">
      <xdr:nvGraphicFramePr>
        <xdr:cNvPr id="3" name="Gráfico 2">
          <a:extLst>
            <a:ext uri="{FF2B5EF4-FFF2-40B4-BE49-F238E27FC236}">
              <a16:creationId xmlns:a16="http://schemas.microsoft.com/office/drawing/2014/main" id="{9A78C979-6BC5-4E77-972E-36B695832A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495300</xdr:colOff>
      <xdr:row>58</xdr:row>
      <xdr:rowOff>71437</xdr:rowOff>
    </xdr:from>
    <xdr:to>
      <xdr:col>6</xdr:col>
      <xdr:colOff>723900</xdr:colOff>
      <xdr:row>68</xdr:row>
      <xdr:rowOff>80962</xdr:rowOff>
    </xdr:to>
    <xdr:graphicFrame macro="">
      <xdr:nvGraphicFramePr>
        <xdr:cNvPr id="6" name="Gráfico 5">
          <a:extLst>
            <a:ext uri="{FF2B5EF4-FFF2-40B4-BE49-F238E27FC236}">
              <a16:creationId xmlns:a16="http://schemas.microsoft.com/office/drawing/2014/main" id="{06D1442F-9EFF-413D-A376-4EED148CB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1057275</xdr:colOff>
      <xdr:row>64</xdr:row>
      <xdr:rowOff>47625</xdr:rowOff>
    </xdr:from>
    <xdr:to>
      <xdr:col>10</xdr:col>
      <xdr:colOff>685800</xdr:colOff>
      <xdr:row>71</xdr:row>
      <xdr:rowOff>104775</xdr:rowOff>
    </xdr:to>
    <xdr:graphicFrame macro="">
      <xdr:nvGraphicFramePr>
        <xdr:cNvPr id="7" name="Gráfico 6">
          <a:extLst>
            <a:ext uri="{FF2B5EF4-FFF2-40B4-BE49-F238E27FC236}">
              <a16:creationId xmlns:a16="http://schemas.microsoft.com/office/drawing/2014/main" id="{F944D2DB-731B-41E3-A3ED-2D91CECED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647700</xdr:colOff>
      <xdr:row>94</xdr:row>
      <xdr:rowOff>41910</xdr:rowOff>
    </xdr:from>
    <xdr:to>
      <xdr:col>2</xdr:col>
      <xdr:colOff>1028700</xdr:colOff>
      <xdr:row>109</xdr:row>
      <xdr:rowOff>41910</xdr:rowOff>
    </xdr:to>
    <xdr:graphicFrame macro="">
      <xdr:nvGraphicFramePr>
        <xdr:cNvPr id="9" name="Gráfico 8">
          <a:extLst>
            <a:ext uri="{FF2B5EF4-FFF2-40B4-BE49-F238E27FC236}">
              <a16:creationId xmlns:a16="http://schemas.microsoft.com/office/drawing/2014/main" id="{CFC62571-FB44-4211-894A-B21E9A6F53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304800</xdr:colOff>
      <xdr:row>120</xdr:row>
      <xdr:rowOff>118110</xdr:rowOff>
    </xdr:from>
    <xdr:to>
      <xdr:col>2</xdr:col>
      <xdr:colOff>685800</xdr:colOff>
      <xdr:row>135</xdr:row>
      <xdr:rowOff>118110</xdr:rowOff>
    </xdr:to>
    <xdr:graphicFrame macro="">
      <xdr:nvGraphicFramePr>
        <xdr:cNvPr id="10" name="Gráfico 9">
          <a:extLst>
            <a:ext uri="{FF2B5EF4-FFF2-40B4-BE49-F238E27FC236}">
              <a16:creationId xmlns:a16="http://schemas.microsoft.com/office/drawing/2014/main" id="{01B6C1A6-B11A-419C-824D-5E440B7253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784860</xdr:colOff>
      <xdr:row>2</xdr:row>
      <xdr:rowOff>49328</xdr:rowOff>
    </xdr:from>
    <xdr:to>
      <xdr:col>2</xdr:col>
      <xdr:colOff>6964680</xdr:colOff>
      <xdr:row>2</xdr:row>
      <xdr:rowOff>3627119</xdr:rowOff>
    </xdr:to>
    <xdr:pic>
      <xdr:nvPicPr>
        <xdr:cNvPr id="2" name="Imagen 1">
          <a:extLst>
            <a:ext uri="{FF2B5EF4-FFF2-40B4-BE49-F238E27FC236}">
              <a16:creationId xmlns:a16="http://schemas.microsoft.com/office/drawing/2014/main" id="{2A478C5A-18BF-4D37-9B47-FB84224F7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1900" y="415088"/>
          <a:ext cx="6179820" cy="3577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335280</xdr:colOff>
      <xdr:row>3</xdr:row>
      <xdr:rowOff>96640</xdr:rowOff>
    </xdr:from>
    <xdr:to>
      <xdr:col>2</xdr:col>
      <xdr:colOff>7315200</xdr:colOff>
      <xdr:row>3</xdr:row>
      <xdr:rowOff>4170740</xdr:rowOff>
    </xdr:to>
    <xdr:pic>
      <xdr:nvPicPr>
        <xdr:cNvPr id="3" name="Imagen 2">
          <a:extLst>
            <a:ext uri="{FF2B5EF4-FFF2-40B4-BE49-F238E27FC236}">
              <a16:creationId xmlns:a16="http://schemas.microsoft.com/office/drawing/2014/main" id="{E8FDC145-FCAB-4599-9AEC-D7559F2E579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119" t="836" r="3622" b="1"/>
        <a:stretch/>
      </xdr:blipFill>
      <xdr:spPr bwMode="auto">
        <a:xfrm>
          <a:off x="3322320" y="4142860"/>
          <a:ext cx="6979920" cy="407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388620</xdr:colOff>
      <xdr:row>4</xdr:row>
      <xdr:rowOff>182879</xdr:rowOff>
    </xdr:from>
    <xdr:to>
      <xdr:col>2</xdr:col>
      <xdr:colOff>7437120</xdr:colOff>
      <xdr:row>4</xdr:row>
      <xdr:rowOff>4187076</xdr:rowOff>
    </xdr:to>
    <xdr:pic>
      <xdr:nvPicPr>
        <xdr:cNvPr id="4" name="Imagen 3">
          <a:extLst>
            <a:ext uri="{FF2B5EF4-FFF2-40B4-BE49-F238E27FC236}">
              <a16:creationId xmlns:a16="http://schemas.microsoft.com/office/drawing/2014/main" id="{EC46C95B-A5AC-4D70-9E08-D89E906912E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75660" y="8420099"/>
          <a:ext cx="7048500" cy="4004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198120</xdr:colOff>
      <xdr:row>5</xdr:row>
      <xdr:rowOff>213360</xdr:rowOff>
    </xdr:from>
    <xdr:to>
      <xdr:col>2</xdr:col>
      <xdr:colOff>7444740</xdr:colOff>
      <xdr:row>5</xdr:row>
      <xdr:rowOff>4189088</xdr:rowOff>
    </xdr:to>
    <xdr:pic>
      <xdr:nvPicPr>
        <xdr:cNvPr id="5" name="Imagen 4">
          <a:extLst>
            <a:ext uri="{FF2B5EF4-FFF2-40B4-BE49-F238E27FC236}">
              <a16:creationId xmlns:a16="http://schemas.microsoft.com/office/drawing/2014/main" id="{C101A175-079A-4437-91C8-3E37E7334C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85160" y="12771120"/>
          <a:ext cx="7246620" cy="3975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636088</xdr:colOff>
      <xdr:row>6</xdr:row>
      <xdr:rowOff>160020</xdr:rowOff>
    </xdr:from>
    <xdr:to>
      <xdr:col>2</xdr:col>
      <xdr:colOff>7246620</xdr:colOff>
      <xdr:row>6</xdr:row>
      <xdr:rowOff>3784964</xdr:rowOff>
    </xdr:to>
    <xdr:pic>
      <xdr:nvPicPr>
        <xdr:cNvPr id="6" name="Imagen 5">
          <a:extLst>
            <a:ext uri="{FF2B5EF4-FFF2-40B4-BE49-F238E27FC236}">
              <a16:creationId xmlns:a16="http://schemas.microsoft.com/office/drawing/2014/main" id="{C09D059F-6332-4546-8C0A-3877AD148A5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23128" y="17007840"/>
          <a:ext cx="6610532" cy="3624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144781</xdr:colOff>
      <xdr:row>7</xdr:row>
      <xdr:rowOff>281940</xdr:rowOff>
    </xdr:from>
    <xdr:to>
      <xdr:col>2</xdr:col>
      <xdr:colOff>7424755</xdr:colOff>
      <xdr:row>7</xdr:row>
      <xdr:rowOff>3726180</xdr:rowOff>
    </xdr:to>
    <xdr:pic>
      <xdr:nvPicPr>
        <xdr:cNvPr id="7" name="Imagen 6">
          <a:extLst>
            <a:ext uri="{FF2B5EF4-FFF2-40B4-BE49-F238E27FC236}">
              <a16:creationId xmlns:a16="http://schemas.microsoft.com/office/drawing/2014/main" id="{E4BF0DCB-2EA7-406E-A637-6BF91663B6C8}"/>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751" r="3939"/>
        <a:stretch/>
      </xdr:blipFill>
      <xdr:spPr bwMode="auto">
        <a:xfrm>
          <a:off x="3131821" y="21069300"/>
          <a:ext cx="7279974" cy="3444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403859</xdr:colOff>
      <xdr:row>8</xdr:row>
      <xdr:rowOff>114300</xdr:rowOff>
    </xdr:from>
    <xdr:to>
      <xdr:col>2</xdr:col>
      <xdr:colOff>7307580</xdr:colOff>
      <xdr:row>8</xdr:row>
      <xdr:rowOff>3802380</xdr:rowOff>
    </xdr:to>
    <xdr:pic>
      <xdr:nvPicPr>
        <xdr:cNvPr id="8" name="Imagen 7">
          <a:extLst>
            <a:ext uri="{FF2B5EF4-FFF2-40B4-BE49-F238E27FC236}">
              <a16:creationId xmlns:a16="http://schemas.microsoft.com/office/drawing/2014/main" id="{E1901C58-8E62-4F0D-A1B5-B8A095FB5D32}"/>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3856" r="4749"/>
        <a:stretch/>
      </xdr:blipFill>
      <xdr:spPr bwMode="auto">
        <a:xfrm>
          <a:off x="3390899" y="24879300"/>
          <a:ext cx="6903721" cy="3688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ALISIS%20PRESUPUESTAL%20SEMINIARIO%20DE%20INVESTIGACION_ficha-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ALISIS%20PRESUPUESTAL%20SEMINIARIO%20DE%20INVESTIGACION_fich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BRINDADO "/>
      <sheetName val="ANALISIS"/>
      <sheetName val="Hoja1"/>
      <sheetName val="1. COBERTURA TERAPIAS"/>
      <sheetName val="2. BONOS"/>
      <sheetName val="3. ACTIVIDADES"/>
      <sheetName val="4. IMPLEMENTOS (AYUDAS Y TRANS)"/>
      <sheetName val="5. CENTRO REHABILITACION "/>
      <sheetName val="6. POLITICA PUBLICA "/>
      <sheetName val="INF POLITICA PUBLICA"/>
      <sheetName val="F6.FICHA POLITICA"/>
      <sheetName val="IF IMPLEMENTOS (AYUDAS Y TR)"/>
      <sheetName val="F4.1.FICHA IMPLEMENTOS TRANS"/>
      <sheetName val="F4.2FICHA IMPLEMENTOS AYUDA"/>
      <sheetName val="Info COBERTURA EN TERAPIAS"/>
      <sheetName val="FICHA COBERTURA EN TERAPIAS"/>
      <sheetName val="Info Bonos"/>
      <sheetName val="FICHA COBERTURAEN BONOS"/>
    </sheetNames>
    <sheetDataSet>
      <sheetData sheetId="0"/>
      <sheetData sheetId="1">
        <row r="8">
          <cell r="C8">
            <v>19077852</v>
          </cell>
          <cell r="D8">
            <v>32335632</v>
          </cell>
        </row>
      </sheetData>
      <sheetData sheetId="2"/>
      <sheetData sheetId="3"/>
      <sheetData sheetId="4"/>
      <sheetData sheetId="5"/>
      <sheetData sheetId="6">
        <row r="5">
          <cell r="I5" t="str">
            <v>AYUDA TECNICA 2024</v>
          </cell>
          <cell r="J5" t="str">
            <v>AYUDA TECNICA 205</v>
          </cell>
          <cell r="K5" t="str">
            <v>% Variavión</v>
          </cell>
          <cell r="N5" t="str">
            <v>PRESUPUESTO 2023</v>
          </cell>
          <cell r="O5" t="str">
            <v>PRESUPUESTO 2024</v>
          </cell>
          <cell r="P5" t="str">
            <v>% Variavión</v>
          </cell>
          <cell r="Q5" t="str">
            <v>PRESUPUESTO 2025</v>
          </cell>
          <cell r="R5" t="str">
            <v>% Variavión</v>
          </cell>
        </row>
        <row r="6">
          <cell r="H6" t="str">
            <v>FISICA</v>
          </cell>
          <cell r="I6">
            <v>11</v>
          </cell>
          <cell r="J6">
            <v>29</v>
          </cell>
          <cell r="K6">
            <v>1.6363636363636362</v>
          </cell>
          <cell r="N6">
            <v>6801668.9739130437</v>
          </cell>
          <cell r="O6">
            <v>11181480.220000001</v>
          </cell>
          <cell r="P6">
            <v>0.64393184421135152</v>
          </cell>
          <cell r="Q6">
            <v>21119162.790697675</v>
          </cell>
          <cell r="R6">
            <v>0.88876270182210937</v>
          </cell>
        </row>
        <row r="7">
          <cell r="H7" t="str">
            <v>MULTIPLE</v>
          </cell>
          <cell r="I7">
            <v>15</v>
          </cell>
          <cell r="J7">
            <v>17</v>
          </cell>
          <cell r="K7">
            <v>0.1333333333333333</v>
          </cell>
          <cell r="N7">
            <v>9787767.5478260871</v>
          </cell>
          <cell r="O7">
            <v>18434332.260000002</v>
          </cell>
          <cell r="P7">
            <v>0.88340519632532155</v>
          </cell>
          <cell r="Q7">
            <v>14727837.209302325</v>
          </cell>
          <cell r="R7">
            <v>-0.20106478490356106</v>
          </cell>
        </row>
        <row r="8">
          <cell r="H8" t="str">
            <v>INTELECTUAL</v>
          </cell>
          <cell r="I8">
            <v>1</v>
          </cell>
          <cell r="J8">
            <v>0</v>
          </cell>
          <cell r="K8">
            <v>-1</v>
          </cell>
          <cell r="N8">
            <v>663577.46086956526</v>
          </cell>
          <cell r="O8">
            <v>604404.34</v>
          </cell>
          <cell r="P8">
            <v>-8.9172891424045164E-2</v>
          </cell>
          <cell r="Q8">
            <v>7780744.1860465119</v>
          </cell>
          <cell r="R8">
            <v>11.873408860774415</v>
          </cell>
        </row>
        <row r="9">
          <cell r="H9" t="str">
            <v>PSICOSOCIAL</v>
          </cell>
          <cell r="I9">
            <v>3</v>
          </cell>
          <cell r="J9">
            <v>2</v>
          </cell>
          <cell r="K9">
            <v>-0.33333333333333337</v>
          </cell>
          <cell r="N9">
            <v>1327154.9217391305</v>
          </cell>
          <cell r="O9">
            <v>1813213.01</v>
          </cell>
          <cell r="P9">
            <v>0.36624065532901695</v>
          </cell>
          <cell r="Q9">
            <v>3612488.3720930233</v>
          </cell>
          <cell r="R9">
            <v>0.99231328705998156</v>
          </cell>
        </row>
        <row r="10">
          <cell r="H10" t="str">
            <v>VISUAL</v>
          </cell>
          <cell r="I10">
            <v>2</v>
          </cell>
          <cell r="J10">
            <v>5</v>
          </cell>
          <cell r="K10">
            <v>1.5</v>
          </cell>
          <cell r="N10">
            <v>165894.36521739131</v>
          </cell>
          <cell r="O10">
            <v>0</v>
          </cell>
          <cell r="P10">
            <v>-1</v>
          </cell>
          <cell r="Q10">
            <v>277883.72093023261</v>
          </cell>
          <cell r="R10"/>
        </row>
        <row r="11">
          <cell r="H11" t="str">
            <v>TOTAL</v>
          </cell>
          <cell r="I11">
            <v>32</v>
          </cell>
          <cell r="J11">
            <v>53</v>
          </cell>
          <cell r="K11">
            <v>0.65625</v>
          </cell>
          <cell r="N11">
            <v>331788.73043478263</v>
          </cell>
          <cell r="O11">
            <v>302202.17</v>
          </cell>
          <cell r="P11">
            <v>-8.9172891424045164E-2</v>
          </cell>
          <cell r="Q11">
            <v>277883.72093023261</v>
          </cell>
          <cell r="R11">
            <v>-8.0470795658970196E-2</v>
          </cell>
        </row>
        <row r="12">
          <cell r="N12">
            <v>19077852</v>
          </cell>
          <cell r="O12">
            <v>32335632</v>
          </cell>
          <cell r="P12">
            <v>0.69493043556475853</v>
          </cell>
          <cell r="Q12">
            <v>47796000</v>
          </cell>
          <cell r="R12">
            <v>0.47812172033625311</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BRINDADO "/>
      <sheetName val="ANALISIS"/>
      <sheetName val="Hoja1"/>
      <sheetName val="1. COBERTURA TERAPIAS"/>
      <sheetName val="2. BONOS"/>
      <sheetName val="3. ACTIVIDADES"/>
      <sheetName val="4. IMPLEMENTOS (AYUDAS Y TRANS)"/>
      <sheetName val="5. CENTRO REHABILITACION "/>
      <sheetName val="6. POLITICA PUBLICA "/>
      <sheetName val="INF POLITICA PUBLICA"/>
      <sheetName val="F6.FICHA POLITICA"/>
      <sheetName val="IF IMPLEMENTOS (AYUDAS Y TR)"/>
      <sheetName val="F4.1.FICHA IMPLEMENTOS TRANS"/>
      <sheetName val="F4.2FICHA IMPLEMENTOS AYUDA"/>
      <sheetName val="Info COBERTURA EN TERAPIAS"/>
      <sheetName val="FICHA COBERTURA EN TERAPIAS"/>
      <sheetName val="Info Bonos"/>
      <sheetName val="FICHA COBERTURAEN BONOS"/>
    </sheetNames>
    <sheetDataSet>
      <sheetData sheetId="0"/>
      <sheetData sheetId="1"/>
      <sheetData sheetId="2"/>
      <sheetData sheetId="3"/>
      <sheetData sheetId="4"/>
      <sheetData sheetId="5"/>
      <sheetData sheetId="6"/>
      <sheetData sheetId="7"/>
      <sheetData sheetId="8"/>
      <sheetData sheetId="9"/>
      <sheetData sheetId="10"/>
      <sheetData sheetId="11">
        <row r="42">
          <cell r="C42">
            <v>39</v>
          </cell>
        </row>
        <row r="50">
          <cell r="C50">
            <v>39</v>
          </cell>
        </row>
      </sheetData>
      <sheetData sheetId="12">
        <row r="34">
          <cell r="B34" t="str">
            <v>POBLACIÓN ATENDIDA</v>
          </cell>
          <cell r="C34" t="str">
            <v xml:space="preserve"> % COBERTURA </v>
          </cell>
          <cell r="D34" t="str">
            <v>% BRECHA</v>
          </cell>
        </row>
        <row r="35">
          <cell r="A35">
            <v>2023</v>
          </cell>
          <cell r="B35">
            <v>0</v>
          </cell>
          <cell r="C35">
            <v>0</v>
          </cell>
          <cell r="D35">
            <v>0</v>
          </cell>
        </row>
        <row r="36">
          <cell r="A36">
            <v>2024</v>
          </cell>
          <cell r="B36">
            <v>107</v>
          </cell>
          <cell r="C36">
            <v>0.13375000000000001</v>
          </cell>
          <cell r="D36">
            <v>0.13375000000000001</v>
          </cell>
        </row>
        <row r="37">
          <cell r="A37">
            <v>2025</v>
          </cell>
          <cell r="B37">
            <v>49</v>
          </cell>
          <cell r="C37">
            <v>6.1249999999999999E-2</v>
          </cell>
          <cell r="D37">
            <v>6.1249999999999999E-2</v>
          </cell>
        </row>
        <row r="43">
          <cell r="B43" t="str">
            <v>POBLACION SOLICITA ATENCION</v>
          </cell>
          <cell r="C43" t="str">
            <v>POBLACIÓN ATENDIDA</v>
          </cell>
          <cell r="D43" t="str">
            <v xml:space="preserve"> % COBERTURA EN TERAPIAS</v>
          </cell>
          <cell r="E43" t="str">
            <v>% BRECHA</v>
          </cell>
        </row>
        <row r="44">
          <cell r="A44">
            <v>2023</v>
          </cell>
          <cell r="B44">
            <v>0</v>
          </cell>
          <cell r="C44">
            <v>200</v>
          </cell>
          <cell r="D44" t="e">
            <v>#DIV/0!</v>
          </cell>
          <cell r="E44" t="e">
            <v>#DIV/0!</v>
          </cell>
        </row>
        <row r="45">
          <cell r="A45">
            <v>2024</v>
          </cell>
          <cell r="B45">
            <v>17</v>
          </cell>
          <cell r="C45">
            <v>107</v>
          </cell>
          <cell r="D45">
            <v>6.2941176470588234</v>
          </cell>
          <cell r="E45">
            <v>6.2941176470588234</v>
          </cell>
        </row>
        <row r="46">
          <cell r="A46">
            <v>2025</v>
          </cell>
          <cell r="B46">
            <v>75</v>
          </cell>
          <cell r="C46">
            <v>49</v>
          </cell>
          <cell r="D46">
            <v>0.65333333333333332</v>
          </cell>
          <cell r="E46">
            <v>0.65333333333333332</v>
          </cell>
        </row>
        <row r="78">
          <cell r="B78" t="str">
            <v>PERSONASCON DISCAPACIDAD CERTIFICADAS POR LA GOBERNACION</v>
          </cell>
          <cell r="C78" t="str">
            <v>PERSONAS ATENDIDAS</v>
          </cell>
          <cell r="D78" t="str">
            <v>% DE DE COBERTURA</v>
          </cell>
        </row>
        <row r="79">
          <cell r="A79">
            <v>2023</v>
          </cell>
          <cell r="B79">
            <v>0</v>
          </cell>
          <cell r="C79">
            <v>0</v>
          </cell>
          <cell r="D79" t="e">
            <v>#DIV/0!</v>
          </cell>
        </row>
        <row r="80">
          <cell r="A80">
            <v>2024</v>
          </cell>
          <cell r="B80">
            <v>800</v>
          </cell>
          <cell r="C80">
            <v>107</v>
          </cell>
          <cell r="D80">
            <v>0.13375000000000001</v>
          </cell>
        </row>
        <row r="81">
          <cell r="A81">
            <v>2025</v>
          </cell>
          <cell r="B81">
            <v>800</v>
          </cell>
          <cell r="C81">
            <v>49</v>
          </cell>
          <cell r="D81">
            <v>6.1249999999999999E-2</v>
          </cell>
        </row>
        <row r="82">
          <cell r="A82" t="str">
            <v>TOTAL</v>
          </cell>
          <cell r="B82">
            <v>800</v>
          </cell>
          <cell r="C82">
            <v>354</v>
          </cell>
          <cell r="D82">
            <v>0.4425</v>
          </cell>
        </row>
        <row r="85">
          <cell r="A85">
            <v>2024</v>
          </cell>
          <cell r="B85">
            <v>17</v>
          </cell>
          <cell r="C85">
            <v>107</v>
          </cell>
          <cell r="D85">
            <v>6.2941176470588234</v>
          </cell>
        </row>
        <row r="86">
          <cell r="A86">
            <v>2025</v>
          </cell>
          <cell r="B86">
            <v>75</v>
          </cell>
          <cell r="C86">
            <v>49</v>
          </cell>
          <cell r="D86">
            <v>0.65333333333333332</v>
          </cell>
        </row>
        <row r="87">
          <cell r="A87" t="str">
            <v>TOTAL</v>
          </cell>
          <cell r="B87">
            <v>92</v>
          </cell>
          <cell r="C87">
            <v>156</v>
          </cell>
          <cell r="D87">
            <v>1.6956521739130435</v>
          </cell>
        </row>
      </sheetData>
      <sheetData sheetId="13">
        <row r="34">
          <cell r="B34" t="str">
            <v>POBLACIÓN ATENDIDA</v>
          </cell>
          <cell r="C34" t="str">
            <v xml:space="preserve"> % COBERTURA </v>
          </cell>
          <cell r="D34" t="str">
            <v>% BRECHA</v>
          </cell>
        </row>
        <row r="35">
          <cell r="A35">
            <v>2023</v>
          </cell>
          <cell r="B35">
            <v>0</v>
          </cell>
          <cell r="C35">
            <v>0</v>
          </cell>
          <cell r="D35">
            <v>0</v>
          </cell>
        </row>
        <row r="36">
          <cell r="A36">
            <v>2024</v>
          </cell>
          <cell r="B36">
            <v>39</v>
          </cell>
          <cell r="C36">
            <v>4.8750000000000002E-2</v>
          </cell>
          <cell r="D36">
            <v>4.8750000000000002E-2</v>
          </cell>
        </row>
        <row r="37">
          <cell r="A37">
            <v>2025</v>
          </cell>
          <cell r="B37">
            <v>39</v>
          </cell>
          <cell r="C37">
            <v>4.8750000000000002E-2</v>
          </cell>
          <cell r="D37">
            <v>4.8750000000000002E-2</v>
          </cell>
        </row>
        <row r="43">
          <cell r="B43" t="str">
            <v>POBLACIÓN QUE SOLICITA ATENCIÓN</v>
          </cell>
          <cell r="C43" t="str">
            <v>POBLACIÓN ATENDIDA</v>
          </cell>
          <cell r="D43" t="str">
            <v xml:space="preserve"> % COBERTURA </v>
          </cell>
          <cell r="E43" t="str">
            <v>% BRECHA</v>
          </cell>
        </row>
        <row r="44">
          <cell r="A44">
            <v>2023</v>
          </cell>
          <cell r="B44">
            <v>0</v>
          </cell>
          <cell r="C44">
            <v>200</v>
          </cell>
          <cell r="D44" t="e">
            <v>#DIV/0!</v>
          </cell>
          <cell r="E44" t="e">
            <v>#DIV/0!</v>
          </cell>
        </row>
        <row r="45">
          <cell r="A45">
            <v>2024</v>
          </cell>
          <cell r="B45">
            <v>32</v>
          </cell>
          <cell r="C45">
            <v>39</v>
          </cell>
          <cell r="D45">
            <v>1.21875</v>
          </cell>
          <cell r="E45">
            <v>1.21875</v>
          </cell>
        </row>
        <row r="46">
          <cell r="A46">
            <v>2025</v>
          </cell>
          <cell r="B46">
            <v>55</v>
          </cell>
          <cell r="C46">
            <v>32</v>
          </cell>
          <cell r="D46">
            <v>0.58181818181818179</v>
          </cell>
          <cell r="E46">
            <v>0.58181818181818179</v>
          </cell>
        </row>
        <row r="78">
          <cell r="B78" t="str">
            <v>PERSONASCON DISCAPACIDAD CERTIFICADAS POR LA GOBERNACION</v>
          </cell>
          <cell r="C78" t="str">
            <v>PERSONAS ATENDIDAS</v>
          </cell>
          <cell r="D78" t="str">
            <v>% DE DE COBERTURA</v>
          </cell>
        </row>
        <row r="79">
          <cell r="A79">
            <v>2023</v>
          </cell>
          <cell r="B79">
            <v>0</v>
          </cell>
          <cell r="C79">
            <v>0</v>
          </cell>
          <cell r="D79" t="e">
            <v>#DIV/0!</v>
          </cell>
        </row>
        <row r="80">
          <cell r="A80">
            <v>2024</v>
          </cell>
          <cell r="B80">
            <v>800</v>
          </cell>
          <cell r="C80">
            <v>39</v>
          </cell>
          <cell r="D80">
            <v>4.8750000000000002E-2</v>
          </cell>
        </row>
        <row r="81">
          <cell r="A81">
            <v>2025</v>
          </cell>
          <cell r="B81">
            <v>800</v>
          </cell>
          <cell r="C81">
            <v>39</v>
          </cell>
          <cell r="D81">
            <v>4.8750000000000002E-2</v>
          </cell>
        </row>
        <row r="82">
          <cell r="A82" t="str">
            <v>TOTAL</v>
          </cell>
          <cell r="B82">
            <v>800</v>
          </cell>
          <cell r="C82">
            <v>354</v>
          </cell>
          <cell r="D82">
            <v>0.4425</v>
          </cell>
        </row>
        <row r="85">
          <cell r="A85">
            <v>2024</v>
          </cell>
          <cell r="B85">
            <v>32</v>
          </cell>
          <cell r="C85">
            <v>39</v>
          </cell>
          <cell r="D85">
            <v>1.21875</v>
          </cell>
        </row>
        <row r="86">
          <cell r="A86">
            <v>2025</v>
          </cell>
          <cell r="B86">
            <v>55</v>
          </cell>
          <cell r="C86">
            <v>39</v>
          </cell>
          <cell r="D86">
            <v>0.70909090909090911</v>
          </cell>
        </row>
        <row r="87">
          <cell r="A87" t="str">
            <v>TOTAL</v>
          </cell>
          <cell r="B87">
            <v>87</v>
          </cell>
          <cell r="C87">
            <v>78</v>
          </cell>
          <cell r="D87">
            <v>0.89655172413793105</v>
          </cell>
        </row>
      </sheetData>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82CA5-E04F-4B50-8DB0-FA5347D28E0F}">
  <dimension ref="A2:R54"/>
  <sheetViews>
    <sheetView topLeftCell="A37" workbookViewId="0">
      <selection activeCell="B38" sqref="B38"/>
    </sheetView>
  </sheetViews>
  <sheetFormatPr baseColWidth="10" defaultRowHeight="14.4" x14ac:dyDescent="0.3"/>
  <cols>
    <col min="2" max="2" width="27.44140625" customWidth="1"/>
    <col min="3" max="3" width="20.6640625" customWidth="1"/>
    <col min="4" max="4" width="22.44140625" customWidth="1"/>
    <col min="5" max="5" width="19" customWidth="1"/>
    <col min="6" max="6" width="26.109375" customWidth="1"/>
    <col min="7" max="7" width="16.44140625" customWidth="1"/>
    <col min="8" max="8" width="22.6640625" customWidth="1"/>
    <col min="9" max="9" width="22" customWidth="1"/>
    <col min="10" max="10" width="20" customWidth="1"/>
    <col min="12" max="12" width="9.21875" customWidth="1"/>
    <col min="13" max="13" width="24.5546875" customWidth="1"/>
    <col min="14" max="14" width="18.5546875" customWidth="1"/>
    <col min="15" max="15" width="22.109375" customWidth="1"/>
    <col min="17" max="17" width="23" customWidth="1"/>
  </cols>
  <sheetData>
    <row r="2" spans="1:18" s="148" customFormat="1" x14ac:dyDescent="0.3">
      <c r="A2" s="148" t="s">
        <v>0</v>
      </c>
    </row>
    <row r="3" spans="1:18" ht="15" thickBot="1" x14ac:dyDescent="0.35"/>
    <row r="4" spans="1:18" ht="15" thickBot="1" x14ac:dyDescent="0.35">
      <c r="B4" s="145">
        <v>2025</v>
      </c>
      <c r="C4" s="146"/>
      <c r="D4" s="146"/>
      <c r="E4" s="146"/>
      <c r="F4" s="147"/>
    </row>
    <row r="5" spans="1:18" ht="15" thickBot="1" x14ac:dyDescent="0.35">
      <c r="B5" s="1" t="s">
        <v>1</v>
      </c>
      <c r="C5" s="2" t="s">
        <v>2</v>
      </c>
      <c r="D5" s="2" t="s">
        <v>3</v>
      </c>
      <c r="E5" s="1" t="s">
        <v>4</v>
      </c>
      <c r="F5" s="2" t="s">
        <v>5</v>
      </c>
      <c r="H5" s="67" t="s">
        <v>1</v>
      </c>
      <c r="I5" s="58" t="s">
        <v>6</v>
      </c>
      <c r="J5" s="58" t="s">
        <v>7</v>
      </c>
      <c r="K5" s="60" t="s">
        <v>31</v>
      </c>
      <c r="M5" s="57" t="s">
        <v>1</v>
      </c>
      <c r="N5" s="58" t="s">
        <v>8</v>
      </c>
      <c r="O5" s="59" t="s">
        <v>9</v>
      </c>
      <c r="P5" s="58" t="s">
        <v>31</v>
      </c>
      <c r="Q5" s="59" t="s">
        <v>10</v>
      </c>
      <c r="R5" s="60" t="s">
        <v>31</v>
      </c>
    </row>
    <row r="6" spans="1:18" ht="15" thickBot="1" x14ac:dyDescent="0.35">
      <c r="B6" s="4" t="s">
        <v>11</v>
      </c>
      <c r="C6" s="5">
        <v>29</v>
      </c>
      <c r="D6" s="5">
        <v>19</v>
      </c>
      <c r="E6" s="6">
        <v>76</v>
      </c>
      <c r="F6" s="7">
        <v>21119162.790697675</v>
      </c>
      <c r="H6" s="61" t="s">
        <v>11</v>
      </c>
      <c r="I6" s="51">
        <v>11</v>
      </c>
      <c r="J6" s="51">
        <v>29</v>
      </c>
      <c r="K6" s="65">
        <f>+J6/I6-1</f>
        <v>1.6363636363636362</v>
      </c>
      <c r="M6" s="61" t="s">
        <v>11</v>
      </c>
      <c r="N6" s="55">
        <v>6801668.9739130437</v>
      </c>
      <c r="O6" s="56">
        <v>11181480.220000001</v>
      </c>
      <c r="P6" s="52">
        <f>+O6/N6-1</f>
        <v>0.64393184421135152</v>
      </c>
      <c r="Q6" s="56">
        <v>21119162.790697675</v>
      </c>
      <c r="R6" s="65">
        <f>+Q6/O6-1</f>
        <v>0.88876270182210937</v>
      </c>
    </row>
    <row r="7" spans="1:18" ht="15" thickBot="1" x14ac:dyDescent="0.35">
      <c r="B7" s="8" t="s">
        <v>12</v>
      </c>
      <c r="C7" s="5">
        <v>17</v>
      </c>
      <c r="D7" s="5">
        <v>20</v>
      </c>
      <c r="E7" s="8">
        <v>53</v>
      </c>
      <c r="F7" s="9">
        <v>14727837.209302325</v>
      </c>
      <c r="H7" s="61" t="s">
        <v>12</v>
      </c>
      <c r="I7" s="51">
        <v>15</v>
      </c>
      <c r="J7" s="51">
        <v>17</v>
      </c>
      <c r="K7" s="65">
        <f t="shared" ref="K7:K9" si="0">+J7/I7-1</f>
        <v>0.1333333333333333</v>
      </c>
      <c r="M7" s="61" t="s">
        <v>12</v>
      </c>
      <c r="N7" s="55">
        <v>9787767.5478260871</v>
      </c>
      <c r="O7" s="56">
        <v>18434332.260000002</v>
      </c>
      <c r="P7" s="52">
        <f t="shared" ref="P7:P12" si="1">+O7/N7-1</f>
        <v>0.88340519632532155</v>
      </c>
      <c r="Q7" s="56">
        <v>14727837.209302325</v>
      </c>
      <c r="R7" s="65">
        <f>+Q7/O7-1</f>
        <v>-0.20106478490356106</v>
      </c>
    </row>
    <row r="8" spans="1:18" ht="15" thickBot="1" x14ac:dyDescent="0.35">
      <c r="B8" s="4" t="s">
        <v>13</v>
      </c>
      <c r="C8" s="5">
        <v>0</v>
      </c>
      <c r="D8" s="5">
        <v>5</v>
      </c>
      <c r="E8" s="6">
        <v>28</v>
      </c>
      <c r="F8" s="7">
        <v>7780744.1860465119</v>
      </c>
      <c r="H8" s="61" t="s">
        <v>13</v>
      </c>
      <c r="I8" s="51">
        <v>1</v>
      </c>
      <c r="J8" s="51">
        <v>0</v>
      </c>
      <c r="K8" s="65">
        <f t="shared" si="0"/>
        <v>-1</v>
      </c>
      <c r="M8" s="61" t="s">
        <v>13</v>
      </c>
      <c r="N8" s="55">
        <v>663577.46086956526</v>
      </c>
      <c r="O8" s="56">
        <v>604404.34</v>
      </c>
      <c r="P8" s="52">
        <f t="shared" si="1"/>
        <v>-8.9172891424045164E-2</v>
      </c>
      <c r="Q8" s="56">
        <v>7780744.1860465119</v>
      </c>
      <c r="R8" s="65">
        <f>+Q8/O8-1</f>
        <v>11.873408860774415</v>
      </c>
    </row>
    <row r="9" spans="1:18" ht="15.6" customHeight="1" thickBot="1" x14ac:dyDescent="0.35">
      <c r="B9" s="8" t="s">
        <v>14</v>
      </c>
      <c r="C9" s="5">
        <v>2</v>
      </c>
      <c r="D9" s="5">
        <v>3</v>
      </c>
      <c r="E9" s="8">
        <v>13</v>
      </c>
      <c r="F9" s="9">
        <v>3612488.3720930233</v>
      </c>
      <c r="H9" s="61" t="s">
        <v>14</v>
      </c>
      <c r="I9" s="51">
        <v>3</v>
      </c>
      <c r="J9" s="51">
        <v>2</v>
      </c>
      <c r="K9" s="65">
        <f t="shared" si="0"/>
        <v>-0.33333333333333337</v>
      </c>
      <c r="M9" s="61" t="s">
        <v>14</v>
      </c>
      <c r="N9" s="55">
        <v>1327154.9217391305</v>
      </c>
      <c r="O9" s="56">
        <v>1813213.01</v>
      </c>
      <c r="P9" s="52">
        <f t="shared" si="1"/>
        <v>0.36624065532901695</v>
      </c>
      <c r="Q9" s="56">
        <v>3612488.3720930233</v>
      </c>
      <c r="R9" s="65">
        <f>+Q9/O9-1</f>
        <v>0.99231328705998156</v>
      </c>
    </row>
    <row r="10" spans="1:18" ht="15" thickBot="1" x14ac:dyDescent="0.35">
      <c r="B10" s="4" t="s">
        <v>15</v>
      </c>
      <c r="C10" s="5">
        <v>0</v>
      </c>
      <c r="D10" s="5">
        <v>1</v>
      </c>
      <c r="E10" s="6">
        <v>1</v>
      </c>
      <c r="F10" s="7">
        <v>277883.72093023261</v>
      </c>
      <c r="H10" s="61" t="s">
        <v>16</v>
      </c>
      <c r="I10" s="51">
        <v>2</v>
      </c>
      <c r="J10" s="51">
        <v>5</v>
      </c>
      <c r="K10" s="65">
        <f>+J10/I10-1</f>
        <v>1.5</v>
      </c>
      <c r="M10" s="61" t="s">
        <v>15</v>
      </c>
      <c r="N10" s="55">
        <v>165894.36521739131</v>
      </c>
      <c r="O10" s="56">
        <v>0</v>
      </c>
      <c r="P10" s="52">
        <f t="shared" si="1"/>
        <v>-1</v>
      </c>
      <c r="Q10" s="56">
        <v>277883.72093023261</v>
      </c>
      <c r="R10" s="65"/>
    </row>
    <row r="11" spans="1:18" ht="15" thickBot="1" x14ac:dyDescent="0.35">
      <c r="B11" s="8" t="s">
        <v>16</v>
      </c>
      <c r="C11" s="5">
        <v>5</v>
      </c>
      <c r="D11" s="5">
        <v>1</v>
      </c>
      <c r="E11" s="8">
        <v>1</v>
      </c>
      <c r="F11" s="9">
        <v>277883.72093023261</v>
      </c>
      <c r="H11" s="46" t="s">
        <v>17</v>
      </c>
      <c r="I11" s="50">
        <f>SUM(I6:I10)</f>
        <v>32</v>
      </c>
      <c r="J11" s="50">
        <f>SUM(J6:J10)</f>
        <v>53</v>
      </c>
      <c r="K11" s="68">
        <f>+J11/I11-1</f>
        <v>0.65625</v>
      </c>
      <c r="M11" s="61" t="s">
        <v>16</v>
      </c>
      <c r="N11" s="55">
        <v>331788.73043478263</v>
      </c>
      <c r="O11" s="56">
        <v>302202.17</v>
      </c>
      <c r="P11" s="52">
        <f t="shared" si="1"/>
        <v>-8.9172891424045164E-2</v>
      </c>
      <c r="Q11" s="56">
        <v>277883.72093023261</v>
      </c>
      <c r="R11" s="65">
        <f>+Q11/O11-1</f>
        <v>-8.0470795658970196E-2</v>
      </c>
    </row>
    <row r="12" spans="1:18" ht="15" thickBot="1" x14ac:dyDescent="0.35">
      <c r="B12" s="10" t="s">
        <v>17</v>
      </c>
      <c r="C12" s="11">
        <f>SUM(C6:C11)</f>
        <v>53</v>
      </c>
      <c r="D12" s="11">
        <f>SUM(D6:D11)</f>
        <v>49</v>
      </c>
      <c r="E12" s="12">
        <f>SUM(E6:E11)</f>
        <v>172</v>
      </c>
      <c r="F12" s="13">
        <f>SUM(F6:F11)</f>
        <v>47796000</v>
      </c>
      <c r="M12" s="62" t="s">
        <v>17</v>
      </c>
      <c r="N12" s="69">
        <v>19077852</v>
      </c>
      <c r="O12" s="63">
        <v>32335632</v>
      </c>
      <c r="P12" s="64">
        <f t="shared" si="1"/>
        <v>0.69493043556475853</v>
      </c>
      <c r="Q12" s="63">
        <v>47796000</v>
      </c>
      <c r="R12" s="66">
        <f>+Q12/O12-1</f>
        <v>0.47812172033625311</v>
      </c>
    </row>
    <row r="13" spans="1:18" ht="15" thickBot="1" x14ac:dyDescent="0.35"/>
    <row r="14" spans="1:18" ht="15" thickBot="1" x14ac:dyDescent="0.35">
      <c r="B14" s="149">
        <v>2024</v>
      </c>
      <c r="C14" s="150"/>
      <c r="D14" s="150"/>
      <c r="E14" s="150"/>
      <c r="F14" s="151"/>
    </row>
    <row r="15" spans="1:18" ht="15" thickBot="1" x14ac:dyDescent="0.35">
      <c r="B15" s="1" t="s">
        <v>1</v>
      </c>
      <c r="C15" s="2" t="s">
        <v>2</v>
      </c>
      <c r="D15" s="2" t="s">
        <v>18</v>
      </c>
      <c r="E15" s="2" t="s">
        <v>19</v>
      </c>
      <c r="F15" s="2" t="s">
        <v>5</v>
      </c>
      <c r="K15" s="14"/>
    </row>
    <row r="16" spans="1:18" ht="15" thickBot="1" x14ac:dyDescent="0.35">
      <c r="B16" s="4" t="s">
        <v>11</v>
      </c>
      <c r="C16" s="5">
        <v>11</v>
      </c>
      <c r="D16" s="15"/>
      <c r="E16" s="6">
        <v>37</v>
      </c>
      <c r="F16" s="16">
        <v>11181480.220000001</v>
      </c>
    </row>
    <row r="17" spans="2:6" ht="15" thickBot="1" x14ac:dyDescent="0.35">
      <c r="B17" s="8" t="s">
        <v>12</v>
      </c>
      <c r="C17" s="5">
        <v>15</v>
      </c>
      <c r="D17" s="15"/>
      <c r="E17" s="8">
        <v>61</v>
      </c>
      <c r="F17" s="17">
        <v>18434332.260000002</v>
      </c>
    </row>
    <row r="18" spans="2:6" ht="15" thickBot="1" x14ac:dyDescent="0.35">
      <c r="B18" s="4" t="s">
        <v>13</v>
      </c>
      <c r="C18" s="5">
        <v>1</v>
      </c>
      <c r="D18" s="15"/>
      <c r="E18" s="6">
        <v>2</v>
      </c>
      <c r="F18" s="16">
        <v>604404.34</v>
      </c>
    </row>
    <row r="19" spans="2:6" ht="15" thickBot="1" x14ac:dyDescent="0.35">
      <c r="B19" s="8" t="s">
        <v>14</v>
      </c>
      <c r="C19" s="5">
        <v>3</v>
      </c>
      <c r="D19" s="15"/>
      <c r="E19" s="8">
        <v>6</v>
      </c>
      <c r="F19" s="17">
        <v>1813213.01</v>
      </c>
    </row>
    <row r="20" spans="2:6" ht="15" thickBot="1" x14ac:dyDescent="0.35">
      <c r="B20" s="4" t="s">
        <v>15</v>
      </c>
      <c r="C20" s="5">
        <v>0</v>
      </c>
      <c r="D20" s="15"/>
      <c r="E20" s="6">
        <v>0</v>
      </c>
      <c r="F20" s="16">
        <v>0</v>
      </c>
    </row>
    <row r="21" spans="2:6" ht="15" thickBot="1" x14ac:dyDescent="0.35">
      <c r="B21" s="18" t="s">
        <v>16</v>
      </c>
      <c r="C21" s="19">
        <v>2</v>
      </c>
      <c r="D21" s="15"/>
      <c r="E21" s="8">
        <v>1</v>
      </c>
      <c r="F21" s="17">
        <v>302202.17</v>
      </c>
    </row>
    <row r="22" spans="2:6" ht="15" thickBot="1" x14ac:dyDescent="0.35">
      <c r="B22" s="20" t="s">
        <v>17</v>
      </c>
      <c r="C22" s="21">
        <v>32</v>
      </c>
      <c r="D22" s="21"/>
      <c r="E22" s="22">
        <f>SUM(E16:E21)</f>
        <v>107</v>
      </c>
      <c r="F22" s="23">
        <f>[1]ANALISIS!D8</f>
        <v>32335632</v>
      </c>
    </row>
    <row r="23" spans="2:6" ht="15" thickBot="1" x14ac:dyDescent="0.35"/>
    <row r="24" spans="2:6" ht="15" thickBot="1" x14ac:dyDescent="0.35">
      <c r="B24" s="152">
        <v>2023</v>
      </c>
      <c r="C24" s="153"/>
      <c r="D24" s="153"/>
      <c r="E24" s="153"/>
      <c r="F24" s="154"/>
    </row>
    <row r="25" spans="2:6" ht="15" thickBot="1" x14ac:dyDescent="0.35">
      <c r="B25" s="24"/>
      <c r="C25" s="25" t="s">
        <v>2</v>
      </c>
      <c r="D25" s="26" t="s">
        <v>18</v>
      </c>
      <c r="E25" s="27" t="s">
        <v>19</v>
      </c>
      <c r="F25" s="3" t="s">
        <v>8</v>
      </c>
    </row>
    <row r="26" spans="2:6" ht="15" thickBot="1" x14ac:dyDescent="0.35">
      <c r="B26" s="3" t="s">
        <v>11</v>
      </c>
      <c r="C26" s="28">
        <v>0</v>
      </c>
      <c r="D26" s="28"/>
      <c r="E26" s="25"/>
      <c r="F26" s="29"/>
    </row>
    <row r="27" spans="2:6" ht="15" thickBot="1" x14ac:dyDescent="0.35">
      <c r="B27" s="25" t="s">
        <v>12</v>
      </c>
      <c r="C27" s="28">
        <v>0</v>
      </c>
      <c r="D27" s="28"/>
      <c r="E27" s="30"/>
      <c r="F27" s="31"/>
    </row>
    <row r="28" spans="2:6" ht="15" thickBot="1" x14ac:dyDescent="0.35">
      <c r="B28" s="32" t="s">
        <v>13</v>
      </c>
      <c r="C28" s="28">
        <v>0</v>
      </c>
      <c r="D28" s="28"/>
      <c r="E28" s="25"/>
      <c r="F28" s="29"/>
    </row>
    <row r="29" spans="2:6" ht="15" thickBot="1" x14ac:dyDescent="0.35">
      <c r="B29" s="25" t="s">
        <v>14</v>
      </c>
      <c r="C29" s="33">
        <v>0</v>
      </c>
      <c r="D29" s="28"/>
      <c r="E29" s="30"/>
      <c r="F29" s="31"/>
    </row>
    <row r="30" spans="2:6" ht="15" thickBot="1" x14ac:dyDescent="0.35">
      <c r="B30" s="32" t="s">
        <v>15</v>
      </c>
      <c r="C30" s="25">
        <v>0</v>
      </c>
      <c r="D30" s="28"/>
      <c r="E30" s="25"/>
      <c r="F30" s="29"/>
    </row>
    <row r="31" spans="2:6" ht="15" thickBot="1" x14ac:dyDescent="0.35">
      <c r="B31" s="25" t="s">
        <v>16</v>
      </c>
      <c r="C31" s="34">
        <v>0</v>
      </c>
      <c r="D31" s="28"/>
      <c r="E31" s="30"/>
      <c r="F31" s="31"/>
    </row>
    <row r="32" spans="2:6" ht="15" thickBot="1" x14ac:dyDescent="0.35">
      <c r="B32" s="35" t="s">
        <v>17</v>
      </c>
      <c r="C32" s="36">
        <v>0</v>
      </c>
      <c r="D32" s="37"/>
      <c r="E32" s="38"/>
      <c r="F32" s="39">
        <f>[1]ANALISIS!C8</f>
        <v>19077852</v>
      </c>
    </row>
    <row r="35" spans="1:7" s="155" customFormat="1" x14ac:dyDescent="0.3">
      <c r="A35" s="155" t="s">
        <v>20</v>
      </c>
    </row>
    <row r="36" spans="1:7" ht="15" thickBot="1" x14ac:dyDescent="0.35"/>
    <row r="37" spans="1:7" ht="15" thickBot="1" x14ac:dyDescent="0.35">
      <c r="E37" s="145" t="s">
        <v>21</v>
      </c>
      <c r="F37" s="146"/>
      <c r="G37" s="147"/>
    </row>
    <row r="38" spans="1:7" ht="15" thickBot="1" x14ac:dyDescent="0.35">
      <c r="E38" s="6"/>
      <c r="F38" s="40" t="s">
        <v>22</v>
      </c>
      <c r="G38" s="40" t="s">
        <v>23</v>
      </c>
    </row>
    <row r="39" spans="1:7" ht="15" thickBot="1" x14ac:dyDescent="0.35">
      <c r="E39" s="24" t="s">
        <v>11</v>
      </c>
      <c r="F39" s="41">
        <v>28</v>
      </c>
      <c r="G39" s="5">
        <v>19</v>
      </c>
    </row>
    <row r="40" spans="1:7" ht="15" thickBot="1" x14ac:dyDescent="0.35">
      <c r="B40" s="145" t="s">
        <v>24</v>
      </c>
      <c r="C40" s="147"/>
      <c r="E40" s="42" t="s">
        <v>12</v>
      </c>
      <c r="F40" s="8">
        <v>30</v>
      </c>
      <c r="G40" s="5">
        <v>20</v>
      </c>
    </row>
    <row r="41" spans="1:7" ht="15" thickBot="1" x14ac:dyDescent="0.35">
      <c r="B41" s="43" t="s">
        <v>25</v>
      </c>
      <c r="C41" s="44">
        <v>55</v>
      </c>
      <c r="E41" s="45" t="s">
        <v>13</v>
      </c>
      <c r="F41" s="41">
        <v>8</v>
      </c>
      <c r="G41" s="5">
        <v>5</v>
      </c>
    </row>
    <row r="42" spans="1:7" ht="15" thickBot="1" x14ac:dyDescent="0.35">
      <c r="B42" s="46" t="s">
        <v>26</v>
      </c>
      <c r="C42" s="47">
        <v>39</v>
      </c>
      <c r="E42" s="42" t="s">
        <v>14</v>
      </c>
      <c r="F42" s="8">
        <v>3</v>
      </c>
      <c r="G42" s="5">
        <v>3</v>
      </c>
    </row>
    <row r="43" spans="1:7" ht="15" thickBot="1" x14ac:dyDescent="0.35">
      <c r="E43" s="45" t="s">
        <v>15</v>
      </c>
      <c r="F43" s="41">
        <v>1</v>
      </c>
      <c r="G43" s="5">
        <v>1</v>
      </c>
    </row>
    <row r="44" spans="1:7" ht="15" thickBot="1" x14ac:dyDescent="0.35">
      <c r="E44" s="42" t="s">
        <v>16</v>
      </c>
      <c r="F44" s="18">
        <v>5</v>
      </c>
      <c r="G44" s="5">
        <v>1</v>
      </c>
    </row>
    <row r="45" spans="1:7" ht="15" thickBot="1" x14ac:dyDescent="0.35">
      <c r="E45" s="48"/>
      <c r="F45" s="25">
        <f>SUM(F39:F44)</f>
        <v>75</v>
      </c>
      <c r="G45" s="2">
        <f>SUM(G39:G44)</f>
        <v>49</v>
      </c>
    </row>
    <row r="47" spans="1:7" ht="15" thickBot="1" x14ac:dyDescent="0.35"/>
    <row r="48" spans="1:7" ht="15" thickBot="1" x14ac:dyDescent="0.35">
      <c r="B48" s="149" t="s">
        <v>27</v>
      </c>
      <c r="C48" s="156"/>
      <c r="E48" s="149" t="s">
        <v>28</v>
      </c>
      <c r="F48" s="151"/>
    </row>
    <row r="49" spans="2:6" x14ac:dyDescent="0.3">
      <c r="B49" s="43" t="s">
        <v>25</v>
      </c>
      <c r="C49" s="49">
        <v>32</v>
      </c>
      <c r="E49" s="43" t="s">
        <v>29</v>
      </c>
      <c r="F49" s="44">
        <v>17</v>
      </c>
    </row>
    <row r="50" spans="2:6" ht="15" thickBot="1" x14ac:dyDescent="0.35">
      <c r="B50" s="46" t="s">
        <v>26</v>
      </c>
      <c r="C50" s="50">
        <v>39</v>
      </c>
      <c r="E50" s="46" t="s">
        <v>26</v>
      </c>
      <c r="F50" s="47">
        <v>107</v>
      </c>
    </row>
    <row r="51" spans="2:6" ht="15" thickBot="1" x14ac:dyDescent="0.35"/>
    <row r="52" spans="2:6" ht="15" thickBot="1" x14ac:dyDescent="0.35">
      <c r="B52" s="152" t="s">
        <v>30</v>
      </c>
      <c r="C52" s="157"/>
      <c r="E52" s="152" t="s">
        <v>28</v>
      </c>
      <c r="F52" s="154"/>
    </row>
    <row r="53" spans="2:6" x14ac:dyDescent="0.3">
      <c r="B53" s="43" t="s">
        <v>25</v>
      </c>
      <c r="C53" s="49">
        <v>0</v>
      </c>
      <c r="E53" s="49" t="s">
        <v>29</v>
      </c>
      <c r="F53" s="44"/>
    </row>
    <row r="54" spans="2:6" ht="15" thickBot="1" x14ac:dyDescent="0.35">
      <c r="B54" s="46" t="s">
        <v>26</v>
      </c>
      <c r="C54" s="50">
        <v>0</v>
      </c>
      <c r="E54" s="50" t="s">
        <v>26</v>
      </c>
      <c r="F54" s="47"/>
    </row>
  </sheetData>
  <mergeCells count="11">
    <mergeCell ref="B40:C40"/>
    <mergeCell ref="B48:C48"/>
    <mergeCell ref="E48:F48"/>
    <mergeCell ref="B52:C52"/>
    <mergeCell ref="E52:F52"/>
    <mergeCell ref="E37:G37"/>
    <mergeCell ref="A2:XFD2"/>
    <mergeCell ref="B4:F4"/>
    <mergeCell ref="B14:F14"/>
    <mergeCell ref="B24:F24"/>
    <mergeCell ref="A35:XFD35"/>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A142-7DCF-4BD2-BAB1-13249E724C08}">
  <dimension ref="A1:K94"/>
  <sheetViews>
    <sheetView tabSelected="1" topLeftCell="D21" workbookViewId="0">
      <selection activeCell="H64" sqref="H64"/>
    </sheetView>
  </sheetViews>
  <sheetFormatPr baseColWidth="10" defaultRowHeight="14.4" x14ac:dyDescent="0.3"/>
  <cols>
    <col min="1" max="1" width="57.21875" customWidth="1"/>
    <col min="2" max="2" width="61.109375" customWidth="1"/>
    <col min="3" max="3" width="28.5546875" customWidth="1"/>
    <col min="4" max="4" width="29.33203125" bestFit="1" customWidth="1"/>
    <col min="5" max="5" width="29.44140625" customWidth="1"/>
    <col min="6" max="6" width="24.109375" customWidth="1"/>
    <col min="7" max="7" width="26" bestFit="1" customWidth="1"/>
    <col min="8" max="8" width="25.33203125" customWidth="1"/>
    <col min="10" max="10" width="21.5546875" customWidth="1"/>
  </cols>
  <sheetData>
    <row r="1" spans="1:2" ht="15" thickBot="1" x14ac:dyDescent="0.35">
      <c r="A1" s="166" t="s">
        <v>139</v>
      </c>
      <c r="B1" s="166"/>
    </row>
    <row r="2" spans="1:2" ht="15" thickBot="1" x14ac:dyDescent="0.35">
      <c r="A2" s="70" t="s">
        <v>137</v>
      </c>
      <c r="B2" s="70" t="s">
        <v>32</v>
      </c>
    </row>
    <row r="3" spans="1:2" ht="15.6" x14ac:dyDescent="0.3">
      <c r="A3" s="71" t="s">
        <v>33</v>
      </c>
      <c r="B3" s="72" t="s">
        <v>34</v>
      </c>
    </row>
    <row r="4" spans="1:2" ht="72" x14ac:dyDescent="0.3">
      <c r="A4" s="71" t="s">
        <v>35</v>
      </c>
      <c r="B4" s="73" t="s">
        <v>36</v>
      </c>
    </row>
    <row r="5" spans="1:2" ht="15.6" x14ac:dyDescent="0.3">
      <c r="A5" s="71" t="s">
        <v>37</v>
      </c>
      <c r="B5" s="73" t="s">
        <v>38</v>
      </c>
    </row>
    <row r="6" spans="1:2" ht="15.6" x14ac:dyDescent="0.3">
      <c r="A6" s="71" t="s">
        <v>39</v>
      </c>
      <c r="B6" s="73" t="s">
        <v>40</v>
      </c>
    </row>
    <row r="7" spans="1:2" ht="43.2" x14ac:dyDescent="0.3">
      <c r="A7" s="71" t="s">
        <v>41</v>
      </c>
      <c r="B7" s="73" t="s">
        <v>42</v>
      </c>
    </row>
    <row r="8" spans="1:2" ht="15.6" x14ac:dyDescent="0.3">
      <c r="A8" s="71" t="s">
        <v>43</v>
      </c>
      <c r="B8" s="73" t="s">
        <v>44</v>
      </c>
    </row>
    <row r="9" spans="1:2" ht="15.6" x14ac:dyDescent="0.3">
      <c r="A9" s="71" t="s">
        <v>45</v>
      </c>
      <c r="B9" s="73" t="s">
        <v>46</v>
      </c>
    </row>
    <row r="10" spans="1:2" ht="15.6" x14ac:dyDescent="0.3">
      <c r="A10" s="71" t="s">
        <v>47</v>
      </c>
      <c r="B10" s="73" t="s">
        <v>48</v>
      </c>
    </row>
    <row r="11" spans="1:2" ht="28.8" x14ac:dyDescent="0.3">
      <c r="A11" s="71" t="s">
        <v>49</v>
      </c>
      <c r="B11" s="73" t="s">
        <v>50</v>
      </c>
    </row>
    <row r="12" spans="1:2" ht="28.8" x14ac:dyDescent="0.3">
      <c r="A12" s="71" t="s">
        <v>51</v>
      </c>
      <c r="B12" s="73" t="s">
        <v>52</v>
      </c>
    </row>
    <row r="13" spans="1:2" ht="15.6" x14ac:dyDescent="0.3">
      <c r="A13" s="71" t="s">
        <v>53</v>
      </c>
      <c r="B13" s="73" t="s">
        <v>54</v>
      </c>
    </row>
    <row r="14" spans="1:2" ht="15.6" x14ac:dyDescent="0.3">
      <c r="A14" s="71" t="s">
        <v>55</v>
      </c>
      <c r="B14" s="73" t="s">
        <v>56</v>
      </c>
    </row>
    <row r="15" spans="1:2" ht="28.8" x14ac:dyDescent="0.3">
      <c r="A15" s="71" t="s">
        <v>57</v>
      </c>
      <c r="B15" s="73" t="s">
        <v>58</v>
      </c>
    </row>
    <row r="16" spans="1:2" ht="15.6" x14ac:dyDescent="0.3">
      <c r="A16" s="71" t="s">
        <v>59</v>
      </c>
      <c r="B16" s="73" t="s">
        <v>60</v>
      </c>
    </row>
    <row r="17" spans="1:2" ht="15.6" x14ac:dyDescent="0.3">
      <c r="A17" s="71" t="s">
        <v>61</v>
      </c>
      <c r="B17" s="73" t="s">
        <v>62</v>
      </c>
    </row>
    <row r="18" spans="1:2" ht="57.6" x14ac:dyDescent="0.3">
      <c r="A18" s="71" t="s">
        <v>63</v>
      </c>
      <c r="B18" s="73" t="s">
        <v>64</v>
      </c>
    </row>
    <row r="19" spans="1:2" ht="15.6" x14ac:dyDescent="0.3">
      <c r="A19" s="71" t="s">
        <v>65</v>
      </c>
      <c r="B19" s="74">
        <f>D46</f>
        <v>1.21875</v>
      </c>
    </row>
    <row r="20" spans="1:2" ht="15.6" x14ac:dyDescent="0.3">
      <c r="A20" s="71" t="s">
        <v>66</v>
      </c>
      <c r="B20" s="74">
        <f>D47</f>
        <v>0.58181818181818179</v>
      </c>
    </row>
    <row r="21" spans="1:2" ht="15.6" x14ac:dyDescent="0.3">
      <c r="A21" s="71" t="s">
        <v>67</v>
      </c>
      <c r="B21" s="75">
        <v>1</v>
      </c>
    </row>
    <row r="22" spans="1:2" ht="15.6" x14ac:dyDescent="0.3">
      <c r="A22" s="76" t="s">
        <v>68</v>
      </c>
      <c r="B22" s="77">
        <v>2023</v>
      </c>
    </row>
    <row r="23" spans="1:2" ht="15.6" x14ac:dyDescent="0.3">
      <c r="A23" s="76" t="s">
        <v>69</v>
      </c>
      <c r="B23" s="77">
        <v>2025</v>
      </c>
    </row>
    <row r="24" spans="1:2" ht="15.6" x14ac:dyDescent="0.3">
      <c r="A24" s="76" t="s">
        <v>70</v>
      </c>
      <c r="B24" s="78">
        <f>+B20-B21</f>
        <v>-0.41818181818181821</v>
      </c>
    </row>
    <row r="26" spans="1:2" ht="17.399999999999999" x14ac:dyDescent="0.35">
      <c r="A26" s="158" t="s">
        <v>71</v>
      </c>
      <c r="B26" s="159"/>
    </row>
    <row r="27" spans="1:2" ht="15.6" x14ac:dyDescent="0.3">
      <c r="A27" s="79" t="s">
        <v>72</v>
      </c>
      <c r="B27" s="77" t="s">
        <v>73</v>
      </c>
    </row>
    <row r="28" spans="1:2" ht="15.6" x14ac:dyDescent="0.3">
      <c r="A28" s="79" t="s">
        <v>74</v>
      </c>
      <c r="B28" s="77" t="s">
        <v>75</v>
      </c>
    </row>
    <row r="29" spans="1:2" ht="112.5" customHeight="1" x14ac:dyDescent="0.3">
      <c r="A29" s="80" t="s">
        <v>76</v>
      </c>
      <c r="B29" s="81" t="s">
        <v>77</v>
      </c>
    </row>
    <row r="30" spans="1:2" ht="53.25" customHeight="1" x14ac:dyDescent="0.3">
      <c r="A30" s="80" t="s">
        <v>78</v>
      </c>
      <c r="B30" s="81" t="s">
        <v>79</v>
      </c>
    </row>
    <row r="31" spans="1:2" ht="112.5" customHeight="1" x14ac:dyDescent="0.3">
      <c r="A31" s="82" t="s">
        <v>80</v>
      </c>
      <c r="B31" s="81" t="s">
        <v>81</v>
      </c>
    </row>
    <row r="33" spans="1:5" ht="15.6" x14ac:dyDescent="0.3">
      <c r="A33" s="83" t="s">
        <v>82</v>
      </c>
      <c r="B33" s="83">
        <v>800</v>
      </c>
    </row>
    <row r="34" spans="1:5" ht="15.6" x14ac:dyDescent="0.3">
      <c r="A34" s="160" t="s">
        <v>83</v>
      </c>
      <c r="B34" s="161"/>
      <c r="C34" s="161"/>
      <c r="D34" s="162"/>
    </row>
    <row r="35" spans="1:5" ht="16.2" thickBot="1" x14ac:dyDescent="0.35">
      <c r="A35" s="130" t="s">
        <v>84</v>
      </c>
      <c r="B35" s="128" t="s">
        <v>85</v>
      </c>
      <c r="C35" s="129" t="s">
        <v>86</v>
      </c>
      <c r="D35" s="129" t="s">
        <v>87</v>
      </c>
    </row>
    <row r="36" spans="1:5" ht="15.6" x14ac:dyDescent="0.3">
      <c r="A36" s="115">
        <v>2023</v>
      </c>
      <c r="B36" s="114">
        <v>0</v>
      </c>
      <c r="C36" s="85">
        <f>+B36/$B$33</f>
        <v>0</v>
      </c>
      <c r="D36" s="86">
        <f>+C36-$C$40</f>
        <v>0</v>
      </c>
    </row>
    <row r="37" spans="1:5" ht="15.6" x14ac:dyDescent="0.3">
      <c r="A37" s="87">
        <v>2024</v>
      </c>
      <c r="B37" s="51">
        <f>'[2]IF IMPLEMENTOS (AYUDAS Y TR)'!C50</f>
        <v>39</v>
      </c>
      <c r="C37" s="85">
        <f>B37/B33</f>
        <v>4.8750000000000002E-2</v>
      </c>
      <c r="D37" s="88">
        <f>+C37-$C$40</f>
        <v>4.8750000000000002E-2</v>
      </c>
    </row>
    <row r="38" spans="1:5" ht="15.6" x14ac:dyDescent="0.3">
      <c r="A38" s="84">
        <v>2025</v>
      </c>
      <c r="B38" s="51">
        <f>'[2]IF IMPLEMENTOS (AYUDAS Y TR)'!C42</f>
        <v>39</v>
      </c>
      <c r="C38" s="85">
        <f>B38/B33</f>
        <v>4.8750000000000002E-2</v>
      </c>
      <c r="D38" s="88">
        <f>+C38-$C$40</f>
        <v>4.8750000000000002E-2</v>
      </c>
    </row>
    <row r="39" spans="1:5" ht="15.6" x14ac:dyDescent="0.3">
      <c r="A39" s="87">
        <v>2026</v>
      </c>
      <c r="B39" s="51"/>
      <c r="C39" s="85">
        <f t="shared" ref="C39:C40" si="0">+B39/$B$33</f>
        <v>0</v>
      </c>
      <c r="D39" s="88">
        <f>+C39-$C$40</f>
        <v>0</v>
      </c>
    </row>
    <row r="40" spans="1:5" ht="15.6" x14ac:dyDescent="0.3">
      <c r="A40" s="84">
        <v>2027</v>
      </c>
      <c r="B40" s="51"/>
      <c r="C40" s="85">
        <f t="shared" si="0"/>
        <v>0</v>
      </c>
      <c r="D40" s="88">
        <f>+C40-$C$40</f>
        <v>0</v>
      </c>
    </row>
    <row r="41" spans="1:5" ht="15.6" x14ac:dyDescent="0.3">
      <c r="A41" s="89"/>
      <c r="B41" s="90"/>
    </row>
    <row r="42" spans="1:5" ht="15" thickBot="1" x14ac:dyDescent="0.35"/>
    <row r="43" spans="1:5" ht="16.2" thickBot="1" x14ac:dyDescent="0.35">
      <c r="A43" s="163" t="s">
        <v>88</v>
      </c>
      <c r="B43" s="164"/>
      <c r="C43" s="164"/>
      <c r="D43" s="164"/>
      <c r="E43" s="165"/>
    </row>
    <row r="44" spans="1:5" ht="16.2" thickBot="1" x14ac:dyDescent="0.35">
      <c r="A44" s="123" t="s">
        <v>84</v>
      </c>
      <c r="B44" s="128" t="s">
        <v>89</v>
      </c>
      <c r="C44" s="128" t="s">
        <v>85</v>
      </c>
      <c r="D44" s="129" t="s">
        <v>86</v>
      </c>
      <c r="E44" s="129" t="s">
        <v>87</v>
      </c>
    </row>
    <row r="45" spans="1:5" ht="15.6" x14ac:dyDescent="0.3">
      <c r="A45" s="113">
        <v>2023</v>
      </c>
      <c r="B45" s="114">
        <v>0</v>
      </c>
      <c r="C45" s="114">
        <v>0</v>
      </c>
      <c r="D45" s="85">
        <v>0</v>
      </c>
      <c r="E45" s="86">
        <v>0</v>
      </c>
    </row>
    <row r="46" spans="1:5" ht="15.6" x14ac:dyDescent="0.3">
      <c r="A46" s="77">
        <v>2024</v>
      </c>
      <c r="B46" s="51">
        <v>32</v>
      </c>
      <c r="C46" s="51">
        <v>39</v>
      </c>
      <c r="D46" s="85">
        <f>+C46/B46</f>
        <v>1.21875</v>
      </c>
      <c r="E46" s="88">
        <f>+D46-$C$40</f>
        <v>1.21875</v>
      </c>
    </row>
    <row r="47" spans="1:5" ht="15.6" x14ac:dyDescent="0.3">
      <c r="A47" s="91">
        <v>2025</v>
      </c>
      <c r="B47" s="51">
        <v>55</v>
      </c>
      <c r="C47" s="51">
        <v>32</v>
      </c>
      <c r="D47" s="85">
        <f t="shared" ref="D47" si="1">+C47/B47</f>
        <v>0.58181818181818179</v>
      </c>
      <c r="E47" s="88">
        <f>+D47-$C$40</f>
        <v>0.58181818181818179</v>
      </c>
    </row>
    <row r="50" spans="1:9" ht="16.2" thickBot="1" x14ac:dyDescent="0.35">
      <c r="A50" s="83"/>
      <c r="B50" s="83"/>
    </row>
    <row r="51" spans="1:9" s="116" customFormat="1" ht="16.2" thickBot="1" x14ac:dyDescent="0.35">
      <c r="A51" s="163" t="s">
        <v>90</v>
      </c>
      <c r="B51" s="164"/>
      <c r="C51" s="164"/>
      <c r="D51" s="164"/>
      <c r="E51" s="165"/>
    </row>
    <row r="52" spans="1:9" ht="63.75" customHeight="1" thickBot="1" x14ac:dyDescent="0.35">
      <c r="A52" s="117" t="s">
        <v>91</v>
      </c>
      <c r="B52" s="118" t="s">
        <v>92</v>
      </c>
      <c r="C52" s="117" t="s">
        <v>93</v>
      </c>
      <c r="D52" s="117" t="s">
        <v>94</v>
      </c>
      <c r="E52" s="119" t="s">
        <v>95</v>
      </c>
      <c r="F52" s="119" t="s">
        <v>96</v>
      </c>
      <c r="G52" s="119" t="s">
        <v>97</v>
      </c>
      <c r="H52" s="119" t="s">
        <v>98</v>
      </c>
      <c r="I52" s="119" t="s">
        <v>99</v>
      </c>
    </row>
    <row r="53" spans="1:9" ht="16.2" thickBot="1" x14ac:dyDescent="0.35">
      <c r="A53" s="113">
        <v>2023</v>
      </c>
      <c r="B53" s="92">
        <v>0</v>
      </c>
      <c r="C53" s="93">
        <v>0</v>
      </c>
      <c r="D53" s="44">
        <v>0</v>
      </c>
      <c r="E53" s="94">
        <v>0</v>
      </c>
      <c r="F53" s="95">
        <v>0</v>
      </c>
      <c r="G53" s="96">
        <v>0</v>
      </c>
      <c r="H53" s="97">
        <f>+G53/$G$57</f>
        <v>0</v>
      </c>
      <c r="I53" s="98">
        <v>0</v>
      </c>
    </row>
    <row r="54" spans="1:9" ht="16.2" thickBot="1" x14ac:dyDescent="0.35">
      <c r="A54" s="77">
        <v>2024</v>
      </c>
      <c r="B54" s="99">
        <v>800</v>
      </c>
      <c r="C54" s="100">
        <v>32</v>
      </c>
      <c r="D54" s="101">
        <v>39</v>
      </c>
      <c r="E54" s="102">
        <f t="shared" ref="E54:E57" si="2">+D54/B54</f>
        <v>4.8750000000000002E-2</v>
      </c>
      <c r="F54" s="95">
        <f t="shared" ref="F54:F57" si="3">+D54/C54</f>
        <v>1.21875</v>
      </c>
      <c r="G54" s="96">
        <v>32335632</v>
      </c>
      <c r="H54" s="97">
        <f>+G54/$G$57</f>
        <v>0.4035314293860881</v>
      </c>
      <c r="I54" s="103">
        <f>+G54/D54</f>
        <v>829118.76923076925</v>
      </c>
    </row>
    <row r="55" spans="1:9" ht="16.2" thickBot="1" x14ac:dyDescent="0.35">
      <c r="A55" s="91">
        <v>2025</v>
      </c>
      <c r="B55" s="99">
        <v>800</v>
      </c>
      <c r="C55" s="100">
        <v>55</v>
      </c>
      <c r="D55" s="101">
        <v>39</v>
      </c>
      <c r="E55" s="102">
        <f t="shared" si="2"/>
        <v>4.8750000000000002E-2</v>
      </c>
      <c r="F55" s="95">
        <f t="shared" si="3"/>
        <v>0.70909090909090911</v>
      </c>
      <c r="G55" s="96">
        <v>47796000</v>
      </c>
      <c r="H55" s="97">
        <f>+G55/$G$57</f>
        <v>0.5964685706139119</v>
      </c>
      <c r="I55" s="103">
        <f>+G55/D55</f>
        <v>1225538.4615384615</v>
      </c>
    </row>
    <row r="56" spans="1:9" ht="15" thickBot="1" x14ac:dyDescent="0.35">
      <c r="A56" s="104"/>
      <c r="B56" s="105"/>
      <c r="C56" s="106"/>
      <c r="D56" s="47"/>
      <c r="E56" s="102"/>
      <c r="F56" s="95"/>
      <c r="G56" s="96"/>
      <c r="H56" s="97"/>
      <c r="I56" s="103"/>
    </row>
    <row r="57" spans="1:9" ht="16.2" thickBot="1" x14ac:dyDescent="0.35">
      <c r="A57" s="123" t="s">
        <v>17</v>
      </c>
      <c r="B57" s="124">
        <f>SUM(B53:B56)</f>
        <v>1600</v>
      </c>
      <c r="C57" s="124">
        <f>SUM(C53:C56)</f>
        <v>87</v>
      </c>
      <c r="D57" s="124">
        <f>SUM(D53:D56)</f>
        <v>78</v>
      </c>
      <c r="E57" s="125">
        <f t="shared" si="2"/>
        <v>4.8750000000000002E-2</v>
      </c>
      <c r="F57" s="125">
        <f t="shared" si="3"/>
        <v>0.89655172413793105</v>
      </c>
      <c r="G57" s="126">
        <f>SUM(G53:G56)</f>
        <v>80131632</v>
      </c>
      <c r="H57" s="125">
        <f>+G57/$G$57</f>
        <v>1</v>
      </c>
      <c r="I57" s="127">
        <f>+G57/D57</f>
        <v>1027328.6153846154</v>
      </c>
    </row>
    <row r="65" spans="1:7" ht="15" thickBot="1" x14ac:dyDescent="0.35"/>
    <row r="66" spans="1:7" ht="31.8" thickBot="1" x14ac:dyDescent="0.35">
      <c r="A66" s="117" t="s">
        <v>91</v>
      </c>
      <c r="B66" s="131" t="s">
        <v>109</v>
      </c>
      <c r="C66" s="131" t="s">
        <v>94</v>
      </c>
      <c r="D66" s="132" t="s">
        <v>100</v>
      </c>
    </row>
    <row r="67" spans="1:7" ht="16.2" thickBot="1" x14ac:dyDescent="0.35">
      <c r="A67" s="112">
        <v>2023</v>
      </c>
      <c r="B67" s="98">
        <v>0</v>
      </c>
      <c r="C67" s="107">
        <v>0</v>
      </c>
      <c r="D67" s="52">
        <v>0</v>
      </c>
    </row>
    <row r="68" spans="1:7" ht="16.2" thickBot="1" x14ac:dyDescent="0.35">
      <c r="A68" s="108">
        <v>2024</v>
      </c>
      <c r="B68" s="98">
        <v>800</v>
      </c>
      <c r="C68" s="101">
        <v>39</v>
      </c>
      <c r="D68" s="52">
        <f t="shared" ref="D68:D69" si="4">+C68/B68</f>
        <v>4.8750000000000002E-2</v>
      </c>
    </row>
    <row r="69" spans="1:7" ht="16.2" thickBot="1" x14ac:dyDescent="0.35">
      <c r="A69" s="109">
        <v>2025</v>
      </c>
      <c r="B69" s="98">
        <v>800</v>
      </c>
      <c r="C69" s="101">
        <v>39</v>
      </c>
      <c r="D69" s="52">
        <f t="shared" si="4"/>
        <v>4.8750000000000002E-2</v>
      </c>
    </row>
    <row r="70" spans="1:7" ht="16.2" thickBot="1" x14ac:dyDescent="0.35">
      <c r="A70" s="133" t="s">
        <v>17</v>
      </c>
      <c r="B70" s="134">
        <v>800</v>
      </c>
      <c r="C70" s="135">
        <v>354</v>
      </c>
      <c r="D70" s="136">
        <f>+C70/B70</f>
        <v>0.4425</v>
      </c>
    </row>
    <row r="71" spans="1:7" ht="15" thickBot="1" x14ac:dyDescent="0.35"/>
    <row r="72" spans="1:7" ht="16.2" thickBot="1" x14ac:dyDescent="0.35">
      <c r="A72" s="117" t="s">
        <v>91</v>
      </c>
      <c r="B72" s="117" t="s">
        <v>93</v>
      </c>
      <c r="C72" s="131" t="s">
        <v>101</v>
      </c>
      <c r="D72" s="132" t="s">
        <v>100</v>
      </c>
    </row>
    <row r="73" spans="1:7" ht="15.6" x14ac:dyDescent="0.3">
      <c r="A73" s="108">
        <v>2024</v>
      </c>
      <c r="B73" s="51">
        <v>32</v>
      </c>
      <c r="C73" s="101">
        <v>39</v>
      </c>
      <c r="D73" s="52">
        <f>+C73/B73</f>
        <v>1.21875</v>
      </c>
    </row>
    <row r="74" spans="1:7" ht="16.2" thickBot="1" x14ac:dyDescent="0.35">
      <c r="A74" s="109">
        <v>2025</v>
      </c>
      <c r="B74" s="51">
        <v>55</v>
      </c>
      <c r="C74" s="101">
        <v>39</v>
      </c>
      <c r="D74" s="52">
        <f t="shared" ref="D74" si="5">+C74/B74</f>
        <v>0.70909090909090911</v>
      </c>
    </row>
    <row r="75" spans="1:7" ht="16.2" thickBot="1" x14ac:dyDescent="0.35">
      <c r="A75" s="133" t="s">
        <v>17</v>
      </c>
      <c r="B75" s="137">
        <f>SUM(B73:B74)</f>
        <v>87</v>
      </c>
      <c r="C75" s="124">
        <f>SUM(C73:C74)</f>
        <v>78</v>
      </c>
      <c r="D75" s="136">
        <f>+C75/B75</f>
        <v>0.89655172413793105</v>
      </c>
    </row>
    <row r="78" spans="1:7" ht="15" thickBot="1" x14ac:dyDescent="0.35"/>
    <row r="79" spans="1:7" ht="15" thickBot="1" x14ac:dyDescent="0.35">
      <c r="A79" s="119"/>
      <c r="B79" s="119" t="s">
        <v>102</v>
      </c>
      <c r="C79" s="119" t="s">
        <v>103</v>
      </c>
      <c r="D79" s="119" t="s">
        <v>104</v>
      </c>
      <c r="E79" s="119" t="s">
        <v>105</v>
      </c>
      <c r="F79" s="119" t="s">
        <v>106</v>
      </c>
      <c r="G79" s="119" t="s">
        <v>107</v>
      </c>
    </row>
    <row r="80" spans="1:7" x14ac:dyDescent="0.3">
      <c r="A80" s="110"/>
      <c r="B80" s="93">
        <f>B73</f>
        <v>32</v>
      </c>
      <c r="C80" s="92">
        <f>B74</f>
        <v>55</v>
      </c>
      <c r="D80" s="44">
        <f>C68</f>
        <v>39</v>
      </c>
      <c r="E80" s="92">
        <f>C69</f>
        <v>39</v>
      </c>
      <c r="F80" s="111">
        <f>+D80/B80</f>
        <v>1.21875</v>
      </c>
      <c r="G80" s="111">
        <f>D80/C80</f>
        <v>0.70909090909090911</v>
      </c>
    </row>
    <row r="83" spans="1:11" ht="15" thickBot="1" x14ac:dyDescent="0.35"/>
    <row r="84" spans="1:11" x14ac:dyDescent="0.3">
      <c r="A84" s="120" t="s">
        <v>1</v>
      </c>
      <c r="B84" s="121" t="s">
        <v>6</v>
      </c>
      <c r="C84" s="121" t="s">
        <v>108</v>
      </c>
      <c r="D84" s="122" t="s">
        <v>31</v>
      </c>
      <c r="F84" s="54" t="s">
        <v>1</v>
      </c>
      <c r="G84" s="58" t="s">
        <v>8</v>
      </c>
      <c r="H84" s="59" t="s">
        <v>9</v>
      </c>
      <c r="I84" s="58" t="s">
        <v>31</v>
      </c>
      <c r="J84" s="59" t="s">
        <v>10</v>
      </c>
      <c r="K84" s="60" t="s">
        <v>31</v>
      </c>
    </row>
    <row r="85" spans="1:11" x14ac:dyDescent="0.3">
      <c r="A85" s="61" t="s">
        <v>11</v>
      </c>
      <c r="B85" s="51">
        <v>11</v>
      </c>
      <c r="C85" s="51">
        <v>29</v>
      </c>
      <c r="D85" s="65">
        <f>+C85/B85-1</f>
        <v>1.6363636363636362</v>
      </c>
      <c r="F85" s="61" t="s">
        <v>11</v>
      </c>
      <c r="G85" s="55">
        <v>6801668.9739130437</v>
      </c>
      <c r="H85" s="56">
        <v>11181480.220000001</v>
      </c>
      <c r="I85" s="52">
        <f>+H85/G85-1</f>
        <v>0.64393184421135152</v>
      </c>
      <c r="J85" s="56">
        <v>21119162.790697675</v>
      </c>
      <c r="K85" s="65">
        <f>+J85/H85-1</f>
        <v>0.88876270182210937</v>
      </c>
    </row>
    <row r="86" spans="1:11" x14ac:dyDescent="0.3">
      <c r="A86" s="61" t="s">
        <v>12</v>
      </c>
      <c r="B86" s="51">
        <v>15</v>
      </c>
      <c r="C86" s="51">
        <v>17</v>
      </c>
      <c r="D86" s="65">
        <f t="shared" ref="D86:D88" si="6">+C86/B86-1</f>
        <v>0.1333333333333333</v>
      </c>
      <c r="F86" s="61" t="s">
        <v>12</v>
      </c>
      <c r="G86" s="55">
        <v>9787767.5478260871</v>
      </c>
      <c r="H86" s="56">
        <v>18434332.260000002</v>
      </c>
      <c r="I86" s="52">
        <f t="shared" ref="I86:I91" si="7">+H86/G86-1</f>
        <v>0.88340519632532155</v>
      </c>
      <c r="J86" s="56">
        <v>14727837.209302325</v>
      </c>
      <c r="K86" s="65">
        <f>+J86/H86-1</f>
        <v>-0.20106478490356106</v>
      </c>
    </row>
    <row r="87" spans="1:11" x14ac:dyDescent="0.3">
      <c r="A87" s="61" t="s">
        <v>13</v>
      </c>
      <c r="B87" s="51">
        <v>1</v>
      </c>
      <c r="C87" s="51">
        <v>0</v>
      </c>
      <c r="D87" s="65">
        <f t="shared" si="6"/>
        <v>-1</v>
      </c>
      <c r="F87" s="61" t="s">
        <v>13</v>
      </c>
      <c r="G87" s="55">
        <v>663577.46086956526</v>
      </c>
      <c r="H87" s="56">
        <v>604404.34</v>
      </c>
      <c r="I87" s="52">
        <f t="shared" si="7"/>
        <v>-8.9172891424045164E-2</v>
      </c>
      <c r="J87" s="56">
        <v>7780744.1860465119</v>
      </c>
      <c r="K87" s="65">
        <f>+J87/H87-1</f>
        <v>11.873408860774415</v>
      </c>
    </row>
    <row r="88" spans="1:11" x14ac:dyDescent="0.3">
      <c r="A88" s="61" t="s">
        <v>14</v>
      </c>
      <c r="B88" s="51">
        <v>3</v>
      </c>
      <c r="C88" s="51">
        <v>2</v>
      </c>
      <c r="D88" s="65">
        <f t="shared" si="6"/>
        <v>-0.33333333333333337</v>
      </c>
      <c r="F88" s="61" t="s">
        <v>14</v>
      </c>
      <c r="G88" s="55">
        <v>1327154.9217391305</v>
      </c>
      <c r="H88" s="56">
        <v>1813213.01</v>
      </c>
      <c r="I88" s="52">
        <f t="shared" si="7"/>
        <v>0.36624065532901695</v>
      </c>
      <c r="J88" s="56">
        <v>3612488.3720930233</v>
      </c>
      <c r="K88" s="65">
        <f>+J88/H88-1</f>
        <v>0.99231328705998156</v>
      </c>
    </row>
    <row r="89" spans="1:11" x14ac:dyDescent="0.3">
      <c r="A89" s="61" t="s">
        <v>16</v>
      </c>
      <c r="B89" s="51">
        <v>2</v>
      </c>
      <c r="C89" s="51">
        <v>5</v>
      </c>
      <c r="D89" s="65">
        <f>+C89/B89-1</f>
        <v>1.5</v>
      </c>
      <c r="F89" s="61" t="s">
        <v>15</v>
      </c>
      <c r="G89" s="55">
        <v>165894.36521739131</v>
      </c>
      <c r="H89" s="56">
        <v>0</v>
      </c>
      <c r="I89" s="52">
        <f t="shared" si="7"/>
        <v>-1</v>
      </c>
      <c r="J89" s="56">
        <v>277883.72093023261</v>
      </c>
      <c r="K89" s="65"/>
    </row>
    <row r="90" spans="1:11" ht="15" thickBot="1" x14ac:dyDescent="0.35">
      <c r="A90" s="46" t="s">
        <v>17</v>
      </c>
      <c r="B90" s="50">
        <f>SUM(B85:B89)</f>
        <v>32</v>
      </c>
      <c r="C90" s="50">
        <f>SUM(C85:C89)</f>
        <v>53</v>
      </c>
      <c r="D90" s="68">
        <f>+C90/B90-1</f>
        <v>0.65625</v>
      </c>
      <c r="F90" s="61" t="s">
        <v>16</v>
      </c>
      <c r="G90" s="55">
        <v>331788.73043478263</v>
      </c>
      <c r="H90" s="56">
        <v>302202.17</v>
      </c>
      <c r="I90" s="52">
        <f t="shared" si="7"/>
        <v>-8.9172891424045164E-2</v>
      </c>
      <c r="J90" s="56">
        <v>277883.72093023261</v>
      </c>
      <c r="K90" s="65">
        <f>+J90/H90-1</f>
        <v>-8.0470795658970196E-2</v>
      </c>
    </row>
    <row r="91" spans="1:11" ht="15" thickBot="1" x14ac:dyDescent="0.35">
      <c r="F91" s="62" t="s">
        <v>17</v>
      </c>
      <c r="G91" s="69">
        <v>19077852</v>
      </c>
      <c r="H91" s="63">
        <v>32335632</v>
      </c>
      <c r="I91" s="64">
        <f t="shared" si="7"/>
        <v>0.69493043556475853</v>
      </c>
      <c r="J91" s="63">
        <v>47796000</v>
      </c>
      <c r="K91" s="66">
        <f>+J91/H91-1</f>
        <v>0.47812172033625311</v>
      </c>
    </row>
    <row r="94" spans="1:11" x14ac:dyDescent="0.3">
      <c r="D94" s="14"/>
    </row>
  </sheetData>
  <mergeCells count="5">
    <mergeCell ref="A26:B26"/>
    <mergeCell ref="A34:D34"/>
    <mergeCell ref="A43:E43"/>
    <mergeCell ref="A51:E51"/>
    <mergeCell ref="A1:B1"/>
  </mergeCells>
  <conditionalFormatting sqref="D67:D70">
    <cfRule type="iconSet" priority="7">
      <iconSet iconSet="3Signs">
        <cfvo type="percent" val="0"/>
        <cfvo type="num" val="70"/>
        <cfvo type="num" val="80"/>
      </iconSet>
    </cfRule>
    <cfRule type="iconSet" priority="8">
      <iconSet>
        <cfvo type="percent" val="0"/>
        <cfvo type="percent" val="70"/>
        <cfvo type="percent" val="80"/>
      </iconSet>
    </cfRule>
    <cfRule type="iconSet" priority="9">
      <iconSet>
        <cfvo type="percent" val="0"/>
        <cfvo type="percent" val="70"/>
        <cfvo type="percent" val="80"/>
      </iconSet>
    </cfRule>
    <cfRule type="iconSet" priority="10">
      <iconSet iconSet="3Signs">
        <cfvo type="percent" val="0"/>
        <cfvo type="percent" val="33"/>
        <cfvo type="percent" val="67"/>
      </iconSet>
    </cfRule>
    <cfRule type="cellIs" dxfId="7" priority="11" operator="greaterThan">
      <formula>0.8</formula>
    </cfRule>
  </conditionalFormatting>
  <conditionalFormatting sqref="D72:D75">
    <cfRule type="iconSet" priority="12">
      <iconSet iconSet="3Signs">
        <cfvo type="percent" val="0"/>
        <cfvo type="percent" val="33"/>
        <cfvo type="percent" val="67"/>
      </iconSet>
    </cfRule>
  </conditionalFormatting>
  <conditionalFormatting sqref="D45:D47">
    <cfRule type="cellIs" dxfId="6" priority="1" operator="greaterThan">
      <formula>0.609</formula>
    </cfRule>
    <cfRule type="cellIs" dxfId="5" priority="2" operator="lessThan">
      <formula>0.609</formula>
    </cfRule>
    <cfRule type="cellIs" dxfId="4" priority="3" operator="lessThan">
      <formula>0.6</formula>
    </cfRule>
    <cfRule type="cellIs" dxfId="3" priority="4" operator="between">
      <formula>0.6</formula>
      <formula>0.79</formula>
    </cfRule>
    <cfRule type="cellIs" dxfId="2" priority="5" operator="greaterThan">
      <formula>0.8</formula>
    </cfRule>
    <cfRule type="cellIs" dxfId="1" priority="6" operator="greaterThan">
      <formula>79</formula>
    </cfRule>
  </conditionalFormatting>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BBD3B-D59F-4A6A-9BDA-C57FA73FB60B}">
  <dimension ref="A1:I119"/>
  <sheetViews>
    <sheetView topLeftCell="F32" workbookViewId="0">
      <selection activeCell="K52" sqref="K52"/>
    </sheetView>
  </sheetViews>
  <sheetFormatPr baseColWidth="10" defaultRowHeight="14.4" x14ac:dyDescent="0.3"/>
  <cols>
    <col min="1" max="1" width="57.33203125" customWidth="1"/>
    <col min="2" max="2" width="61.109375" customWidth="1"/>
    <col min="3" max="3" width="28.5546875" customWidth="1"/>
    <col min="4" max="4" width="29.33203125" bestFit="1" customWidth="1"/>
    <col min="5" max="5" width="29.44140625" customWidth="1"/>
    <col min="6" max="6" width="19.5546875" customWidth="1"/>
    <col min="7" max="7" width="26" bestFit="1" customWidth="1"/>
    <col min="8" max="8" width="25.33203125" customWidth="1"/>
  </cols>
  <sheetData>
    <row r="1" spans="1:2" ht="15" thickBot="1" x14ac:dyDescent="0.35">
      <c r="A1" s="166" t="s">
        <v>138</v>
      </c>
      <c r="B1" s="166"/>
    </row>
    <row r="2" spans="1:2" ht="15" thickBot="1" x14ac:dyDescent="0.35">
      <c r="A2" s="70" t="s">
        <v>137</v>
      </c>
      <c r="B2" s="70" t="s">
        <v>32</v>
      </c>
    </row>
    <row r="3" spans="1:2" ht="15.6" x14ac:dyDescent="0.3">
      <c r="A3" s="71" t="s">
        <v>33</v>
      </c>
      <c r="B3" s="72" t="s">
        <v>110</v>
      </c>
    </row>
    <row r="4" spans="1:2" ht="72" x14ac:dyDescent="0.3">
      <c r="A4" s="71" t="s">
        <v>35</v>
      </c>
      <c r="B4" s="73" t="s">
        <v>111</v>
      </c>
    </row>
    <row r="5" spans="1:2" ht="15.6" x14ac:dyDescent="0.3">
      <c r="A5" s="71" t="s">
        <v>37</v>
      </c>
      <c r="B5" s="73" t="s">
        <v>38</v>
      </c>
    </row>
    <row r="6" spans="1:2" ht="15.6" x14ac:dyDescent="0.3">
      <c r="A6" s="71" t="s">
        <v>39</v>
      </c>
      <c r="B6" s="73" t="s">
        <v>112</v>
      </c>
    </row>
    <row r="7" spans="1:2" ht="57.6" x14ac:dyDescent="0.3">
      <c r="A7" s="71" t="s">
        <v>41</v>
      </c>
      <c r="B7" s="73" t="s">
        <v>113</v>
      </c>
    </row>
    <row r="8" spans="1:2" ht="15.6" x14ac:dyDescent="0.3">
      <c r="A8" s="71" t="s">
        <v>43</v>
      </c>
      <c r="B8" s="73" t="s">
        <v>114</v>
      </c>
    </row>
    <row r="9" spans="1:2" ht="15.6" x14ac:dyDescent="0.3">
      <c r="A9" s="71" t="s">
        <v>45</v>
      </c>
      <c r="B9" s="73" t="s">
        <v>115</v>
      </c>
    </row>
    <row r="10" spans="1:2" ht="15.6" x14ac:dyDescent="0.3">
      <c r="A10" s="71" t="s">
        <v>47</v>
      </c>
      <c r="B10" s="73" t="s">
        <v>48</v>
      </c>
    </row>
    <row r="11" spans="1:2" ht="28.8" x14ac:dyDescent="0.3">
      <c r="A11" s="71" t="s">
        <v>49</v>
      </c>
      <c r="B11" s="73" t="s">
        <v>50</v>
      </c>
    </row>
    <row r="12" spans="1:2" ht="28.8" x14ac:dyDescent="0.3">
      <c r="A12" s="71" t="s">
        <v>51</v>
      </c>
      <c r="B12" s="73" t="s">
        <v>52</v>
      </c>
    </row>
    <row r="13" spans="1:2" ht="15.6" x14ac:dyDescent="0.3">
      <c r="A13" s="71" t="s">
        <v>53</v>
      </c>
      <c r="B13" s="73" t="s">
        <v>54</v>
      </c>
    </row>
    <row r="14" spans="1:2" ht="15.6" x14ac:dyDescent="0.3">
      <c r="A14" s="71" t="s">
        <v>55</v>
      </c>
      <c r="B14" s="73" t="s">
        <v>56</v>
      </c>
    </row>
    <row r="15" spans="1:2" ht="28.8" x14ac:dyDescent="0.3">
      <c r="A15" s="71" t="s">
        <v>57</v>
      </c>
      <c r="B15" s="73" t="s">
        <v>58</v>
      </c>
    </row>
    <row r="16" spans="1:2" ht="15.6" x14ac:dyDescent="0.3">
      <c r="A16" s="71" t="s">
        <v>59</v>
      </c>
      <c r="B16" s="73" t="s">
        <v>60</v>
      </c>
    </row>
    <row r="17" spans="1:2" ht="15.6" x14ac:dyDescent="0.3">
      <c r="A17" s="71" t="s">
        <v>61</v>
      </c>
      <c r="B17" s="73" t="s">
        <v>62</v>
      </c>
    </row>
    <row r="18" spans="1:2" ht="144" x14ac:dyDescent="0.3">
      <c r="A18" s="71" t="s">
        <v>63</v>
      </c>
      <c r="B18" s="138" t="s">
        <v>116</v>
      </c>
    </row>
    <row r="19" spans="1:2" ht="15.6" x14ac:dyDescent="0.3">
      <c r="A19" s="71" t="s">
        <v>65</v>
      </c>
      <c r="B19" s="74">
        <v>0.65329999999999999</v>
      </c>
    </row>
    <row r="20" spans="1:2" ht="15.6" x14ac:dyDescent="0.3">
      <c r="A20" s="71" t="s">
        <v>66</v>
      </c>
      <c r="B20" s="74">
        <f>D46</f>
        <v>6.2941176470588234</v>
      </c>
    </row>
    <row r="21" spans="1:2" ht="15.6" x14ac:dyDescent="0.3">
      <c r="A21" s="71" t="s">
        <v>67</v>
      </c>
      <c r="B21" s="75">
        <v>1</v>
      </c>
    </row>
    <row r="22" spans="1:2" ht="15.6" x14ac:dyDescent="0.3">
      <c r="A22" s="76" t="s">
        <v>68</v>
      </c>
      <c r="B22" s="77">
        <v>2023</v>
      </c>
    </row>
    <row r="23" spans="1:2" ht="15.6" x14ac:dyDescent="0.3">
      <c r="A23" s="76" t="s">
        <v>69</v>
      </c>
      <c r="B23" s="77">
        <v>2025</v>
      </c>
    </row>
    <row r="24" spans="1:2" ht="15.6" x14ac:dyDescent="0.3">
      <c r="A24" s="76" t="s">
        <v>70</v>
      </c>
      <c r="B24" s="78">
        <f>+B20-B21</f>
        <v>5.2941176470588234</v>
      </c>
    </row>
    <row r="26" spans="1:2" ht="17.399999999999999" x14ac:dyDescent="0.35">
      <c r="A26" s="158" t="s">
        <v>71</v>
      </c>
      <c r="B26" s="159"/>
    </row>
    <row r="27" spans="1:2" ht="15.6" x14ac:dyDescent="0.3">
      <c r="A27" s="79" t="s">
        <v>72</v>
      </c>
      <c r="B27" s="77" t="s">
        <v>117</v>
      </c>
    </row>
    <row r="28" spans="1:2" ht="15.6" x14ac:dyDescent="0.3">
      <c r="A28" s="79" t="s">
        <v>74</v>
      </c>
      <c r="B28" s="77" t="s">
        <v>118</v>
      </c>
    </row>
    <row r="29" spans="1:2" ht="112.5" customHeight="1" x14ac:dyDescent="0.3">
      <c r="A29" s="80" t="s">
        <v>76</v>
      </c>
      <c r="B29" s="81" t="s">
        <v>119</v>
      </c>
    </row>
    <row r="30" spans="1:2" ht="53.25" customHeight="1" x14ac:dyDescent="0.3">
      <c r="A30" s="80" t="s">
        <v>78</v>
      </c>
      <c r="B30" s="81" t="s">
        <v>120</v>
      </c>
    </row>
    <row r="31" spans="1:2" ht="112.5" customHeight="1" x14ac:dyDescent="0.3">
      <c r="A31" s="82" t="s">
        <v>80</v>
      </c>
      <c r="B31" s="81" t="s">
        <v>121</v>
      </c>
    </row>
    <row r="33" spans="1:5" ht="15.6" x14ac:dyDescent="0.3">
      <c r="A33" s="83" t="s">
        <v>82</v>
      </c>
      <c r="B33" s="83">
        <v>800</v>
      </c>
    </row>
    <row r="34" spans="1:5" ht="15.6" x14ac:dyDescent="0.3">
      <c r="A34" s="160" t="s">
        <v>83</v>
      </c>
      <c r="B34" s="161"/>
      <c r="C34" s="161"/>
      <c r="D34" s="162"/>
    </row>
    <row r="35" spans="1:5" ht="16.2" thickBot="1" x14ac:dyDescent="0.35">
      <c r="A35" s="130" t="s">
        <v>84</v>
      </c>
      <c r="B35" s="128" t="s">
        <v>85</v>
      </c>
      <c r="C35" s="129" t="s">
        <v>86</v>
      </c>
      <c r="D35" s="129" t="s">
        <v>87</v>
      </c>
    </row>
    <row r="36" spans="1:5" ht="15.6" x14ac:dyDescent="0.3">
      <c r="A36" s="84">
        <v>2023</v>
      </c>
      <c r="B36" s="114">
        <v>0</v>
      </c>
      <c r="C36" s="85">
        <f>+B36/$B$33</f>
        <v>0</v>
      </c>
      <c r="D36" s="86">
        <f>+C36-$C$40</f>
        <v>0</v>
      </c>
    </row>
    <row r="37" spans="1:5" ht="15.6" x14ac:dyDescent="0.3">
      <c r="A37" s="87">
        <v>2024</v>
      </c>
      <c r="B37" s="51">
        <v>107</v>
      </c>
      <c r="C37" s="85">
        <f>B37/B33</f>
        <v>0.13375000000000001</v>
      </c>
      <c r="D37" s="88">
        <f>+C37-$C$40</f>
        <v>0.13375000000000001</v>
      </c>
    </row>
    <row r="38" spans="1:5" ht="15.6" x14ac:dyDescent="0.3">
      <c r="A38" s="84">
        <v>2025</v>
      </c>
      <c r="B38" s="51">
        <v>49</v>
      </c>
      <c r="C38" s="85">
        <f>B38/B33</f>
        <v>6.1249999999999999E-2</v>
      </c>
      <c r="D38" s="88">
        <f>+C38-$C$40</f>
        <v>6.1249999999999999E-2</v>
      </c>
    </row>
    <row r="39" spans="1:5" ht="15.6" x14ac:dyDescent="0.3">
      <c r="A39" s="87">
        <v>2026</v>
      </c>
      <c r="B39" s="51">
        <v>0</v>
      </c>
      <c r="C39" s="85">
        <f t="shared" ref="C39:C40" si="0">+B39/$B$33</f>
        <v>0</v>
      </c>
      <c r="D39" s="88">
        <f>+C39-$C$40</f>
        <v>0</v>
      </c>
    </row>
    <row r="40" spans="1:5" ht="15.6" x14ac:dyDescent="0.3">
      <c r="A40" s="84">
        <v>2027</v>
      </c>
      <c r="B40" s="51">
        <v>0</v>
      </c>
      <c r="C40" s="85">
        <f t="shared" si="0"/>
        <v>0</v>
      </c>
      <c r="D40" s="88">
        <f>+C40-$C$40</f>
        <v>0</v>
      </c>
    </row>
    <row r="41" spans="1:5" ht="15.6" x14ac:dyDescent="0.3">
      <c r="A41" s="89"/>
      <c r="B41" s="90"/>
    </row>
    <row r="42" spans="1:5" ht="15" thickBot="1" x14ac:dyDescent="0.35"/>
    <row r="43" spans="1:5" ht="16.2" thickBot="1" x14ac:dyDescent="0.35">
      <c r="A43" s="168" t="s">
        <v>122</v>
      </c>
      <c r="B43" s="169"/>
      <c r="C43" s="169"/>
      <c r="D43" s="169"/>
      <c r="E43" s="170"/>
    </row>
    <row r="44" spans="1:5" ht="16.2" thickBot="1" x14ac:dyDescent="0.35">
      <c r="A44" s="123" t="s">
        <v>84</v>
      </c>
      <c r="B44" s="128" t="s">
        <v>123</v>
      </c>
      <c r="C44" s="128" t="s">
        <v>85</v>
      </c>
      <c r="D44" s="129" t="s">
        <v>131</v>
      </c>
      <c r="E44" s="129" t="s">
        <v>87</v>
      </c>
    </row>
    <row r="45" spans="1:5" ht="15.6" x14ac:dyDescent="0.3">
      <c r="A45" s="113">
        <v>2023</v>
      </c>
      <c r="B45" s="114">
        <v>0</v>
      </c>
      <c r="C45" s="114">
        <v>0</v>
      </c>
      <c r="D45" s="85">
        <v>0</v>
      </c>
      <c r="E45" s="86">
        <f>+D45-$C$40</f>
        <v>0</v>
      </c>
    </row>
    <row r="46" spans="1:5" ht="15.6" x14ac:dyDescent="0.3">
      <c r="A46" s="77">
        <v>2024</v>
      </c>
      <c r="B46" s="51">
        <v>17</v>
      </c>
      <c r="C46" s="51">
        <v>107</v>
      </c>
      <c r="D46" s="85">
        <f>+C46/B46</f>
        <v>6.2941176470588234</v>
      </c>
      <c r="E46" s="88">
        <f>+D46-$C$40</f>
        <v>6.2941176470588234</v>
      </c>
    </row>
    <row r="47" spans="1:5" ht="15.6" x14ac:dyDescent="0.3">
      <c r="A47" s="91">
        <v>2025</v>
      </c>
      <c r="B47" s="51">
        <v>75</v>
      </c>
      <c r="C47" s="51">
        <v>49</v>
      </c>
      <c r="D47" s="85">
        <f t="shared" ref="D47" si="1">+C47/B47</f>
        <v>0.65333333333333332</v>
      </c>
      <c r="E47" s="88">
        <f>+D47-$C$40</f>
        <v>0.65333333333333332</v>
      </c>
    </row>
    <row r="50" spans="1:9" ht="15.6" x14ac:dyDescent="0.3">
      <c r="A50" s="83"/>
      <c r="B50" s="83"/>
    </row>
    <row r="51" spans="1:9" ht="21.6" customHeight="1" thickBot="1" x14ac:dyDescent="0.35">
      <c r="A51" s="171" t="s">
        <v>132</v>
      </c>
      <c r="B51" s="172"/>
      <c r="C51" s="172"/>
      <c r="D51" s="172"/>
      <c r="E51" s="172"/>
      <c r="F51" s="172"/>
      <c r="G51" s="172"/>
      <c r="H51" s="172"/>
      <c r="I51" s="172"/>
    </row>
    <row r="52" spans="1:9" ht="63.75" customHeight="1" thickBot="1" x14ac:dyDescent="0.35">
      <c r="A52" s="117" t="s">
        <v>91</v>
      </c>
      <c r="B52" s="118" t="s">
        <v>109</v>
      </c>
      <c r="C52" s="117" t="s">
        <v>124</v>
      </c>
      <c r="D52" s="117" t="s">
        <v>94</v>
      </c>
      <c r="E52" s="119" t="s">
        <v>95</v>
      </c>
      <c r="F52" s="119" t="s">
        <v>96</v>
      </c>
      <c r="G52" s="119" t="s">
        <v>97</v>
      </c>
      <c r="H52" s="119" t="s">
        <v>125</v>
      </c>
      <c r="I52" s="119" t="s">
        <v>99</v>
      </c>
    </row>
    <row r="53" spans="1:9" ht="16.2" thickBot="1" x14ac:dyDescent="0.35">
      <c r="A53" s="113">
        <v>2023</v>
      </c>
      <c r="B53" s="92">
        <v>0</v>
      </c>
      <c r="C53" s="93">
        <v>0</v>
      </c>
      <c r="D53" s="44">
        <v>0</v>
      </c>
      <c r="E53" s="94">
        <v>0</v>
      </c>
      <c r="F53" s="95">
        <v>0</v>
      </c>
      <c r="G53" s="96">
        <v>0</v>
      </c>
      <c r="H53" s="97">
        <f>+G53/$G$57</f>
        <v>0</v>
      </c>
      <c r="I53" s="98">
        <v>0</v>
      </c>
    </row>
    <row r="54" spans="1:9" ht="16.2" thickBot="1" x14ac:dyDescent="0.35">
      <c r="A54" s="77">
        <v>2024</v>
      </c>
      <c r="B54" s="99">
        <v>800</v>
      </c>
      <c r="C54" s="100">
        <v>17</v>
      </c>
      <c r="D54" s="101">
        <v>107</v>
      </c>
      <c r="E54" s="102">
        <f t="shared" ref="E54:E57" si="2">+D54/B54</f>
        <v>0.13375000000000001</v>
      </c>
      <c r="F54" s="95">
        <f t="shared" ref="F54:F57" si="3">+D54/C54</f>
        <v>6.2941176470588234</v>
      </c>
      <c r="G54" s="96">
        <v>32335632</v>
      </c>
      <c r="H54" s="97">
        <f>+G54/$G$57</f>
        <v>0.4035314293860881</v>
      </c>
      <c r="I54" s="103">
        <f>+G54/D54</f>
        <v>302202.16822429909</v>
      </c>
    </row>
    <row r="55" spans="1:9" ht="16.2" thickBot="1" x14ac:dyDescent="0.35">
      <c r="A55" s="91">
        <v>2025</v>
      </c>
      <c r="B55" s="99">
        <v>800</v>
      </c>
      <c r="C55" s="100">
        <v>75</v>
      </c>
      <c r="D55" s="101">
        <v>49</v>
      </c>
      <c r="E55" s="102">
        <f t="shared" si="2"/>
        <v>6.1249999999999999E-2</v>
      </c>
      <c r="F55" s="95">
        <f t="shared" si="3"/>
        <v>0.65333333333333332</v>
      </c>
      <c r="G55" s="96">
        <v>47796000</v>
      </c>
      <c r="H55" s="97">
        <f>+G55/$G$57</f>
        <v>0.5964685706139119</v>
      </c>
      <c r="I55" s="103">
        <f>+G55/D55</f>
        <v>975428.57142857148</v>
      </c>
    </row>
    <row r="56" spans="1:9" ht="15" thickBot="1" x14ac:dyDescent="0.35">
      <c r="A56" s="104"/>
      <c r="B56" s="105"/>
      <c r="C56" s="106"/>
      <c r="D56" s="47"/>
      <c r="E56" s="102"/>
      <c r="F56" s="95"/>
      <c r="G56" s="96"/>
      <c r="H56" s="97"/>
      <c r="I56" s="103"/>
    </row>
    <row r="57" spans="1:9" ht="16.2" thickBot="1" x14ac:dyDescent="0.35">
      <c r="A57" s="123" t="s">
        <v>17</v>
      </c>
      <c r="B57" s="124">
        <f>SUM(B53:B56)</f>
        <v>1600</v>
      </c>
      <c r="C57" s="124">
        <f>SUM(C53:C56)</f>
        <v>92</v>
      </c>
      <c r="D57" s="124">
        <f>SUM(D53:D56)</f>
        <v>156</v>
      </c>
      <c r="E57" s="125">
        <f t="shared" si="2"/>
        <v>9.7500000000000003E-2</v>
      </c>
      <c r="F57" s="125">
        <f t="shared" si="3"/>
        <v>1.6956521739130435</v>
      </c>
      <c r="G57" s="126">
        <f>SUM(G53:G56)</f>
        <v>80131632</v>
      </c>
      <c r="H57" s="125">
        <f>+G57/$G$57</f>
        <v>1</v>
      </c>
      <c r="I57" s="127">
        <f>+G57/D57</f>
        <v>513664.30769230769</v>
      </c>
    </row>
    <row r="62" spans="1:9" ht="15" thickBot="1" x14ac:dyDescent="0.35"/>
    <row r="63" spans="1:9" ht="31.8" thickBot="1" x14ac:dyDescent="0.35">
      <c r="A63" s="117" t="s">
        <v>91</v>
      </c>
      <c r="B63" s="131" t="s">
        <v>92</v>
      </c>
      <c r="C63" s="131" t="s">
        <v>94</v>
      </c>
      <c r="D63" s="132" t="s">
        <v>100</v>
      </c>
    </row>
    <row r="64" spans="1:9" ht="16.2" thickBot="1" x14ac:dyDescent="0.35">
      <c r="A64" s="112">
        <v>2023</v>
      </c>
      <c r="B64" s="98">
        <v>0</v>
      </c>
      <c r="C64" s="107">
        <v>0</v>
      </c>
      <c r="D64" s="52">
        <v>0</v>
      </c>
    </row>
    <row r="65" spans="1:7" ht="16.2" thickBot="1" x14ac:dyDescent="0.35">
      <c r="A65" s="108">
        <v>2024</v>
      </c>
      <c r="B65" s="98">
        <v>800</v>
      </c>
      <c r="C65" s="101">
        <v>107</v>
      </c>
      <c r="D65" s="52">
        <f t="shared" ref="D65:D66" si="4">+C65/B65</f>
        <v>0.13375000000000001</v>
      </c>
    </row>
    <row r="66" spans="1:7" ht="16.2" thickBot="1" x14ac:dyDescent="0.35">
      <c r="A66" s="109">
        <v>2025</v>
      </c>
      <c r="B66" s="98">
        <v>800</v>
      </c>
      <c r="C66" s="101">
        <v>49</v>
      </c>
      <c r="D66" s="52">
        <f t="shared" si="4"/>
        <v>6.1249999999999999E-2</v>
      </c>
    </row>
    <row r="67" spans="1:7" ht="16.2" thickBot="1" x14ac:dyDescent="0.35">
      <c r="A67" s="133" t="s">
        <v>17</v>
      </c>
      <c r="B67" s="134">
        <v>800</v>
      </c>
      <c r="C67" s="135">
        <v>354</v>
      </c>
      <c r="D67" s="136">
        <f>+C67/B67</f>
        <v>0.4425</v>
      </c>
    </row>
    <row r="68" spans="1:7" ht="15" thickBot="1" x14ac:dyDescent="0.35"/>
    <row r="69" spans="1:7" ht="16.2" thickBot="1" x14ac:dyDescent="0.35">
      <c r="A69" s="117" t="s">
        <v>91</v>
      </c>
      <c r="B69" s="117" t="s">
        <v>124</v>
      </c>
      <c r="C69" s="131" t="s">
        <v>101</v>
      </c>
      <c r="D69" s="132" t="s">
        <v>100</v>
      </c>
    </row>
    <row r="70" spans="1:7" ht="15.6" x14ac:dyDescent="0.3">
      <c r="A70" s="108">
        <v>2024</v>
      </c>
      <c r="B70" s="51">
        <v>17</v>
      </c>
      <c r="C70" s="101">
        <v>107</v>
      </c>
      <c r="D70" s="52">
        <f>+C70/B70</f>
        <v>6.2941176470588234</v>
      </c>
    </row>
    <row r="71" spans="1:7" ht="16.2" thickBot="1" x14ac:dyDescent="0.35">
      <c r="A71" s="109">
        <v>2025</v>
      </c>
      <c r="B71" s="51">
        <v>75</v>
      </c>
      <c r="C71" s="101">
        <v>49</v>
      </c>
      <c r="D71" s="52">
        <f t="shared" ref="D71" si="5">+C71/B71</f>
        <v>0.65333333333333332</v>
      </c>
    </row>
    <row r="72" spans="1:7" ht="16.2" thickBot="1" x14ac:dyDescent="0.35">
      <c r="A72" s="133" t="s">
        <v>17</v>
      </c>
      <c r="B72" s="137">
        <f>SUM(B70:B71)</f>
        <v>92</v>
      </c>
      <c r="C72" s="124">
        <f>SUM(C70:C71)</f>
        <v>156</v>
      </c>
      <c r="D72" s="136">
        <f>+C72/B72</f>
        <v>1.6956521739130435</v>
      </c>
    </row>
    <row r="75" spans="1:7" ht="15" thickBot="1" x14ac:dyDescent="0.35"/>
    <row r="76" spans="1:7" x14ac:dyDescent="0.3">
      <c r="A76" s="141"/>
      <c r="B76" s="141" t="s">
        <v>126</v>
      </c>
      <c r="C76" s="141" t="s">
        <v>127</v>
      </c>
      <c r="D76" s="141" t="s">
        <v>104</v>
      </c>
      <c r="E76" s="141" t="s">
        <v>105</v>
      </c>
      <c r="F76" s="141" t="s">
        <v>106</v>
      </c>
      <c r="G76" s="141" t="s">
        <v>107</v>
      </c>
    </row>
    <row r="77" spans="1:7" x14ac:dyDescent="0.3">
      <c r="A77" s="53"/>
      <c r="B77" s="51">
        <f>B70</f>
        <v>17</v>
      </c>
      <c r="C77" s="51">
        <f>B71</f>
        <v>75</v>
      </c>
      <c r="D77" s="51">
        <f>C65</f>
        <v>107</v>
      </c>
      <c r="E77" s="51">
        <f>C66</f>
        <v>49</v>
      </c>
      <c r="F77" s="52">
        <f>+D77/B77</f>
        <v>6.2941176470588234</v>
      </c>
      <c r="G77" s="52">
        <f>D77/C77</f>
        <v>1.4266666666666667</v>
      </c>
    </row>
    <row r="79" spans="1:7" ht="15.6" x14ac:dyDescent="0.3">
      <c r="A79" s="160" t="s">
        <v>128</v>
      </c>
      <c r="B79" s="161"/>
      <c r="C79" s="161"/>
      <c r="D79" s="162"/>
    </row>
    <row r="80" spans="1:7" ht="15.6" x14ac:dyDescent="0.3">
      <c r="A80" s="123" t="s">
        <v>84</v>
      </c>
      <c r="B80" s="128" t="s">
        <v>85</v>
      </c>
      <c r="C80" s="128" t="s">
        <v>129</v>
      </c>
      <c r="D80" s="128" t="s">
        <v>130</v>
      </c>
    </row>
    <row r="81" spans="1:4" ht="15.6" x14ac:dyDescent="0.3">
      <c r="A81" s="91">
        <v>2023</v>
      </c>
      <c r="B81" s="51">
        <v>0</v>
      </c>
      <c r="C81" s="78">
        <f>+B81/$B$33</f>
        <v>0</v>
      </c>
      <c r="D81" s="139">
        <f>+C81-$C$40</f>
        <v>0</v>
      </c>
    </row>
    <row r="82" spans="1:4" ht="15.6" x14ac:dyDescent="0.3">
      <c r="A82" s="77">
        <v>2024</v>
      </c>
      <c r="B82" s="51">
        <v>107</v>
      </c>
      <c r="C82" s="140">
        <v>32335632</v>
      </c>
      <c r="D82" s="139">
        <f>C82/B82</f>
        <v>302202.16822429909</v>
      </c>
    </row>
    <row r="83" spans="1:4" ht="15.6" x14ac:dyDescent="0.3">
      <c r="A83" s="91">
        <v>2025</v>
      </c>
      <c r="B83" s="51">
        <v>49</v>
      </c>
      <c r="C83" s="140">
        <v>47796000</v>
      </c>
      <c r="D83" s="139">
        <f>C83/B83</f>
        <v>975428.57142857148</v>
      </c>
    </row>
    <row r="85" spans="1:4" x14ac:dyDescent="0.3">
      <c r="A85" s="167" t="s">
        <v>136</v>
      </c>
      <c r="B85" s="167"/>
      <c r="C85" s="167"/>
      <c r="D85" s="167"/>
    </row>
    <row r="86" spans="1:4" x14ac:dyDescent="0.3">
      <c r="A86" s="142" t="s">
        <v>1</v>
      </c>
      <c r="B86" s="143" t="s">
        <v>133</v>
      </c>
      <c r="C86" s="143" t="s">
        <v>134</v>
      </c>
      <c r="D86" s="142" t="s">
        <v>31</v>
      </c>
    </row>
    <row r="87" spans="1:4" x14ac:dyDescent="0.3">
      <c r="A87" s="51" t="s">
        <v>11</v>
      </c>
      <c r="B87" s="51">
        <v>37</v>
      </c>
      <c r="C87" s="51">
        <v>76</v>
      </c>
      <c r="D87" s="52">
        <f>+C87/B87-1</f>
        <v>1.0540540540540539</v>
      </c>
    </row>
    <row r="88" spans="1:4" x14ac:dyDescent="0.3">
      <c r="A88" s="51" t="s">
        <v>12</v>
      </c>
      <c r="B88" s="51">
        <v>61</v>
      </c>
      <c r="C88" s="51">
        <v>53</v>
      </c>
      <c r="D88" s="52">
        <f t="shared" ref="D88:D90" si="6">+C88/B88-1</f>
        <v>-0.13114754098360659</v>
      </c>
    </row>
    <row r="89" spans="1:4" x14ac:dyDescent="0.3">
      <c r="A89" s="51" t="s">
        <v>13</v>
      </c>
      <c r="B89" s="51">
        <v>2</v>
      </c>
      <c r="C89" s="51">
        <v>28</v>
      </c>
      <c r="D89" s="52">
        <f t="shared" si="6"/>
        <v>13</v>
      </c>
    </row>
    <row r="90" spans="1:4" x14ac:dyDescent="0.3">
      <c r="A90" s="51" t="s">
        <v>14</v>
      </c>
      <c r="B90" s="51">
        <v>6</v>
      </c>
      <c r="C90" s="51">
        <v>13</v>
      </c>
      <c r="D90" s="52">
        <f t="shared" si="6"/>
        <v>1.1666666666666665</v>
      </c>
    </row>
    <row r="91" spans="1:4" x14ac:dyDescent="0.3">
      <c r="A91" s="51" t="s">
        <v>15</v>
      </c>
      <c r="B91" s="51">
        <v>0</v>
      </c>
      <c r="C91" s="51">
        <v>1</v>
      </c>
      <c r="D91" s="52">
        <v>0</v>
      </c>
    </row>
    <row r="92" spans="1:4" x14ac:dyDescent="0.3">
      <c r="A92" s="51" t="s">
        <v>16</v>
      </c>
      <c r="B92" s="51">
        <v>1</v>
      </c>
      <c r="C92" s="51">
        <v>1</v>
      </c>
      <c r="D92" s="52">
        <f>+C92/B92-1</f>
        <v>0</v>
      </c>
    </row>
    <row r="93" spans="1:4" x14ac:dyDescent="0.3">
      <c r="A93" s="51" t="s">
        <v>17</v>
      </c>
      <c r="B93" s="51">
        <f>SUM(B87:B92)</f>
        <v>107</v>
      </c>
      <c r="C93" s="51">
        <f>SUM(C87:C92)</f>
        <v>172</v>
      </c>
      <c r="D93" s="52">
        <f>+C93/B93-1</f>
        <v>0.60747663551401865</v>
      </c>
    </row>
    <row r="112" spans="1:4" x14ac:dyDescent="0.3">
      <c r="A112" s="167" t="s">
        <v>135</v>
      </c>
      <c r="B112" s="167"/>
      <c r="C112" s="167"/>
      <c r="D112" s="167"/>
    </row>
    <row r="113" spans="1:4" x14ac:dyDescent="0.3">
      <c r="A113" s="142" t="s">
        <v>1</v>
      </c>
      <c r="B113" s="143" t="s">
        <v>133</v>
      </c>
      <c r="C113" s="143" t="s">
        <v>134</v>
      </c>
      <c r="D113" s="142" t="s">
        <v>31</v>
      </c>
    </row>
    <row r="114" spans="1:4" ht="15" thickBot="1" x14ac:dyDescent="0.35">
      <c r="A114" s="51" t="s">
        <v>11</v>
      </c>
      <c r="B114" s="16">
        <v>11181480.220000001</v>
      </c>
      <c r="C114" s="7">
        <v>21119162.790697675</v>
      </c>
      <c r="D114" s="52">
        <f>+C114/B114-1</f>
        <v>0.88876270182210937</v>
      </c>
    </row>
    <row r="115" spans="1:4" ht="15" thickBot="1" x14ac:dyDescent="0.35">
      <c r="A115" s="51" t="s">
        <v>12</v>
      </c>
      <c r="B115" s="17">
        <v>18434332.260000002</v>
      </c>
      <c r="C115" s="9">
        <v>14727837.209302325</v>
      </c>
      <c r="D115" s="52">
        <f t="shared" ref="D115:D118" si="7">+C115/B115-1</f>
        <v>-0.20106478490356106</v>
      </c>
    </row>
    <row r="116" spans="1:4" ht="15" thickBot="1" x14ac:dyDescent="0.35">
      <c r="A116" s="51" t="s">
        <v>13</v>
      </c>
      <c r="B116" s="16">
        <v>604404.34</v>
      </c>
      <c r="C116" s="7">
        <v>7780744.1860465119</v>
      </c>
      <c r="D116" s="52">
        <f t="shared" si="7"/>
        <v>11.873408860774415</v>
      </c>
    </row>
    <row r="117" spans="1:4" ht="15" thickBot="1" x14ac:dyDescent="0.35">
      <c r="A117" s="51" t="s">
        <v>14</v>
      </c>
      <c r="B117" s="17">
        <v>1813213.01</v>
      </c>
      <c r="C117" s="9">
        <v>3612488.3720930233</v>
      </c>
      <c r="D117" s="52">
        <f t="shared" si="7"/>
        <v>0.99231328705998156</v>
      </c>
    </row>
    <row r="118" spans="1:4" ht="15" thickBot="1" x14ac:dyDescent="0.35">
      <c r="A118" s="51" t="s">
        <v>16</v>
      </c>
      <c r="B118" s="17">
        <v>302202.17</v>
      </c>
      <c r="C118" s="9">
        <v>277883.72093023261</v>
      </c>
      <c r="D118" s="52">
        <f t="shared" si="7"/>
        <v>-8.0470795658970196E-2</v>
      </c>
    </row>
    <row r="119" spans="1:4" x14ac:dyDescent="0.3">
      <c r="A119" s="51" t="s">
        <v>17</v>
      </c>
      <c r="B119" s="51">
        <f>SUM(C114:C118)</f>
        <v>47518116.279069766</v>
      </c>
      <c r="C119" s="144">
        <f>SUM(C114:C118)</f>
        <v>47518116.279069766</v>
      </c>
      <c r="D119" s="52">
        <f>SUM(D114:D118)</f>
        <v>13.472949269093975</v>
      </c>
    </row>
  </sheetData>
  <mergeCells count="8">
    <mergeCell ref="A85:D85"/>
    <mergeCell ref="A112:D112"/>
    <mergeCell ref="A1:B1"/>
    <mergeCell ref="A26:B26"/>
    <mergeCell ref="A34:D34"/>
    <mergeCell ref="A43:E43"/>
    <mergeCell ref="A79:D79"/>
    <mergeCell ref="A51:I51"/>
  </mergeCells>
  <conditionalFormatting sqref="D64:D67">
    <cfRule type="iconSet" priority="1">
      <iconSet iconSet="3Signs">
        <cfvo type="percent" val="0"/>
        <cfvo type="num" val="70"/>
        <cfvo type="num" val="80"/>
      </iconSet>
    </cfRule>
    <cfRule type="iconSet" priority="2">
      <iconSet>
        <cfvo type="percent" val="0"/>
        <cfvo type="percent" val="70"/>
        <cfvo type="percent" val="80"/>
      </iconSet>
    </cfRule>
    <cfRule type="iconSet" priority="3">
      <iconSet>
        <cfvo type="percent" val="0"/>
        <cfvo type="percent" val="70"/>
        <cfvo type="percent" val="80"/>
      </iconSet>
    </cfRule>
    <cfRule type="iconSet" priority="4">
      <iconSet iconSet="3Signs">
        <cfvo type="percent" val="0"/>
        <cfvo type="percent" val="33"/>
        <cfvo type="percent" val="67"/>
      </iconSet>
    </cfRule>
    <cfRule type="cellIs" dxfId="0" priority="5" operator="greaterThan">
      <formula>0.8</formula>
    </cfRule>
  </conditionalFormatting>
  <conditionalFormatting sqref="D69:D72">
    <cfRule type="iconSet" priority="6">
      <iconSet iconSet="3Signs">
        <cfvo type="percent" val="0"/>
        <cfvo type="percent" val="33"/>
        <cfvo type="percent" val="67"/>
      </iconSet>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BCCF-6B8E-49D8-845B-465DCB8519C5}">
  <dimension ref="B3:C9"/>
  <sheetViews>
    <sheetView topLeftCell="A8" workbookViewId="0">
      <selection activeCell="B9" sqref="B9"/>
    </sheetView>
  </sheetViews>
  <sheetFormatPr baseColWidth="10" defaultRowHeight="14.4" x14ac:dyDescent="0.3"/>
  <cols>
    <col min="2" max="2" width="32" customWidth="1"/>
    <col min="3" max="3" width="111.21875" customWidth="1"/>
  </cols>
  <sheetData>
    <row r="3" spans="2:3" ht="289.8" customHeight="1" x14ac:dyDescent="0.3">
      <c r="B3" s="51" t="s">
        <v>140</v>
      </c>
      <c r="C3" s="51"/>
    </row>
    <row r="4" spans="2:3" ht="330" customHeight="1" x14ac:dyDescent="0.3">
      <c r="B4" s="51" t="s">
        <v>141</v>
      </c>
      <c r="C4" s="51"/>
    </row>
    <row r="5" spans="2:3" ht="340.2" customHeight="1" x14ac:dyDescent="0.3">
      <c r="B5" s="51" t="s">
        <v>142</v>
      </c>
      <c r="C5" s="51"/>
    </row>
    <row r="6" spans="2:3" ht="337.8" customHeight="1" x14ac:dyDescent="0.3">
      <c r="B6" s="51" t="s">
        <v>143</v>
      </c>
      <c r="C6" s="51"/>
    </row>
    <row r="7" spans="2:3" ht="310.2" customHeight="1" x14ac:dyDescent="0.3">
      <c r="B7" s="51" t="s">
        <v>144</v>
      </c>
      <c r="C7" s="51"/>
    </row>
    <row r="8" spans="2:3" ht="313.2" customHeight="1" x14ac:dyDescent="0.3">
      <c r="B8" s="51" t="s">
        <v>145</v>
      </c>
      <c r="C8" s="51"/>
    </row>
    <row r="9" spans="2:3" ht="303" customHeight="1" x14ac:dyDescent="0.3">
      <c r="B9" s="51" t="s">
        <v>146</v>
      </c>
      <c r="C9" s="5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Info.Trasl-ayudas</vt:lpstr>
      <vt:lpstr>Ficha 5.1 Ayuda</vt:lpstr>
      <vt:lpstr>Ficha 5.2 Traslados</vt:lpstr>
      <vt:lpstr>EVIDENCIAS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2026-01-25T15:20:27Z</dcterms:created>
  <dcterms:modified xsi:type="dcterms:W3CDTF">2026-01-25T21:57:41Z</dcterms:modified>
</cp:coreProperties>
</file>