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admon\Documents\JCG\UNIVERSIDAD MBA\TRABAJO DE GRADO\TRABAJO DE GRADO\NUEVAS ENTREGAS\ENTREGA # 3\"/>
    </mc:Choice>
  </mc:AlternateContent>
  <xr:revisionPtr revIDLastSave="0" documentId="13_ncr:1_{B453DF54-6484-45C3-A7DB-096AED7A0D8E}" xr6:coauthVersionLast="47" xr6:coauthVersionMax="47" xr10:uidLastSave="{00000000-0000-0000-0000-000000000000}"/>
  <bookViews>
    <workbookView xWindow="-120" yWindow="-120" windowWidth="20730" windowHeight="11160" tabRatio="813" firstSheet="1" activeTab="5" xr2:uid="{00000000-000D-0000-FFFF-FFFF00000000}"/>
  </bookViews>
  <sheets>
    <sheet name="FICHA TECNICA CCIAL DCK" sheetId="11" r:id="rId1"/>
    <sheet name="FICHA TECNICA  INVIMA DCK" sheetId="2" r:id="rId2"/>
    <sheet name="PROCESO DE PRODUCCION" sheetId="1" r:id="rId3"/>
    <sheet name="PLAN DE COMPRAS" sheetId="10" r:id="rId4"/>
    <sheet name="PLAN DE PRODUCCION" sheetId="3" r:id="rId5"/>
    <sheet name="CAPACIDDA PDCION" sheetId="8" r:id="rId6"/>
    <sheet name="INSTALACIONES" sheetId="5" r:id="rId7"/>
    <sheet name="MANI DULCE" sheetId="6" r:id="rId8"/>
    <sheet name="MANI SALADO" sheetId="7" r:id="rId9"/>
  </sheets>
  <definedNames>
    <definedName name="_xlnm.Print_Area" localSheetId="1">'FICHA TECNICA  INVIMA DCK'!$B$2:$H$30</definedName>
    <definedName name="_xlnm.Print_Titles" localSheetId="1">'FICHA TECNICA  INVIMA DCK'!$2:$6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0" i="10" l="1"/>
  <c r="H42" i="10"/>
  <c r="H38" i="10"/>
  <c r="H28" i="10"/>
  <c r="H5" i="10"/>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5" i="10"/>
  <c r="H44" i="10" l="1"/>
  <c r="K5" i="8"/>
  <c r="M5" i="8" s="1"/>
  <c r="F10" i="8"/>
  <c r="M10" i="8" s="1"/>
  <c r="H8" i="3"/>
  <c r="G6" i="3"/>
  <c r="G7" i="3"/>
  <c r="G8" i="3"/>
  <c r="G9" i="3"/>
  <c r="G5" i="3"/>
  <c r="G10" i="3"/>
  <c r="F8" i="3"/>
  <c r="I8" i="3" s="1"/>
  <c r="E6" i="3"/>
  <c r="F6" i="3" s="1"/>
  <c r="I6" i="3" s="1"/>
  <c r="E7" i="3"/>
  <c r="F7" i="3" s="1"/>
  <c r="I7" i="3" s="1"/>
  <c r="E8" i="3"/>
  <c r="E9" i="3"/>
  <c r="F9" i="3" s="1"/>
  <c r="I9" i="3" s="1"/>
  <c r="E5" i="3"/>
  <c r="F5" i="3" s="1"/>
  <c r="I5" i="3" s="1"/>
  <c r="D10" i="3"/>
  <c r="H9" i="3" l="1"/>
  <c r="H6" i="3"/>
  <c r="H7" i="3"/>
  <c r="H5" i="3"/>
  <c r="D10" i="8"/>
  <c r="E10" i="8"/>
  <c r="E10" i="3"/>
  <c r="H10" i="3" l="1"/>
  <c r="F10" i="3"/>
  <c r="F12" i="3" l="1"/>
  <c r="I10" i="3"/>
  <c r="I12" i="3" s="1"/>
  <c r="B8" i="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alcChain>
</file>

<file path=xl/sharedStrings.xml><?xml version="1.0" encoding="utf-8"?>
<sst xmlns="http://schemas.openxmlformats.org/spreadsheetml/2006/main" count="418" uniqueCount="219">
  <si>
    <t>Extendido</t>
  </si>
  <si>
    <t>Horneado/Tostado</t>
  </si>
  <si>
    <t>Retirada del Horno</t>
  </si>
  <si>
    <t>Pesado</t>
  </si>
  <si>
    <t>Sellado</t>
  </si>
  <si>
    <t>Despacho</t>
  </si>
  <si>
    <t>Entrega</t>
  </si>
  <si>
    <t># OPERACIÓN</t>
  </si>
  <si>
    <t>NOMBRE OPERACIÓN</t>
  </si>
  <si>
    <t>SI</t>
  </si>
  <si>
    <t>Cernido</t>
  </si>
  <si>
    <t>Aseo de instalaciones</t>
  </si>
  <si>
    <t>OBSERVACIONES</t>
  </si>
  <si>
    <t>Apilar en estibas los bultos de maní</t>
  </si>
  <si>
    <t>Básculas Grameras</t>
  </si>
  <si>
    <t>Alistamiento materiales complementarios</t>
  </si>
  <si>
    <t>Alistamiento y pesado de otros ingredientes según sabor y especificaciones</t>
  </si>
  <si>
    <t>Compra de maní crudo</t>
  </si>
  <si>
    <t>Recepción de maní crudo</t>
  </si>
  <si>
    <t>Almacenado de maní crudo</t>
  </si>
  <si>
    <t>Pesado de maní crudo</t>
  </si>
  <si>
    <t>Tomar pedidos clientes</t>
  </si>
  <si>
    <t>llamadas para clientes y distribuidores</t>
  </si>
  <si>
    <t>Cobrar a los clientes</t>
  </si>
  <si>
    <t>Pagar a proveedores</t>
  </si>
  <si>
    <t>Compra de insumos</t>
  </si>
  <si>
    <t>sólo aplica para el salado y generalmente se compra así</t>
  </si>
  <si>
    <t>NO</t>
  </si>
  <si>
    <t>Básculas de kilos</t>
  </si>
  <si>
    <t>Blanchar el Maní</t>
  </si>
  <si>
    <t>Proceso para Tostar el maní en un horno rotativo</t>
  </si>
  <si>
    <t>Melar el Maní</t>
  </si>
  <si>
    <t>Reposo del Maní</t>
  </si>
  <si>
    <t>Costos según valor de oferta y demanda, precio del dólar y volumen de compras</t>
  </si>
  <si>
    <t>Se recibe por parte del proveedor en las instalaciones de la empresa</t>
  </si>
  <si>
    <t>Se compra por bultos de 50 kilos</t>
  </si>
  <si>
    <t>Aplica solo para el maní salado</t>
  </si>
  <si>
    <t>Lavado &amp; Salado</t>
  </si>
  <si>
    <t>Tostar en Paila</t>
  </si>
  <si>
    <t>Retirar el Maní del Horno</t>
  </si>
  <si>
    <t>Retirada de la Paila</t>
  </si>
  <si>
    <t>Retirar el Maní de la paila</t>
  </si>
  <si>
    <t>validar: forma, textura, tamaño, color y sabor</t>
  </si>
  <si>
    <t>Retirar residuos de cáscara y semilla</t>
  </si>
  <si>
    <t>Alistamiento Pedido</t>
  </si>
  <si>
    <t>Entregar a domiciliario o motrizado pedido alistado</t>
  </si>
  <si>
    <t>Entrega final al cliente del pedido</t>
  </si>
  <si>
    <t>Negociación con proveedor de confianza: con cascará para dulce y sin cáscara para salado</t>
  </si>
  <si>
    <t>SALADO</t>
  </si>
  <si>
    <t>DULCE</t>
  </si>
  <si>
    <t>PROCESO SEGÚN SABOR</t>
  </si>
  <si>
    <t>TIPO OPERACIÓN</t>
  </si>
  <si>
    <t>Retirar la piel o cáscara al maní (Generalmente el proveedor de maní en crudo se encarga)</t>
  </si>
  <si>
    <t>Empailado</t>
  </si>
  <si>
    <t>Tanto de implementos y materiales de preparación como elementos de empaque y aseo</t>
  </si>
  <si>
    <t>Si es la presentación individual de 35 Gramos, adherir al empaque de la "Ristra" de cartón.</t>
  </si>
  <si>
    <t>LISTADO DE OPERACIONES ASOCIADAS CON LA PRODUCCIÓN EN DELICROKANTE</t>
  </si>
  <si>
    <t>DESCRIPCIÓN DE LA OPERACIÓN</t>
  </si>
  <si>
    <t>PRODUCCIÓN</t>
  </si>
  <si>
    <t>Lugar en condiciones de ventilación y salubridad</t>
  </si>
  <si>
    <t>Según las mezclas y proporciones definidas para cada tipo de Mani "preparación"</t>
  </si>
  <si>
    <t>lavado con agua potable de la llave en condiciones higiénicas</t>
  </si>
  <si>
    <t>Colocar en bandejas para ingresar al horno</t>
  </si>
  <si>
    <t>Colocar en la paila para el "enmelado"</t>
  </si>
  <si>
    <t>Proceso para endulzar el Mani "dulce"</t>
  </si>
  <si>
    <t>Proceso que requiere de: azúcar, esencia de vainilla, agua y aceite fino</t>
  </si>
  <si>
    <t>solo para el Mani dulce</t>
  </si>
  <si>
    <t>Revolver permanentemente la paila a fuego con el Mani y los otros ingredientes durante 45 minutos</t>
  </si>
  <si>
    <t>extenderlo en bandejas para que se enfríe</t>
  </si>
  <si>
    <t>solo para el Mani salado</t>
  </si>
  <si>
    <t>Verificación de calidad del producto</t>
  </si>
  <si>
    <t>muestra aleatoria de cada lote de producción (preparación)</t>
  </si>
  <si>
    <t>Sellar con calor la bolsa de empaque del Mani</t>
  </si>
  <si>
    <t>picking según pedido de sabores, tamaños y cantidades del cliente</t>
  </si>
  <si>
    <t>En este proceso al 90% de los clientes se les cobra de contado</t>
  </si>
  <si>
    <t>Aseo de equipos e implementos</t>
  </si>
  <si>
    <t>Venta de Mani</t>
  </si>
  <si>
    <t>También aplica para venta en punto de venta directo instalaciones</t>
  </si>
  <si>
    <t>para el 10% de los clientes con crédito de una semana</t>
  </si>
  <si>
    <t>bien sea por llamada o por Whatsapp</t>
  </si>
  <si>
    <t>1. BOLSITA INDIVIDUAL DE 25 GRAMOS $ 600 x UNIDAD
2. BOLSITA INDIVIDUAL DE 50 GRAMOS $ 1.000 x UNIDAD
3. RISTRA DE MANI DE 192 GRAMOS $ 2.100 x 10 UNIDADES
4. RISTRA DE MANI DE 250 GRAMOS $ 2.700 x 10 UNIDADES
5. RISTRA DE MANI DE 350 GRAMOS $ 3.800 x 10 UNIDADES
6. BOLSA DE MANI DE 125 GRAMOS $ 1.300 x UNIDAD
7. BOLSA DE MANI DE 250 GRAMOS $ 2.500 x UNIDAD
8. BOLSA DE MANI DE 500 GRAMOS $ 5.000 x UNIDAD</t>
  </si>
  <si>
    <t xml:space="preserve">  I.  PRECIOS DE VENTA</t>
  </si>
  <si>
    <t>4 meses después de fecha de elaboración</t>
  </si>
  <si>
    <t xml:space="preserve">  H. VIDA ÚTIL ESTIMADA </t>
  </si>
  <si>
    <t>SE TUESTA EN HORNO Y/O EN PAILA AL FUEGO  Y SE EMPACA POSTERIORMENTE</t>
  </si>
  <si>
    <t xml:space="preserve">  G. TIPO DE TRATAMIENTO (PROCESO DE ELABORACIÓN)  </t>
  </si>
  <si>
    <t>TEMPERATURA AMBIENTE</t>
  </si>
  <si>
    <t xml:space="preserve">  F. CONDICIONES DE CONSERVACIÓN</t>
  </si>
  <si>
    <t>POLIPROPILENO</t>
  </si>
  <si>
    <t xml:space="preserve">  E. MATERIAL DE ENVASE </t>
  </si>
  <si>
    <t>BOLSA PLÁSTICA para cada una de las presentaciones desde 25 GRAMOS A 500 GRAMOS</t>
  </si>
  <si>
    <t xml:space="preserve">  D. TIPO DE ENVASE  </t>
  </si>
  <si>
    <t>1. BOLSITA INDIVIDUAL DE 25 GRAMOS 
2. BOLSITA INDIVIDUAL DE 50 GRAMOS
3. RISTRA DE MANI DE 192 GRAMOS
4. RISTRA DE MANI DE 250 GRAMOS
5. RISTRA DE MANI DE 350 GRAMOS
6. BOLSA DE MANI DE 125 GRAMOS
7. BOLSA DE MANI DE 250 GRAMOS
8. BOLSA DE MANI DE 500 GRAMOS</t>
  </si>
  <si>
    <r>
      <rPr>
        <b/>
        <sz val="14"/>
        <color indexed="8"/>
        <rFont val="Arial"/>
        <family val="2"/>
      </rPr>
      <t xml:space="preserve">  C. PRESENTACIONES COMERCIALES</t>
    </r>
    <r>
      <rPr>
        <b/>
        <sz val="8"/>
        <color indexed="8"/>
        <rFont val="Arial"/>
        <family val="2"/>
      </rPr>
      <t xml:space="preserve">  </t>
    </r>
  </si>
  <si>
    <t>1. MANI PICANTE: MANÍ CON COBERTURA DE AJÍ
2. MANI LIMÓN: MANÍ CON COBERTURA DE LIMÓN
3. MANI PIMIENTA: MANÍ CON COBERTURA DE PIMIENTA
4. MANI MANTEQUILLA: MANÍ CON COBERTURA DE MANTEQUILLA DE VACA
5. MANÍ MIEL: MANÍ CON COBERTURA DE MIEL DE ABEJA
6. MANI CROCANTE: MANÍ, CON COBERTURA DE HARINA DE TRIGO Y SALSA DE SOYA
7. MANI CON ALMENDRAS: MANÍ CON ALMENDRAS
8. MANI CON CHOCOLATE: MANÍ CON COBERTURA DE CHOCOLATE NEGRO DULCE DERRETIDO
9. MANI SIMPLE CON PASAS: MANI SIMPLE Y PASAS
10. MANI SALADO Y DULCE: MANÍ, SAL, AZÚCAR, CACAO EN POLVO
11. MANI SALADO CON PASAS Y MAÍZ TOSTADO: MANÍ, SAL, PASAS Y MAÍZ TOSTADO
12. MANI SALADO CON PASAS, MAÍZ TOSTADO Y ARÁNDANOS: MANÍ, SAL, PASAS, MAÍZ TOSTADO Y ARÁNDANOS
13. MANI LIMÓN Y MANÍ PICANTE: MANI CON COBERTURA DE LIMÓN Y COBERTURA DE AJÍ
14. MANI LIMÓN Y MANÍ PICANTE CON PASAS: MANÍ CON COBERTURA DE LIMÓN, COBERTURA DE AJÍ  Y PASAS
15. MANI SALADO CON PASAS, MAÍZ TOSTADO, ARÁNDANOS Y MANÍ LIMÓN: MANI, SAL, PASAS, MAÍZ TOSTADO, ARÁNDANOS Y COBERTURA DE LIMÓN
16. MANI DULCE, CON PASAS Y MANÍ PIMIENTA: MANI, AZÚCAR, CACAO EN POLVO, PASAS Y COBERTURA DE PIMIENTA
17. MANI CON TROCITOS DE PIÑA Y CHOCOLATE: MANÍ CON TROCITOS DE PIÑA DESHIDRATADA Y TROCITOS DE CHOCOLATE NEGRO
18. MANI CROCANTE LIMÓN: MANÍ, HARINA DE TRIGO Y SALSA DE SOYA CON COBERTURA DE LIMÓN
19. MANI CROCANTE PIMIENTA: MANÍ CON COBERTURA DE PIMIENTA, HARINA DE TRIGO Y SALSA DE SOYA
20. MANI MIEL CON AJONJOLÍ: MANÍ CON COBERTURA DE MIEL Y AJONJOLÍ
21. MANI DULCE, SALADO, PASAS Y ARÁNDANOS: MANÍ, PASAS, AZÚCAR, CACAO EN POLVO, SAL Y ARÁNDANOS</t>
  </si>
  <si>
    <t xml:space="preserve">  B. COMPOSICIÓN DEL PRODUCTO EN ORDEN DECRECIENTE</t>
  </si>
  <si>
    <t>1. MANI PICANTE
2. MANI LIMÓN
3. MANI PIMIENTA
4. MANI MANTEQUILLA
5. MANÍ MIEL
6. MANI CROCANTE
7. MANI CON ALMENDRAS
8. MANI CON CHOCOLATE
9. MANI SIMPLE CON PASAS
10. MANI SALADO Y DULCE
11. MANI SALADO CON PASAS Y MAÍZ TOSTADO
12. MANI SALADO CON PASAS, MAÍZ TOSTADO Y ARÁNDANOS
13. MANI LIMÓN Y MANÍ PICANTE
14. MANI LIMÓN Y MANÍ PICANTE CON PASAS
15. MANI SALADO CON PASAS, MAÍZ TOSTADO, ARÁNDANOS Y MANÍ LIMÓN
16. MANI DULCE, CON PASAS Y MANÍ PIMIENTA
17. MANI CON TROCITOS DE PIÑA Y CHOCOLATE
18. MANI CROCANTE LIMÓN
19. MANI CROCANTE PIMIENTA
20. MANI MIEL CON AJONJOLÍ
21. MANI DULCE, SALADO, PASAS Y ARÁNDANOS</t>
  </si>
  <si>
    <t xml:space="preserve">  A. NOMBRE DEL PRODUCTO</t>
  </si>
  <si>
    <t>FICHA TÉCNICA DEL PRODUCTO DELICROKANTE</t>
  </si>
  <si>
    <t>01</t>
  </si>
  <si>
    <t>Versión:</t>
  </si>
  <si>
    <t>Dirección de Operaciones</t>
  </si>
  <si>
    <t>A. NOMBRE DEL PRODUCTO   B. COMPOSICIÓN DEL PRODUCTO   C. PRESENTACIONES COMERCIALES      
D. TIPO DE ENVASE    E. MATERIAL DE ENVASE    F. CONDICIONES DE CONSERVACIÓN    
G. TIPO DE ELABORACIÓN     H. VIDA ÚTIL ESTIMADA     I. PRECIOS DE VENTA</t>
  </si>
  <si>
    <t>ELEMENTOS DE LA FICHA TÉCNICA DE LOS PRODUCTOS</t>
  </si>
  <si>
    <t>Total</t>
  </si>
  <si>
    <t>SUPERVISION 
&amp; VENTA</t>
  </si>
  <si>
    <t>Alistar pedidos ecommerce</t>
  </si>
  <si>
    <t>Durante 60 minutos aproximadamente a 310 grados centígrados</t>
  </si>
  <si>
    <t>Según las presentaciones de libra, 1/2 libra, 1/4 libra o individual "40 Gramos"</t>
  </si>
  <si>
    <t>Unidad Medida</t>
  </si>
  <si>
    <t>Q Venta Año</t>
  </si>
  <si>
    <t>Gramos Año</t>
  </si>
  <si>
    <t>Q  Venta Prom Mes</t>
  </si>
  <si>
    <t>Gramos Prom Mes</t>
  </si>
  <si>
    <t>Kilos Maní Prom Mes</t>
  </si>
  <si>
    <t>Kilos Maní Año</t>
  </si>
  <si>
    <t>Tipo de Presentación - Producto</t>
  </si>
  <si>
    <t>Bultos Maní</t>
  </si>
  <si>
    <t>Horas Laborables</t>
  </si>
  <si>
    <t>Producción Prom x Hora (Kilos)</t>
  </si>
  <si>
    <t>Producción Prom x Día (Kilos)</t>
  </si>
  <si>
    <t>Días Laborables</t>
  </si>
  <si>
    <t>Número Operarios PDCION</t>
  </si>
  <si>
    <t xml:space="preserve">Capacidad de producción ociosa </t>
  </si>
  <si>
    <t>Bolsa de maní</t>
  </si>
  <si>
    <t xml:space="preserve">Bolsita individual </t>
  </si>
  <si>
    <t>Ristra de maní
10 unidades</t>
  </si>
  <si>
    <t>Producción x Mes (Kilos)</t>
  </si>
  <si>
    <t>INVERSIÓN INICIAL DELICROKANTE</t>
  </si>
  <si>
    <t>Categoría</t>
  </si>
  <si>
    <t>Concepto</t>
  </si>
  <si>
    <t>Subtotal</t>
  </si>
  <si>
    <t>PROPIEDAD PLANTA Y EQUIPO</t>
  </si>
  <si>
    <t>Horno</t>
  </si>
  <si>
    <t>Campana extractora con instalación</t>
  </si>
  <si>
    <t>Extensión del gas</t>
  </si>
  <si>
    <t>Molino</t>
  </si>
  <si>
    <t>Tubo de escape</t>
  </si>
  <si>
    <t>Selladora</t>
  </si>
  <si>
    <t>Descarrilado de 12 bandejas</t>
  </si>
  <si>
    <t>Manguera para lavado</t>
  </si>
  <si>
    <t>Cernidor - Colador grande</t>
  </si>
  <si>
    <t>MUEBLES Y ENSERES</t>
  </si>
  <si>
    <t>Nevera</t>
  </si>
  <si>
    <t>Cámaras de seguridad</t>
  </si>
  <si>
    <t>Mesa plástica Rimax para montar con la 4 sillas</t>
  </si>
  <si>
    <t>Cajilla de seguridad</t>
  </si>
  <si>
    <t>Equipo celular</t>
  </si>
  <si>
    <t>Aviso de fachada exterior</t>
  </si>
  <si>
    <t>Horno microondas</t>
  </si>
  <si>
    <t>Fogón pequeño de 2 puestos</t>
  </si>
  <si>
    <t>Lámpara para sala de ventas con instalación</t>
  </si>
  <si>
    <t>Cono y cadena separadora parqueadero</t>
  </si>
  <si>
    <t>EQUIPO DE OFICINA</t>
  </si>
  <si>
    <t>Computador de escritorio</t>
  </si>
  <si>
    <t>Escritorio</t>
  </si>
  <si>
    <t>Impresora</t>
  </si>
  <si>
    <t>Silla escritorio</t>
  </si>
  <si>
    <t>EQUIPO DE TRANSPORTE</t>
  </si>
  <si>
    <t>Moto</t>
  </si>
  <si>
    <t>Parrilla de Moto</t>
  </si>
  <si>
    <t>GASTOS DE PUESTA EN MARCHA</t>
  </si>
  <si>
    <t>Trámites para notificación Sanitaria INVIMA</t>
  </si>
  <si>
    <t>Códigos de barras</t>
  </si>
  <si>
    <t>Constitución en Cámara de Comercio</t>
  </si>
  <si>
    <t>Cursos de manipulación de alimentos</t>
  </si>
  <si>
    <t>Apertura cuenta bancaria de la empresa</t>
  </si>
  <si>
    <t>CAPITAL DE TRABAJO</t>
  </si>
  <si>
    <t>Arrendamiento 2 primeros meses</t>
  </si>
  <si>
    <t>Servicios públicos 2 primeros meses</t>
  </si>
  <si>
    <t>Brochure publicitario y pendón</t>
  </si>
  <si>
    <t>Ristras - Empaque</t>
  </si>
  <si>
    <t>Cireles para bolsas</t>
  </si>
  <si>
    <t>Bolsas plásticas marcadas</t>
  </si>
  <si>
    <t>Cantidad</t>
  </si>
  <si>
    <t>Carrito manicero DCK</t>
  </si>
  <si>
    <t xml:space="preserve">Mesas en acero </t>
  </si>
  <si>
    <t>Bandejas pequeñas</t>
  </si>
  <si>
    <t>Estantería metálica con tamaño de ristra</t>
  </si>
  <si>
    <t>Baldes de plástico para embodegar maní</t>
  </si>
  <si>
    <t>Canastillas</t>
  </si>
  <si>
    <t>Estibas plásticas para el maní</t>
  </si>
  <si>
    <t>Grameras</t>
  </si>
  <si>
    <t>Ollas para hacer glucosa</t>
  </si>
  <si>
    <t>Palas en acero inoxidable</t>
  </si>
  <si>
    <t>Bandejas grades en acero</t>
  </si>
  <si>
    <t>Pala en madera para el dulce</t>
  </si>
  <si>
    <t>Cosedora mediana</t>
  </si>
  <si>
    <t>Baldes de plástico para aseo</t>
  </si>
  <si>
    <t>Salarios 2 primeros meses Supervisor</t>
  </si>
  <si>
    <t>Salarios 2 primeros meses Operario de producción</t>
  </si>
  <si>
    <t>Salarios 2 primeros meses domiciliario/empacador</t>
  </si>
  <si>
    <t>Maní crudo (sin piel) para maní salado</t>
  </si>
  <si>
    <t>Maní crudo (con piel) para maní dulce</t>
  </si>
  <si>
    <t>Valor Unitario</t>
  </si>
  <si>
    <t>Valor Total</t>
  </si>
  <si>
    <t>Adquisición</t>
  </si>
  <si>
    <t>Arranque</t>
  </si>
  <si>
    <t>Mes 1 y 2</t>
  </si>
  <si>
    <t>Proveedor</t>
  </si>
  <si>
    <t>Especializado</t>
  </si>
  <si>
    <t>Cerrajero</t>
  </si>
  <si>
    <t>Almacén/General</t>
  </si>
  <si>
    <t>Concesionario</t>
  </si>
  <si>
    <t>Bancolombia</t>
  </si>
  <si>
    <t>Arrendador</t>
  </si>
  <si>
    <t>Colaborador</t>
  </si>
  <si>
    <t>EPM</t>
  </si>
  <si>
    <t>Consemar</t>
  </si>
  <si>
    <t>Liquidar  los CMDC "Carritos Maniceros DCK"</t>
  </si>
  <si>
    <t>Realizar las operaciones de entrega de mercancía a los vendedores de este canal y la recepción o liquidación de inventarios y dineros</t>
  </si>
  <si>
    <t>Para los pedidos de venta online, market place y NVD (Negocio de Venta Digital)</t>
  </si>
  <si>
    <t>Invima</t>
  </si>
  <si>
    <t>Concepto previo, licencia de funcionamiento municipio de Itagüí y bomberos</t>
  </si>
  <si>
    <t>Municipio Itagüí</t>
  </si>
  <si>
    <t>Litografía</t>
  </si>
  <si>
    <t>PLAN DE PRODUCCIÓN DELICROKANTE AÑO 2022</t>
  </si>
  <si>
    <t>CAPACIDAD DE PRODUCCIÓN &amp; ESCALABILIDAD DELICROKANTE</t>
  </si>
  <si>
    <t>Unidad Medida Gramos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</si>
</sst>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1" formatCode="_-* #,##0_-;\-* #,##0_-;_-* &quot;-&quot;_-;_-@_-"/>
    <numFmt numFmtId="43" formatCode="_-* #,##0.00_-;\-* #,##0.00_-;_-* &quot;-&quot;??_-;_-@_-"/>
    <numFmt numFmtId="164" formatCode="_-* #,##0_-;\-* #,##0_-;_-* &quot;-&quot;??_-;_-@_-"/>
  </numFmts>
  <fonts count="39" x14ac:knownFonts="1">
    <font>
      <sz val="11"/>
      <color theme="1"/>
      <name val="Calibri"/>
      <family val="2"/>
      <scheme val="minor"/>
    </font>
    <font>
      <sz val="10"/>
      <color theme="1"/>
      <name val="Calibri"/>
      <family val="2"/>
      <scheme val="minor"/>
    </font>
    <font>
      <sz val="8"/>
      <color theme="1"/>
      <name val="Calibri"/>
      <family val="2"/>
      <scheme val="minor"/>
    </font>
    <font>
      <b/>
      <sz val="11"/>
      <color theme="1"/>
      <name val="Calibri"/>
      <family val="2"/>
      <scheme val="minor"/>
    </font>
    <font>
      <sz val="10"/>
      <color rgb="FF0070C0"/>
      <name val="Calibri"/>
      <family val="2"/>
      <scheme val="minor"/>
    </font>
    <font>
      <sz val="10"/>
      <color rgb="FFFF0000"/>
      <name val="Calibri"/>
      <family val="2"/>
      <scheme val="minor"/>
    </font>
    <font>
      <b/>
      <sz val="9"/>
      <color rgb="FF0070C0"/>
      <name val="Calibri"/>
      <family val="2"/>
      <scheme val="minor"/>
    </font>
    <font>
      <b/>
      <sz val="9"/>
      <color rgb="FFFF0000"/>
      <name val="Calibri"/>
      <family val="2"/>
      <scheme val="minor"/>
    </font>
    <font>
      <b/>
      <sz val="9"/>
      <name val="Calibri"/>
      <family val="2"/>
      <scheme val="minor"/>
    </font>
    <font>
      <b/>
      <sz val="14"/>
      <color theme="1"/>
      <name val="Calibri"/>
      <family val="2"/>
      <scheme val="minor"/>
    </font>
    <font>
      <i/>
      <sz val="10"/>
      <color theme="2" tint="-0.499984740745262"/>
      <name val="Calibri"/>
      <family val="2"/>
      <scheme val="minor"/>
    </font>
    <font>
      <b/>
      <sz val="9"/>
      <color theme="0"/>
      <name val="Calibri"/>
      <family val="2"/>
      <scheme val="minor"/>
    </font>
    <font>
      <b/>
      <sz val="14"/>
      <name val="Calibri"/>
      <family val="2"/>
      <scheme val="minor"/>
    </font>
    <font>
      <sz val="10"/>
      <color indexed="8"/>
      <name val="Arial"/>
      <family val="2"/>
    </font>
    <font>
      <sz val="11"/>
      <color indexed="8"/>
      <name val="Calibri"/>
      <family val="2"/>
    </font>
    <font>
      <b/>
      <sz val="14"/>
      <color indexed="8"/>
      <name val="Arial"/>
      <family val="2"/>
    </font>
    <font>
      <b/>
      <sz val="16"/>
      <color indexed="8"/>
      <name val="Arial"/>
      <family val="2"/>
    </font>
    <font>
      <sz val="14"/>
      <color indexed="8"/>
      <name val="Arial"/>
      <family val="2"/>
    </font>
    <font>
      <b/>
      <sz val="10"/>
      <color indexed="8"/>
      <name val="Arial"/>
      <family val="2"/>
    </font>
    <font>
      <b/>
      <sz val="8"/>
      <color indexed="8"/>
      <name val="Arial"/>
      <family val="2"/>
    </font>
    <font>
      <b/>
      <sz val="12"/>
      <color indexed="8"/>
      <name val="Arial"/>
      <family val="2"/>
    </font>
    <font>
      <b/>
      <sz val="18"/>
      <color indexed="9"/>
      <name val="Arial"/>
      <family val="2"/>
    </font>
    <font>
      <sz val="8"/>
      <name val="Arial"/>
      <family val="2"/>
    </font>
    <font>
      <sz val="12"/>
      <name val="Arial"/>
      <family val="2"/>
    </font>
    <font>
      <b/>
      <sz val="8"/>
      <name val="Arial"/>
      <family val="2"/>
    </font>
    <font>
      <b/>
      <sz val="12"/>
      <name val="Arial"/>
      <family val="2"/>
    </font>
    <font>
      <sz val="11"/>
      <color theme="1"/>
      <name val="Calibri"/>
      <family val="2"/>
      <scheme val="minor"/>
    </font>
    <font>
      <b/>
      <sz val="11"/>
      <color rgb="FF0070C0"/>
      <name val="Calibri"/>
      <family val="2"/>
      <scheme val="minor"/>
    </font>
    <font>
      <sz val="11"/>
      <color rgb="FF0070C0"/>
      <name val="Calibri"/>
      <family val="2"/>
      <scheme val="minor"/>
    </font>
    <font>
      <b/>
      <sz val="11"/>
      <color theme="9" tint="-0.249977111117893"/>
      <name val="Calibri"/>
      <family val="2"/>
      <scheme val="minor"/>
    </font>
    <font>
      <sz val="11"/>
      <color theme="9" tint="-0.249977111117893"/>
      <name val="Calibri"/>
      <family val="2"/>
      <scheme val="minor"/>
    </font>
    <font>
      <b/>
      <sz val="12"/>
      <color theme="1"/>
      <name val="Calibri"/>
      <family val="2"/>
      <scheme val="minor"/>
    </font>
    <font>
      <b/>
      <sz val="18"/>
      <color theme="1"/>
      <name val="Calibri"/>
      <family val="2"/>
      <scheme val="minor"/>
    </font>
    <font>
      <b/>
      <sz val="12"/>
      <color theme="9" tint="-0.249977111117893"/>
      <name val="Calibri"/>
      <family val="2"/>
      <scheme val="minor"/>
    </font>
    <font>
      <b/>
      <sz val="14"/>
      <color theme="9" tint="-0.249977111117893"/>
      <name val="Calibri"/>
      <family val="2"/>
      <scheme val="minor"/>
    </font>
    <font>
      <b/>
      <sz val="12"/>
      <color rgb="FF0070C0"/>
      <name val="Calibri"/>
      <family val="2"/>
      <scheme val="minor"/>
    </font>
    <font>
      <b/>
      <sz val="14"/>
      <color rgb="FFFF0000"/>
      <name val="Calibri"/>
      <family val="2"/>
      <scheme val="minor"/>
    </font>
    <font>
      <b/>
      <sz val="10"/>
      <color theme="1"/>
      <name val="Calibri"/>
      <family val="2"/>
      <scheme val="minor"/>
    </font>
    <font>
      <b/>
      <sz val="10"/>
      <color theme="1"/>
      <name val="Aharoni"/>
    </font>
  </fonts>
  <fills count="1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5"/>
        <bgColor indexed="64"/>
      </patternFill>
    </fill>
    <fill>
      <patternFill patternType="solid">
        <fgColor theme="9"/>
        <bgColor indexed="64"/>
      </patternFill>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s>
  <cellStyleXfs count="6">
    <xf numFmtId="0" fontId="0" fillId="0" borderId="0"/>
    <xf numFmtId="0" fontId="14" fillId="0" borderId="0"/>
    <xf numFmtId="41" fontId="26" fillId="0" borderId="0" applyFont="0" applyFill="0" applyBorder="0" applyAlignment="0" applyProtection="0"/>
    <xf numFmtId="43" fontId="26" fillId="0" borderId="0" applyFont="0" applyFill="0" applyBorder="0" applyAlignment="0" applyProtection="0"/>
    <xf numFmtId="42" fontId="26" fillId="0" borderId="0" applyFont="0" applyFill="0" applyBorder="0" applyAlignment="0" applyProtection="0"/>
    <xf numFmtId="9" fontId="26" fillId="0" borderId="0" applyFont="0" applyFill="0" applyBorder="0" applyAlignment="0" applyProtection="0"/>
  </cellStyleXfs>
  <cellXfs count="160">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0" xfId="0" applyFont="1" applyBorder="1" applyAlignment="1">
      <alignment vertical="center"/>
    </xf>
    <xf numFmtId="0" fontId="1" fillId="0" borderId="1" xfId="0" applyFont="1" applyBorder="1" applyAlignment="1">
      <alignment vertical="center" wrapText="1"/>
    </xf>
    <xf numFmtId="0" fontId="4" fillId="0" borderId="1" xfId="0" applyFont="1" applyBorder="1" applyAlignment="1">
      <alignment horizontal="center" vertical="center"/>
    </xf>
    <xf numFmtId="0" fontId="6" fillId="3" borderId="4" xfId="0" applyFont="1" applyFill="1" applyBorder="1" applyAlignment="1">
      <alignment horizontal="center" vertical="center"/>
    </xf>
    <xf numFmtId="0" fontId="7" fillId="3" borderId="5" xfId="0"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vertical="center" wrapText="1"/>
    </xf>
    <xf numFmtId="0" fontId="11" fillId="4" borderId="1" xfId="0" applyFont="1" applyFill="1" applyBorder="1" applyAlignment="1">
      <alignment horizontal="center" vertical="center"/>
    </xf>
    <xf numFmtId="0" fontId="0" fillId="0" borderId="8" xfId="0" applyBorder="1"/>
    <xf numFmtId="0" fontId="0" fillId="0" borderId="0" xfId="0" applyBorder="1"/>
    <xf numFmtId="0" fontId="0" fillId="0" borderId="9" xfId="0" applyBorder="1"/>
    <xf numFmtId="0" fontId="13" fillId="0" borderId="0" xfId="0" applyFont="1" applyProtection="1"/>
    <xf numFmtId="49" fontId="22" fillId="6" borderId="13" xfId="0" applyNumberFormat="1" applyFont="1" applyFill="1" applyBorder="1" applyAlignment="1">
      <alignment horizontal="center" vertical="center" wrapText="1"/>
    </xf>
    <xf numFmtId="0" fontId="22" fillId="6" borderId="22" xfId="0" applyFont="1" applyFill="1" applyBorder="1" applyAlignment="1">
      <alignment horizontal="center" vertical="center" wrapText="1"/>
    </xf>
    <xf numFmtId="0" fontId="0" fillId="0" borderId="0" xfId="0" applyFill="1" applyBorder="1"/>
    <xf numFmtId="0" fontId="10" fillId="0" borderId="1" xfId="0" applyFont="1" applyBorder="1" applyAlignment="1">
      <alignment horizontal="left" vertical="center" wrapText="1"/>
    </xf>
    <xf numFmtId="0" fontId="11" fillId="5" borderId="1" xfId="0"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xf>
    <xf numFmtId="41" fontId="0" fillId="0" borderId="0" xfId="0" applyNumberFormat="1" applyAlignment="1">
      <alignment vertical="center"/>
    </xf>
    <xf numFmtId="0" fontId="0" fillId="0" borderId="0" xfId="0" applyAlignment="1">
      <alignment horizontal="center" vertical="center"/>
    </xf>
    <xf numFmtId="41" fontId="28" fillId="0" borderId="0" xfId="2" applyFont="1" applyAlignment="1">
      <alignment vertical="center"/>
    </xf>
    <xf numFmtId="41" fontId="28" fillId="0" borderId="0" xfId="0" applyNumberFormat="1" applyFont="1" applyAlignment="1">
      <alignment vertical="center"/>
    </xf>
    <xf numFmtId="41" fontId="28" fillId="0" borderId="0" xfId="0" applyNumberFormat="1" applyFont="1" applyAlignment="1">
      <alignment horizontal="center" vertical="center"/>
    </xf>
    <xf numFmtId="41" fontId="30" fillId="0" borderId="0" xfId="2" applyFont="1" applyAlignment="1">
      <alignment vertical="center"/>
    </xf>
    <xf numFmtId="41" fontId="30" fillId="0" borderId="0" xfId="0" applyNumberFormat="1" applyFont="1" applyAlignment="1">
      <alignment horizontal="center" vertical="center"/>
    </xf>
    <xf numFmtId="0" fontId="30" fillId="0" borderId="0" xfId="0" applyFont="1" applyAlignment="1">
      <alignment vertical="center"/>
    </xf>
    <xf numFmtId="0" fontId="30" fillId="0" borderId="0" xfId="0" applyFont="1"/>
    <xf numFmtId="41" fontId="29" fillId="3" borderId="0" xfId="0" applyNumberFormat="1" applyFont="1" applyFill="1" applyAlignment="1">
      <alignment horizontal="center" vertical="center"/>
    </xf>
    <xf numFmtId="41" fontId="27" fillId="3" borderId="0" xfId="0" applyNumberFormat="1" applyFont="1" applyFill="1" applyAlignment="1">
      <alignment horizontal="center" vertical="center"/>
    </xf>
    <xf numFmtId="0" fontId="3" fillId="3" borderId="0" xfId="0" applyFont="1" applyFill="1" applyAlignment="1">
      <alignment horizontal="center" vertical="center"/>
    </xf>
    <xf numFmtId="0" fontId="27" fillId="3" borderId="0" xfId="0" applyFont="1" applyFill="1" applyAlignment="1">
      <alignment horizontal="center" vertical="center" wrapText="1"/>
    </xf>
    <xf numFmtId="0" fontId="27" fillId="3" borderId="0" xfId="0" applyFont="1" applyFill="1" applyAlignment="1">
      <alignment horizontal="center" vertical="center"/>
    </xf>
    <xf numFmtId="0" fontId="29" fillId="3" borderId="0" xfId="0" applyFont="1" applyFill="1" applyAlignment="1">
      <alignment horizontal="center" vertical="center" wrapText="1"/>
    </xf>
    <xf numFmtId="0" fontId="3" fillId="8"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center" vertical="center" wrapText="1"/>
    </xf>
    <xf numFmtId="0" fontId="0" fillId="0" borderId="0" xfId="0" applyAlignment="1">
      <alignment vertical="center" wrapText="1"/>
    </xf>
    <xf numFmtId="0" fontId="3" fillId="13" borderId="0" xfId="0" applyFont="1" applyFill="1" applyAlignment="1">
      <alignment horizontal="center" vertical="center" wrapText="1"/>
    </xf>
    <xf numFmtId="41" fontId="33" fillId="8" borderId="0" xfId="0" applyNumberFormat="1" applyFont="1" applyFill="1" applyAlignment="1">
      <alignment vertical="center"/>
    </xf>
    <xf numFmtId="41" fontId="33" fillId="8" borderId="0" xfId="0" applyNumberFormat="1" applyFont="1" applyFill="1" applyAlignment="1">
      <alignment horizontal="center" vertical="center"/>
    </xf>
    <xf numFmtId="41" fontId="34" fillId="8" borderId="0" xfId="0" applyNumberFormat="1" applyFont="1" applyFill="1" applyAlignment="1">
      <alignment vertical="center"/>
    </xf>
    <xf numFmtId="41" fontId="34" fillId="8" borderId="0" xfId="0" applyNumberFormat="1" applyFont="1" applyFill="1" applyAlignment="1">
      <alignment horizontal="center" vertical="center"/>
    </xf>
    <xf numFmtId="41" fontId="35" fillId="8" borderId="0" xfId="0" applyNumberFormat="1" applyFont="1" applyFill="1" applyAlignment="1">
      <alignment vertical="center"/>
    </xf>
    <xf numFmtId="41" fontId="35" fillId="8" borderId="0" xfId="0" applyNumberFormat="1" applyFont="1" applyFill="1" applyAlignment="1">
      <alignment horizontal="center" vertical="center"/>
    </xf>
    <xf numFmtId="0" fontId="3" fillId="13" borderId="0" xfId="0" applyFont="1" applyFill="1" applyAlignment="1">
      <alignment vertical="center"/>
    </xf>
    <xf numFmtId="0" fontId="0" fillId="13" borderId="0" xfId="0" applyFill="1" applyAlignment="1">
      <alignment vertical="center"/>
    </xf>
    <xf numFmtId="9" fontId="36" fillId="13" borderId="0" xfId="5" applyFont="1" applyFill="1" applyAlignment="1">
      <alignment horizontal="center" vertical="center"/>
    </xf>
    <xf numFmtId="0" fontId="1" fillId="2" borderId="0" xfId="0" applyFont="1" applyFill="1" applyAlignment="1">
      <alignment horizontal="left" vertical="center" wrapText="1"/>
    </xf>
    <xf numFmtId="164" fontId="1" fillId="0" borderId="0" xfId="3" applyNumberFormat="1" applyFont="1" applyAlignment="1">
      <alignment horizontal="center" vertical="center"/>
    </xf>
    <xf numFmtId="0" fontId="37" fillId="0" borderId="0" xfId="0" applyFont="1" applyAlignment="1">
      <alignment vertical="center"/>
    </xf>
    <xf numFmtId="0" fontId="37" fillId="2" borderId="28" xfId="0" applyFont="1" applyFill="1" applyBorder="1" applyAlignment="1">
      <alignment horizontal="center" vertical="center"/>
    </xf>
    <xf numFmtId="164" fontId="37" fillId="2" borderId="28" xfId="3" applyNumberFormat="1" applyFont="1" applyFill="1" applyBorder="1" applyAlignment="1">
      <alignment horizontal="center" vertical="center"/>
    </xf>
    <xf numFmtId="0" fontId="37" fillId="2" borderId="29" xfId="0" applyFont="1" applyFill="1" applyBorder="1" applyAlignment="1">
      <alignment horizontal="center" vertical="center"/>
    </xf>
    <xf numFmtId="0" fontId="1" fillId="2" borderId="20" xfId="0" applyFont="1" applyFill="1" applyBorder="1" applyAlignment="1">
      <alignment vertical="center"/>
    </xf>
    <xf numFmtId="164" fontId="1" fillId="2" borderId="19" xfId="3" applyNumberFormat="1" applyFont="1" applyFill="1" applyBorder="1" applyAlignment="1">
      <alignment horizontal="center" vertical="center"/>
    </xf>
    <xf numFmtId="42" fontId="1" fillId="2" borderId="19" xfId="4" applyFont="1" applyFill="1" applyBorder="1" applyAlignment="1">
      <alignment vertical="center"/>
    </xf>
    <xf numFmtId="42" fontId="1" fillId="2" borderId="19" xfId="4" applyFont="1" applyFill="1" applyBorder="1" applyAlignment="1">
      <alignment horizontal="center" vertical="center"/>
    </xf>
    <xf numFmtId="0" fontId="1" fillId="2" borderId="0" xfId="0" applyFont="1" applyFill="1" applyAlignment="1">
      <alignment vertical="center"/>
    </xf>
    <xf numFmtId="164" fontId="1" fillId="2" borderId="8" xfId="3" applyNumberFormat="1" applyFont="1" applyFill="1" applyBorder="1" applyAlignment="1">
      <alignment horizontal="center" vertical="center"/>
    </xf>
    <xf numFmtId="42" fontId="1" fillId="2" borderId="8" xfId="4" applyFont="1" applyFill="1" applyBorder="1" applyAlignment="1">
      <alignment vertical="center"/>
    </xf>
    <xf numFmtId="0" fontId="1" fillId="2" borderId="20" xfId="0" applyFont="1" applyFill="1" applyBorder="1" applyAlignment="1">
      <alignment horizontal="left" vertical="center" wrapText="1"/>
    </xf>
    <xf numFmtId="42" fontId="1" fillId="2" borderId="0" xfId="4" applyFont="1" applyFill="1" applyBorder="1" applyAlignment="1">
      <alignment vertical="center"/>
    </xf>
    <xf numFmtId="42" fontId="1" fillId="2" borderId="31" xfId="4" applyFont="1" applyFill="1" applyBorder="1" applyAlignment="1">
      <alignment vertical="center"/>
    </xf>
    <xf numFmtId="164" fontId="1" fillId="2" borderId="20" xfId="3" applyNumberFormat="1" applyFont="1" applyFill="1" applyBorder="1" applyAlignment="1">
      <alignment horizontal="center" vertical="center"/>
    </xf>
    <xf numFmtId="42" fontId="1" fillId="2" borderId="20" xfId="4" applyFont="1" applyFill="1" applyBorder="1" applyAlignment="1">
      <alignment vertical="center"/>
    </xf>
    <xf numFmtId="164" fontId="1" fillId="2" borderId="0" xfId="3" applyNumberFormat="1" applyFont="1" applyFill="1" applyBorder="1" applyAlignment="1">
      <alignment horizontal="center" vertical="center"/>
    </xf>
    <xf numFmtId="0" fontId="1" fillId="2" borderId="31" xfId="0" applyFont="1" applyFill="1" applyBorder="1" applyAlignment="1">
      <alignment vertical="center"/>
    </xf>
    <xf numFmtId="164" fontId="1" fillId="2" borderId="31" xfId="3" applyNumberFormat="1" applyFont="1" applyFill="1" applyBorder="1" applyAlignment="1">
      <alignment horizontal="center" vertical="center"/>
    </xf>
    <xf numFmtId="43" fontId="1" fillId="0" borderId="0" xfId="3" applyFont="1" applyAlignment="1">
      <alignment vertical="center"/>
    </xf>
    <xf numFmtId="0" fontId="37" fillId="0" borderId="0" xfId="0" applyFont="1" applyAlignment="1">
      <alignment horizontal="right" vertical="center"/>
    </xf>
    <xf numFmtId="164" fontId="37" fillId="0" borderId="0" xfId="3" applyNumberFormat="1" applyFont="1" applyAlignment="1">
      <alignment horizontal="center" vertical="center"/>
    </xf>
    <xf numFmtId="3" fontId="37" fillId="0" borderId="0" xfId="0" applyNumberFormat="1" applyFont="1" applyAlignment="1">
      <alignment vertical="center"/>
    </xf>
    <xf numFmtId="0" fontId="37" fillId="2" borderId="0" xfId="0" applyFont="1" applyFill="1" applyAlignment="1">
      <alignment horizontal="right" vertical="center"/>
    </xf>
    <xf numFmtId="42" fontId="37" fillId="0" borderId="0" xfId="4" applyFont="1" applyAlignment="1">
      <alignment horizontal="right" vertical="center"/>
    </xf>
    <xf numFmtId="42" fontId="1" fillId="2" borderId="8" xfId="4" applyFont="1" applyFill="1" applyBorder="1" applyAlignment="1">
      <alignment horizontal="center" vertical="center"/>
    </xf>
    <xf numFmtId="42" fontId="1" fillId="2" borderId="0" xfId="4" applyFont="1" applyFill="1" applyBorder="1" applyAlignment="1">
      <alignment horizontal="center" vertical="center"/>
    </xf>
    <xf numFmtId="42" fontId="1" fillId="2" borderId="31" xfId="4" applyFont="1" applyFill="1" applyBorder="1" applyAlignment="1">
      <alignment horizontal="center" vertical="center"/>
    </xf>
    <xf numFmtId="42" fontId="1" fillId="2" borderId="20" xfId="4" applyFont="1" applyFill="1" applyBorder="1" applyAlignment="1">
      <alignment horizontal="center" vertical="center"/>
    </xf>
    <xf numFmtId="3" fontId="37" fillId="0" borderId="0" xfId="0" applyNumberFormat="1" applyFont="1" applyAlignment="1">
      <alignment horizontal="center" vertical="center"/>
    </xf>
    <xf numFmtId="42" fontId="37" fillId="0" borderId="0" xfId="4" applyFont="1" applyAlignment="1">
      <alignment horizontal="center" vertical="center"/>
    </xf>
    <xf numFmtId="0" fontId="0" fillId="15" borderId="0" xfId="0" applyFill="1"/>
    <xf numFmtId="0" fontId="13" fillId="3" borderId="12" xfId="1" applyFont="1" applyFill="1" applyBorder="1" applyAlignment="1" applyProtection="1">
      <alignment horizontal="left" vertical="top" wrapText="1"/>
      <protection locked="0"/>
    </xf>
    <xf numFmtId="0" fontId="13" fillId="3" borderId="11" xfId="1" applyFont="1" applyFill="1" applyBorder="1" applyAlignment="1" applyProtection="1">
      <alignment horizontal="left" vertical="top" wrapText="1"/>
      <protection locked="0"/>
    </xf>
    <xf numFmtId="0" fontId="13" fillId="3" borderId="10" xfId="1" applyFont="1" applyFill="1" applyBorder="1" applyAlignment="1" applyProtection="1">
      <alignment horizontal="left" vertical="top" wrapText="1"/>
      <protection locked="0"/>
    </xf>
    <xf numFmtId="0" fontId="15" fillId="6" borderId="15" xfId="1" applyFont="1" applyFill="1" applyBorder="1" applyAlignment="1" applyProtection="1">
      <alignment horizontal="left" vertical="center"/>
    </xf>
    <xf numFmtId="0" fontId="15" fillId="6" borderId="14" xfId="1" applyFont="1" applyFill="1" applyBorder="1" applyAlignment="1" applyProtection="1">
      <alignment horizontal="left" vertical="center"/>
    </xf>
    <xf numFmtId="0" fontId="15" fillId="6" borderId="13" xfId="1" applyFont="1" applyFill="1" applyBorder="1" applyAlignment="1" applyProtection="1">
      <alignment horizontal="left" vertical="center"/>
    </xf>
    <xf numFmtId="0" fontId="17" fillId="3" borderId="12" xfId="1" applyFont="1" applyFill="1" applyBorder="1" applyAlignment="1" applyProtection="1">
      <alignment horizontal="center" vertical="center"/>
    </xf>
    <xf numFmtId="0" fontId="17" fillId="3" borderId="11" xfId="1" applyFont="1" applyFill="1" applyBorder="1" applyAlignment="1" applyProtection="1">
      <alignment horizontal="center" vertical="center"/>
    </xf>
    <xf numFmtId="0" fontId="17" fillId="3" borderId="10" xfId="1" applyFont="1" applyFill="1" applyBorder="1" applyAlignment="1" applyProtection="1">
      <alignment horizontal="center" vertical="center"/>
    </xf>
    <xf numFmtId="0" fontId="17" fillId="3" borderId="9" xfId="1" applyFont="1" applyFill="1" applyBorder="1" applyAlignment="1" applyProtection="1">
      <alignment horizontal="center" vertical="center"/>
    </xf>
    <xf numFmtId="0" fontId="17" fillId="3" borderId="0" xfId="1" applyFont="1" applyFill="1" applyBorder="1" applyAlignment="1" applyProtection="1">
      <alignment horizontal="center" vertical="center"/>
    </xf>
    <xf numFmtId="0" fontId="17" fillId="3" borderId="8" xfId="1" applyFont="1" applyFill="1" applyBorder="1" applyAlignment="1" applyProtection="1">
      <alignment horizontal="center" vertical="center"/>
    </xf>
    <xf numFmtId="0" fontId="17" fillId="3" borderId="18" xfId="1" applyFont="1" applyFill="1" applyBorder="1" applyAlignment="1" applyProtection="1">
      <alignment horizontal="center" vertical="center"/>
    </xf>
    <xf numFmtId="0" fontId="17" fillId="3" borderId="17" xfId="1" applyFont="1" applyFill="1" applyBorder="1" applyAlignment="1" applyProtection="1">
      <alignment horizontal="center" vertical="center"/>
    </xf>
    <xf numFmtId="0" fontId="17" fillId="3" borderId="16" xfId="1" applyFont="1" applyFill="1" applyBorder="1" applyAlignment="1" applyProtection="1">
      <alignment horizontal="center" vertical="center"/>
    </xf>
    <xf numFmtId="0" fontId="16" fillId="6" borderId="15" xfId="1" applyFont="1" applyFill="1" applyBorder="1" applyAlignment="1" applyProtection="1">
      <alignment horizontal="left" vertical="center"/>
    </xf>
    <xf numFmtId="0" fontId="13" fillId="3" borderId="12"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8" xfId="1" applyFont="1" applyFill="1" applyBorder="1" applyAlignment="1" applyProtection="1">
      <alignment horizontal="center" vertical="center" wrapText="1"/>
      <protection locked="0"/>
    </xf>
    <xf numFmtId="0" fontId="13" fillId="3" borderId="17" xfId="1" applyFont="1" applyFill="1" applyBorder="1" applyAlignment="1" applyProtection="1">
      <alignment horizontal="center" vertical="center" wrapText="1"/>
      <protection locked="0"/>
    </xf>
    <xf numFmtId="0" fontId="13" fillId="3" borderId="16" xfId="1" applyFont="1" applyFill="1" applyBorder="1" applyAlignment="1" applyProtection="1">
      <alignment horizontal="center" vertical="center" wrapText="1"/>
      <protection locked="0"/>
    </xf>
    <xf numFmtId="0" fontId="23" fillId="6" borderId="21" xfId="0" applyFont="1" applyFill="1" applyBorder="1" applyAlignment="1">
      <alignment vertical="center" wrapText="1"/>
    </xf>
    <xf numFmtId="0" fontId="23" fillId="6" borderId="27" xfId="0" applyFont="1" applyFill="1" applyBorder="1" applyAlignment="1">
      <alignment vertical="center" wrapText="1"/>
    </xf>
    <xf numFmtId="0" fontId="23" fillId="6" borderId="9" xfId="0" applyFont="1" applyFill="1" applyBorder="1" applyAlignment="1">
      <alignment vertical="center" wrapText="1"/>
    </xf>
    <xf numFmtId="0" fontId="23" fillId="6" borderId="24" xfId="0" applyFont="1" applyFill="1" applyBorder="1" applyAlignment="1">
      <alignment vertical="center" wrapText="1"/>
    </xf>
    <xf numFmtId="0" fontId="23" fillId="6" borderId="18" xfId="0" applyFont="1" applyFill="1" applyBorder="1" applyAlignment="1">
      <alignment vertical="center" wrapText="1"/>
    </xf>
    <xf numFmtId="0" fontId="23" fillId="6" borderId="23" xfId="0" applyFont="1" applyFill="1" applyBorder="1" applyAlignment="1">
      <alignment vertical="center" wrapText="1"/>
    </xf>
    <xf numFmtId="0" fontId="24" fillId="6" borderId="22"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24" fillId="6" borderId="13"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5" fillId="0" borderId="26" xfId="0" applyFont="1" applyBorder="1" applyAlignment="1">
      <alignment horizontal="center" vertical="center"/>
    </xf>
    <xf numFmtId="0" fontId="25" fillId="0" borderId="25" xfId="0" applyFont="1" applyBorder="1" applyAlignment="1">
      <alignment horizontal="center" vertical="center"/>
    </xf>
    <xf numFmtId="0" fontId="25" fillId="0" borderId="3" xfId="0" applyFont="1" applyBorder="1" applyAlignment="1">
      <alignment horizontal="center" vertical="center"/>
    </xf>
    <xf numFmtId="0" fontId="20" fillId="6" borderId="15" xfId="1" applyFont="1" applyFill="1" applyBorder="1" applyAlignment="1" applyProtection="1">
      <alignment horizontal="left" vertical="center"/>
    </xf>
    <xf numFmtId="0" fontId="18" fillId="6" borderId="14" xfId="1" applyFont="1" applyFill="1" applyBorder="1" applyAlignment="1" applyProtection="1">
      <alignment horizontal="left" vertical="center"/>
    </xf>
    <xf numFmtId="0" fontId="18" fillId="6" borderId="13" xfId="1" applyFont="1" applyFill="1" applyBorder="1" applyAlignment="1" applyProtection="1">
      <alignment horizontal="left" vertical="center"/>
    </xf>
    <xf numFmtId="0" fontId="13" fillId="6" borderId="9" xfId="1" applyFont="1" applyFill="1" applyBorder="1" applyAlignment="1" applyProtection="1">
      <alignment horizontal="center" vertical="center"/>
    </xf>
    <xf numFmtId="0" fontId="13" fillId="6" borderId="0" xfId="1" applyFont="1" applyFill="1" applyBorder="1" applyAlignment="1" applyProtection="1">
      <alignment horizontal="center" vertical="center"/>
    </xf>
    <xf numFmtId="0" fontId="13" fillId="6" borderId="8" xfId="1" applyFont="1" applyFill="1" applyBorder="1" applyAlignment="1" applyProtection="1">
      <alignment horizontal="center" vertical="center"/>
    </xf>
    <xf numFmtId="0" fontId="21" fillId="7" borderId="21" xfId="0" applyFont="1" applyFill="1" applyBorder="1" applyAlignment="1">
      <alignment horizontal="center" vertical="center" wrapText="1"/>
    </xf>
    <xf numFmtId="0" fontId="21" fillId="7" borderId="20" xfId="0" applyFont="1" applyFill="1" applyBorder="1" applyAlignment="1">
      <alignment horizontal="center" vertical="center" wrapText="1"/>
    </xf>
    <xf numFmtId="0" fontId="21" fillId="7" borderId="19" xfId="0" applyFont="1" applyFill="1" applyBorder="1" applyAlignment="1">
      <alignment horizontal="center" vertical="center" wrapText="1"/>
    </xf>
    <xf numFmtId="0" fontId="20" fillId="6" borderId="15" xfId="1" applyFont="1" applyFill="1" applyBorder="1" applyAlignment="1" applyProtection="1">
      <alignment horizontal="left" vertical="center" wrapText="1"/>
    </xf>
    <xf numFmtId="0" fontId="18" fillId="6" borderId="15" xfId="1" applyFont="1" applyFill="1" applyBorder="1" applyAlignment="1" applyProtection="1">
      <alignment horizontal="left" vertical="center"/>
    </xf>
    <xf numFmtId="0" fontId="12" fillId="0" borderId="0" xfId="0" applyFont="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8" fillId="0" borderId="6" xfId="0" applyFont="1" applyBorder="1" applyAlignment="1" applyProtection="1">
      <alignment horizontal="center" vertical="center" wrapText="1"/>
      <protection hidden="1"/>
    </xf>
    <xf numFmtId="0" fontId="38" fillId="0" borderId="30" xfId="0" applyFont="1" applyBorder="1" applyAlignment="1" applyProtection="1">
      <alignment horizontal="center" vertical="center" wrapText="1"/>
      <protection hidden="1"/>
    </xf>
    <xf numFmtId="0" fontId="38" fillId="0" borderId="7" xfId="0" applyFont="1" applyBorder="1" applyAlignment="1" applyProtection="1">
      <alignment horizontal="center" vertical="center" wrapText="1"/>
      <protection hidden="1"/>
    </xf>
    <xf numFmtId="42" fontId="37" fillId="2" borderId="6" xfId="4" applyFont="1" applyFill="1" applyBorder="1" applyAlignment="1">
      <alignment horizontal="center" vertical="center" wrapText="1"/>
    </xf>
    <xf numFmtId="42" fontId="37" fillId="2" borderId="30" xfId="4" applyFont="1" applyFill="1" applyBorder="1" applyAlignment="1">
      <alignment horizontal="center" vertical="center" wrapText="1"/>
    </xf>
    <xf numFmtId="42" fontId="37" fillId="2" borderId="7" xfId="4" applyFont="1" applyFill="1" applyBorder="1" applyAlignment="1">
      <alignment horizontal="center" vertical="center" wrapText="1"/>
    </xf>
    <xf numFmtId="0" fontId="31" fillId="0" borderId="0" xfId="0" applyFont="1" applyAlignment="1">
      <alignment horizontal="center" vertical="center"/>
    </xf>
    <xf numFmtId="164" fontId="32" fillId="12" borderId="0" xfId="3" applyNumberFormat="1" applyFont="1" applyFill="1" applyAlignment="1">
      <alignment horizontal="center" vertical="center"/>
    </xf>
    <xf numFmtId="0" fontId="32" fillId="14" borderId="0" xfId="0" applyFont="1" applyFill="1" applyAlignment="1">
      <alignment horizontal="center" vertical="center"/>
    </xf>
    <xf numFmtId="0" fontId="32" fillId="2" borderId="0" xfId="0" applyFont="1" applyFill="1" applyAlignment="1">
      <alignment horizontal="center" vertical="center"/>
    </xf>
    <xf numFmtId="0" fontId="32" fillId="9" borderId="0" xfId="0" applyFont="1" applyFill="1" applyAlignment="1">
      <alignment horizontal="center" vertical="center"/>
    </xf>
    <xf numFmtId="0" fontId="32" fillId="10" borderId="0" xfId="0" applyFont="1" applyFill="1" applyAlignment="1">
      <alignment horizontal="center" vertical="center"/>
    </xf>
    <xf numFmtId="0" fontId="32" fillId="11" borderId="0" xfId="0" applyFont="1" applyFill="1" applyAlignment="1">
      <alignment horizontal="center" vertical="center"/>
    </xf>
  </cellXfs>
  <cellStyles count="6">
    <cellStyle name="Millares" xfId="3" builtinId="3"/>
    <cellStyle name="Millares [0]" xfId="2" builtinId="6"/>
    <cellStyle name="Moneda [0]" xfId="4" builtinId="7"/>
    <cellStyle name="Normal" xfId="0" builtinId="0"/>
    <cellStyle name="Normal_Hoja1" xfId="1"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57150</xdr:rowOff>
    </xdr:from>
    <xdr:to>
      <xdr:col>9</xdr:col>
      <xdr:colOff>314325</xdr:colOff>
      <xdr:row>37</xdr:row>
      <xdr:rowOff>161925</xdr:rowOff>
    </xdr:to>
    <xdr:pic>
      <xdr:nvPicPr>
        <xdr:cNvPr id="2" name="Imagen 1">
          <a:extLst>
            <a:ext uri="{FF2B5EF4-FFF2-40B4-BE49-F238E27FC236}">
              <a16:creationId xmlns:a16="http://schemas.microsoft.com/office/drawing/2014/main" id="{8EC67673-E65B-480B-A702-2F05E6B6E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7150"/>
          <a:ext cx="7096125" cy="715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47625</xdr:colOff>
      <xdr:row>0</xdr:row>
      <xdr:rowOff>66675</xdr:rowOff>
    </xdr:from>
    <xdr:to>
      <xdr:col>19</xdr:col>
      <xdr:colOff>228600</xdr:colOff>
      <xdr:row>37</xdr:row>
      <xdr:rowOff>114300</xdr:rowOff>
    </xdr:to>
    <xdr:pic>
      <xdr:nvPicPr>
        <xdr:cNvPr id="3" name="Imagen 2">
          <a:extLst>
            <a:ext uri="{FF2B5EF4-FFF2-40B4-BE49-F238E27FC236}">
              <a16:creationId xmlns:a16="http://schemas.microsoft.com/office/drawing/2014/main" id="{AD226D29-65B8-4EBB-B1D9-E81F51D386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66675"/>
          <a:ext cx="7038975" cy="709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47625</xdr:colOff>
      <xdr:row>0</xdr:row>
      <xdr:rowOff>0</xdr:rowOff>
    </xdr:from>
    <xdr:to>
      <xdr:col>29</xdr:col>
      <xdr:colOff>304800</xdr:colOff>
      <xdr:row>38</xdr:row>
      <xdr:rowOff>9525</xdr:rowOff>
    </xdr:to>
    <xdr:pic>
      <xdr:nvPicPr>
        <xdr:cNvPr id="4" name="Imagen 3">
          <a:extLst>
            <a:ext uri="{FF2B5EF4-FFF2-40B4-BE49-F238E27FC236}">
              <a16:creationId xmlns:a16="http://schemas.microsoft.com/office/drawing/2014/main" id="{B02B2621-9E89-43AC-8406-F5DC949C66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678025" y="0"/>
          <a:ext cx="7115175" cy="724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0</xdr:row>
      <xdr:rowOff>0</xdr:rowOff>
    </xdr:from>
    <xdr:to>
      <xdr:col>39</xdr:col>
      <xdr:colOff>219075</xdr:colOff>
      <xdr:row>37</xdr:row>
      <xdr:rowOff>142875</xdr:rowOff>
    </xdr:to>
    <xdr:pic>
      <xdr:nvPicPr>
        <xdr:cNvPr id="6" name="Imagen 5">
          <a:extLst>
            <a:ext uri="{FF2B5EF4-FFF2-40B4-BE49-F238E27FC236}">
              <a16:creationId xmlns:a16="http://schemas.microsoft.com/office/drawing/2014/main" id="{61440326-4331-4915-84DE-29741FE8CC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012275" y="0"/>
          <a:ext cx="7077075" cy="719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0</xdr:colOff>
      <xdr:row>0</xdr:row>
      <xdr:rowOff>0</xdr:rowOff>
    </xdr:from>
    <xdr:to>
      <xdr:col>49</xdr:col>
      <xdr:colOff>276225</xdr:colOff>
      <xdr:row>37</xdr:row>
      <xdr:rowOff>104775</xdr:rowOff>
    </xdr:to>
    <xdr:pic>
      <xdr:nvPicPr>
        <xdr:cNvPr id="7" name="Imagen 6">
          <a:extLst>
            <a:ext uri="{FF2B5EF4-FFF2-40B4-BE49-F238E27FC236}">
              <a16:creationId xmlns:a16="http://schemas.microsoft.com/office/drawing/2014/main" id="{7CD682C5-F52D-43EA-9357-C5BC7E36E53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270325" y="0"/>
          <a:ext cx="7134225" cy="715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9525</xdr:colOff>
      <xdr:row>0</xdr:row>
      <xdr:rowOff>19050</xdr:rowOff>
    </xdr:from>
    <xdr:to>
      <xdr:col>59</xdr:col>
      <xdr:colOff>209550</xdr:colOff>
      <xdr:row>37</xdr:row>
      <xdr:rowOff>123825</xdr:rowOff>
    </xdr:to>
    <xdr:pic>
      <xdr:nvPicPr>
        <xdr:cNvPr id="8" name="Imagen 7">
          <a:extLst>
            <a:ext uri="{FF2B5EF4-FFF2-40B4-BE49-F238E27FC236}">
              <a16:creationId xmlns:a16="http://schemas.microsoft.com/office/drawing/2014/main" id="{88545CF8-4095-486F-91E3-172B545665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661725" y="19050"/>
          <a:ext cx="7058025" cy="715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60</xdr:col>
      <xdr:colOff>0</xdr:colOff>
      <xdr:row>0</xdr:row>
      <xdr:rowOff>0</xdr:rowOff>
    </xdr:from>
    <xdr:to>
      <xdr:col>69</xdr:col>
      <xdr:colOff>180975</xdr:colOff>
      <xdr:row>37</xdr:row>
      <xdr:rowOff>104775</xdr:rowOff>
    </xdr:to>
    <xdr:pic>
      <xdr:nvPicPr>
        <xdr:cNvPr id="9" name="Imagen 8">
          <a:extLst>
            <a:ext uri="{FF2B5EF4-FFF2-40B4-BE49-F238E27FC236}">
              <a16:creationId xmlns:a16="http://schemas.microsoft.com/office/drawing/2014/main" id="{B32983B3-7C82-4553-88BA-972C5CAD6C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891200" y="0"/>
          <a:ext cx="7038975" cy="715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933449</xdr:colOff>
      <xdr:row>7</xdr:row>
      <xdr:rowOff>85724</xdr:rowOff>
    </xdr:from>
    <xdr:ext cx="2228850" cy="3324226"/>
    <xdr:pic>
      <xdr:nvPicPr>
        <xdr:cNvPr id="2" name="Imagen 1">
          <a:extLst>
            <a:ext uri="{FF2B5EF4-FFF2-40B4-BE49-F238E27FC236}">
              <a16:creationId xmlns:a16="http://schemas.microsoft.com/office/drawing/2014/main" id="{E4485E51-E09B-4EE5-82B3-4379F22E34EC}"/>
            </a:ext>
          </a:extLst>
        </xdr:cNvPr>
        <xdr:cNvPicPr/>
      </xdr:nvPicPr>
      <xdr:blipFill rotWithShape="1">
        <a:blip xmlns:r="http://schemas.openxmlformats.org/officeDocument/2006/relationships" r:embed="rId1"/>
        <a:srcRect l="48963" t="22849" r="22538" b="6240"/>
        <a:stretch/>
      </xdr:blipFill>
      <xdr:spPr bwMode="auto">
        <a:xfrm>
          <a:off x="5095874" y="2019299"/>
          <a:ext cx="2228850" cy="3324226"/>
        </a:xfrm>
        <a:prstGeom prst="rect">
          <a:avLst/>
        </a:prstGeom>
        <a:ln>
          <a:noFill/>
        </a:ln>
        <a:extLst>
          <a:ext uri="{53640926-AAD7-44D8-BBD7-CCE9431645EC}">
            <a14:shadowObscured xmlns:a14="http://schemas.microsoft.com/office/drawing/2010/main"/>
          </a:ext>
        </a:extLst>
      </xdr:spPr>
    </xdr:pic>
    <xdr:clientData/>
  </xdr:oneCellAnchor>
  <xdr:oneCellAnchor>
    <xdr:from>
      <xdr:col>5</xdr:col>
      <xdr:colOff>175137</xdr:colOff>
      <xdr:row>11</xdr:row>
      <xdr:rowOff>19050</xdr:rowOff>
    </xdr:from>
    <xdr:ext cx="762232" cy="1285875"/>
    <xdr:pic>
      <xdr:nvPicPr>
        <xdr:cNvPr id="3" name="Imagen 2" descr="Imagen que contiene fruta, alimentos&#10;&#10;Descripción generada automáticamente">
          <a:extLst>
            <a:ext uri="{FF2B5EF4-FFF2-40B4-BE49-F238E27FC236}">
              <a16:creationId xmlns:a16="http://schemas.microsoft.com/office/drawing/2014/main" id="{F3C21B11-D5FF-4172-8439-B0F648C34F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66137" y="2114550"/>
          <a:ext cx="762232" cy="1285875"/>
        </a:xfrm>
        <a:prstGeom prst="rect">
          <a:avLst/>
        </a:prstGeom>
      </xdr:spPr>
    </xdr:pic>
    <xdr:clientData/>
  </xdr:oneCellAnchor>
  <xdr:oneCellAnchor>
    <xdr:from>
      <xdr:col>6</xdr:col>
      <xdr:colOff>981483</xdr:colOff>
      <xdr:row>11</xdr:row>
      <xdr:rowOff>38100</xdr:rowOff>
    </xdr:from>
    <xdr:ext cx="1037816" cy="1311276"/>
    <xdr:pic>
      <xdr:nvPicPr>
        <xdr:cNvPr id="4" name="Imagen 3" descr="Imagen que contiene alimentos, fruta&#10;&#10;Descripción generada automáticamente">
          <a:extLst>
            <a:ext uri="{FF2B5EF4-FFF2-40B4-BE49-F238E27FC236}">
              <a16:creationId xmlns:a16="http://schemas.microsoft.com/office/drawing/2014/main" id="{A26D3BA4-12C9-42A7-9FCE-4B07FF33CB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67808" y="2133600"/>
          <a:ext cx="1037816" cy="1311276"/>
        </a:xfrm>
        <a:prstGeom prst="rect">
          <a:avLst/>
        </a:prstGeom>
      </xdr:spPr>
    </xdr:pic>
    <xdr:clientData/>
  </xdr:oneCellAnchor>
  <xdr:oneCellAnchor>
    <xdr:from>
      <xdr:col>6</xdr:col>
      <xdr:colOff>6548</xdr:colOff>
      <xdr:row>11</xdr:row>
      <xdr:rowOff>47625</xdr:rowOff>
    </xdr:from>
    <xdr:ext cx="700746" cy="1245770"/>
    <xdr:pic>
      <xdr:nvPicPr>
        <xdr:cNvPr id="5" name="Imagen 4" descr="Imagen que contiene alimentos, tabla&#10;&#10;Descripción generada automáticamente">
          <a:extLst>
            <a:ext uri="{FF2B5EF4-FFF2-40B4-BE49-F238E27FC236}">
              <a16:creationId xmlns:a16="http://schemas.microsoft.com/office/drawing/2014/main" id="{5DA01C60-67B8-4F8C-931D-F5A985C9A2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35748" y="2143125"/>
          <a:ext cx="700746" cy="1245770"/>
        </a:xfrm>
        <a:prstGeom prst="rect">
          <a:avLst/>
        </a:prstGeom>
      </xdr:spPr>
    </xdr:pic>
    <xdr:clientData/>
  </xdr:oneCellAnchor>
  <xdr:oneCellAnchor>
    <xdr:from>
      <xdr:col>4</xdr:col>
      <xdr:colOff>904874</xdr:colOff>
      <xdr:row>29</xdr:row>
      <xdr:rowOff>172114</xdr:rowOff>
    </xdr:from>
    <xdr:ext cx="1819928" cy="807294"/>
    <xdr:pic>
      <xdr:nvPicPr>
        <xdr:cNvPr id="6" name="Imagen 5">
          <a:extLst>
            <a:ext uri="{FF2B5EF4-FFF2-40B4-BE49-F238E27FC236}">
              <a16:creationId xmlns:a16="http://schemas.microsoft.com/office/drawing/2014/main" id="{9F533907-C525-4DA2-BB9D-FE364CEFAF6F}"/>
            </a:ext>
          </a:extLst>
        </xdr:cNvPr>
        <xdr:cNvPicPr>
          <a:picLocks noChangeAspect="1"/>
        </xdr:cNvPicPr>
      </xdr:nvPicPr>
      <xdr:blipFill>
        <a:blip xmlns:r="http://schemas.openxmlformats.org/officeDocument/2006/relationships" r:embed="rId5"/>
        <a:stretch>
          <a:fillRect/>
        </a:stretch>
      </xdr:blipFill>
      <xdr:spPr>
        <a:xfrm>
          <a:off x="4190999" y="5696614"/>
          <a:ext cx="1819928" cy="807294"/>
        </a:xfrm>
        <a:prstGeom prst="rect">
          <a:avLst/>
        </a:prstGeom>
      </xdr:spPr>
    </xdr:pic>
    <xdr:clientData/>
  </xdr:oneCellAnchor>
  <xdr:oneCellAnchor>
    <xdr:from>
      <xdr:col>6</xdr:col>
      <xdr:colOff>342668</xdr:colOff>
      <xdr:row>29</xdr:row>
      <xdr:rowOff>180975</xdr:rowOff>
    </xdr:from>
    <xdr:ext cx="1876656" cy="781050"/>
    <xdr:pic>
      <xdr:nvPicPr>
        <xdr:cNvPr id="7" name="Imagen 6">
          <a:extLst>
            <a:ext uri="{FF2B5EF4-FFF2-40B4-BE49-F238E27FC236}">
              <a16:creationId xmlns:a16="http://schemas.microsoft.com/office/drawing/2014/main" id="{E0402013-0FF0-4E8D-BD69-62952608EAE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71868" y="5705475"/>
          <a:ext cx="1876656" cy="7810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28575</xdr:colOff>
      <xdr:row>1</xdr:row>
      <xdr:rowOff>19049</xdr:rowOff>
    </xdr:from>
    <xdr:ext cx="1800225" cy="1019176"/>
    <xdr:pic>
      <xdr:nvPicPr>
        <xdr:cNvPr id="8" name="Imagen 7">
          <a:extLst>
            <a:ext uri="{FF2B5EF4-FFF2-40B4-BE49-F238E27FC236}">
              <a16:creationId xmlns:a16="http://schemas.microsoft.com/office/drawing/2014/main" id="{83BE2465-C4DF-488A-B664-B22B3396FED5}"/>
            </a:ext>
          </a:extLst>
        </xdr:cNvPr>
        <xdr:cNvPicPr>
          <a:picLocks noChangeAspect="1"/>
        </xdr:cNvPicPr>
      </xdr:nvPicPr>
      <xdr:blipFill>
        <a:blip xmlns:r="http://schemas.openxmlformats.org/officeDocument/2006/relationships" r:embed="rId5"/>
        <a:stretch>
          <a:fillRect/>
        </a:stretch>
      </xdr:blipFill>
      <xdr:spPr>
        <a:xfrm>
          <a:off x="866775" y="209549"/>
          <a:ext cx="1800225" cy="101917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595034</xdr:colOff>
      <xdr:row>32</xdr:row>
      <xdr:rowOff>114300</xdr:rowOff>
    </xdr:to>
    <xdr:pic>
      <xdr:nvPicPr>
        <xdr:cNvPr id="2" name="Imagen 1">
          <a:extLst>
            <a:ext uri="{FF2B5EF4-FFF2-40B4-BE49-F238E27FC236}">
              <a16:creationId xmlns:a16="http://schemas.microsoft.com/office/drawing/2014/main" id="{1BB07AC3-9F62-4489-A66F-3F765A719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263034" cy="621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503199</xdr:colOff>
      <xdr:row>35</xdr:row>
      <xdr:rowOff>41649</xdr:rowOff>
    </xdr:to>
    <xdr:pic>
      <xdr:nvPicPr>
        <xdr:cNvPr id="2" name="Imagen 1">
          <a:extLst>
            <a:ext uri="{FF2B5EF4-FFF2-40B4-BE49-F238E27FC236}">
              <a16:creationId xmlns:a16="http://schemas.microsoft.com/office/drawing/2014/main" id="{3C89A325-DA4F-4FD3-84F5-23DD707523B1}"/>
            </a:ext>
          </a:extLst>
        </xdr:cNvPr>
        <xdr:cNvPicPr>
          <a:picLocks noChangeAspect="1"/>
        </xdr:cNvPicPr>
      </xdr:nvPicPr>
      <xdr:blipFill>
        <a:blip xmlns:r="http://schemas.openxmlformats.org/officeDocument/2006/relationships" r:embed="rId1"/>
        <a:stretch>
          <a:fillRect/>
        </a:stretch>
      </xdr:blipFill>
      <xdr:spPr>
        <a:xfrm>
          <a:off x="0" y="0"/>
          <a:ext cx="11933199" cy="6709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407949</xdr:colOff>
      <xdr:row>34</xdr:row>
      <xdr:rowOff>178597</xdr:rowOff>
    </xdr:to>
    <xdr:pic>
      <xdr:nvPicPr>
        <xdr:cNvPr id="2" name="Imagen 1">
          <a:extLst>
            <a:ext uri="{FF2B5EF4-FFF2-40B4-BE49-F238E27FC236}">
              <a16:creationId xmlns:a16="http://schemas.microsoft.com/office/drawing/2014/main" id="{CD234119-6D1A-4A2C-B4F1-9CEA93F19A50}"/>
            </a:ext>
          </a:extLst>
        </xdr:cNvPr>
        <xdr:cNvPicPr>
          <a:picLocks noChangeAspect="1"/>
        </xdr:cNvPicPr>
      </xdr:nvPicPr>
      <xdr:blipFill>
        <a:blip xmlns:r="http://schemas.openxmlformats.org/officeDocument/2006/relationships" r:embed="rId1"/>
        <a:stretch>
          <a:fillRect/>
        </a:stretch>
      </xdr:blipFill>
      <xdr:spPr>
        <a:xfrm>
          <a:off x="0" y="0"/>
          <a:ext cx="11837949" cy="66555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8EED-B71F-495A-8E23-0FE1C84DEC75}">
  <sheetPr>
    <tabColor rgb="FF00B050"/>
  </sheetPr>
  <dimension ref="J1:BH1"/>
  <sheetViews>
    <sheetView showGridLines="0" topLeftCell="A25" workbookViewId="0">
      <selection activeCell="BS11" sqref="BS11"/>
    </sheetView>
  </sheetViews>
  <sheetFormatPr baseColWidth="10" defaultRowHeight="15" x14ac:dyDescent="0.25"/>
  <cols>
    <col min="10" max="10" width="7.28515625" style="91" customWidth="1"/>
    <col min="20" max="20" width="6.42578125" style="91" customWidth="1"/>
    <col min="30" max="30" width="7.85546875" style="91" customWidth="1"/>
    <col min="40" max="40" width="6" style="91" customWidth="1"/>
    <col min="50" max="50" width="7.85546875" style="91" customWidth="1"/>
    <col min="60" max="60" width="5.7109375" style="91"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B1:H30"/>
  <sheetViews>
    <sheetView showGridLines="0" zoomScaleNormal="100" zoomScaleSheetLayoutView="100" workbookViewId="0">
      <selection sqref="A1:XFD1048576"/>
    </sheetView>
  </sheetViews>
  <sheetFormatPr baseColWidth="10" defaultRowHeight="15" x14ac:dyDescent="0.25"/>
  <cols>
    <col min="1" max="1" width="1.42578125" customWidth="1"/>
    <col min="2" max="2" width="11.42578125" style="20" customWidth="1"/>
    <col min="3" max="3" width="15" style="19" customWidth="1"/>
    <col min="4" max="4" width="18.28515625" style="19" customWidth="1"/>
    <col min="5" max="5" width="16.28515625" style="19" customWidth="1"/>
    <col min="6" max="7" width="16.7109375" style="19" customWidth="1"/>
    <col min="8" max="8" width="15.42578125" style="18" customWidth="1"/>
    <col min="9" max="9" width="1.140625" customWidth="1"/>
  </cols>
  <sheetData>
    <row r="1" spans="2:8" s="24" customFormat="1" ht="9.75" customHeight="1" thickBot="1" x14ac:dyDescent="0.3"/>
    <row r="2" spans="2:8" s="21" customFormat="1" ht="33.75" customHeight="1" x14ac:dyDescent="0.2">
      <c r="B2" s="114"/>
      <c r="C2" s="115"/>
      <c r="D2" s="124" t="s">
        <v>103</v>
      </c>
      <c r="E2" s="125"/>
      <c r="F2" s="125"/>
      <c r="G2" s="125"/>
      <c r="H2" s="126"/>
    </row>
    <row r="3" spans="2:8" s="21" customFormat="1" ht="34.5" customHeight="1" x14ac:dyDescent="0.2">
      <c r="B3" s="116"/>
      <c r="C3" s="117"/>
      <c r="D3" s="120" t="s">
        <v>102</v>
      </c>
      <c r="E3" s="121"/>
      <c r="F3" s="121"/>
      <c r="G3" s="121"/>
      <c r="H3" s="122"/>
    </row>
    <row r="4" spans="2:8" s="21" customFormat="1" ht="15" customHeight="1" x14ac:dyDescent="0.2">
      <c r="B4" s="118"/>
      <c r="C4" s="119"/>
      <c r="D4" s="123" t="s">
        <v>101</v>
      </c>
      <c r="E4" s="123"/>
      <c r="F4" s="123"/>
      <c r="G4" s="23" t="s">
        <v>100</v>
      </c>
      <c r="H4" s="22" t="s">
        <v>99</v>
      </c>
    </row>
    <row r="5" spans="2:8" s="21" customFormat="1" ht="13.5" thickBot="1" x14ac:dyDescent="0.25">
      <c r="B5" s="130"/>
      <c r="C5" s="131"/>
      <c r="D5" s="131"/>
      <c r="E5" s="131"/>
      <c r="F5" s="131"/>
      <c r="G5" s="131"/>
      <c r="H5" s="132"/>
    </row>
    <row r="6" spans="2:8" s="21" customFormat="1" ht="23.25" x14ac:dyDescent="0.2">
      <c r="B6" s="133" t="s">
        <v>98</v>
      </c>
      <c r="C6" s="134"/>
      <c r="D6" s="134"/>
      <c r="E6" s="134"/>
      <c r="F6" s="134"/>
      <c r="G6" s="134"/>
      <c r="H6" s="135"/>
    </row>
    <row r="7" spans="2:8" s="21" customFormat="1" ht="22.5" customHeight="1" x14ac:dyDescent="0.2">
      <c r="B7" s="127" t="s">
        <v>97</v>
      </c>
      <c r="C7" s="128"/>
      <c r="D7" s="128"/>
      <c r="E7" s="128"/>
      <c r="F7" s="128"/>
      <c r="G7" s="128"/>
      <c r="H7" s="129"/>
    </row>
    <row r="8" spans="2:8" s="21" customFormat="1" ht="273.75" customHeight="1" x14ac:dyDescent="0.2">
      <c r="B8" s="92" t="s">
        <v>96</v>
      </c>
      <c r="C8" s="93"/>
      <c r="D8" s="93"/>
      <c r="E8" s="93"/>
      <c r="F8" s="93"/>
      <c r="G8" s="93"/>
      <c r="H8" s="94"/>
    </row>
    <row r="9" spans="2:8" s="21" customFormat="1" ht="21.75" customHeight="1" x14ac:dyDescent="0.2">
      <c r="B9" s="136" t="s">
        <v>95</v>
      </c>
      <c r="C9" s="128"/>
      <c r="D9" s="128"/>
      <c r="E9" s="128"/>
      <c r="F9" s="128"/>
      <c r="G9" s="128"/>
      <c r="H9" s="129"/>
    </row>
    <row r="10" spans="2:8" s="21" customFormat="1" ht="303" customHeight="1" x14ac:dyDescent="0.2">
      <c r="B10" s="92" t="s">
        <v>94</v>
      </c>
      <c r="C10" s="93"/>
      <c r="D10" s="93"/>
      <c r="E10" s="93"/>
      <c r="F10" s="93"/>
      <c r="G10" s="93"/>
      <c r="H10" s="94"/>
    </row>
    <row r="11" spans="2:8" s="21" customFormat="1" ht="20.25" customHeight="1" x14ac:dyDescent="0.2">
      <c r="B11" s="137" t="s">
        <v>93</v>
      </c>
      <c r="C11" s="128"/>
      <c r="D11" s="128"/>
      <c r="E11" s="128"/>
      <c r="F11" s="128"/>
      <c r="G11" s="128"/>
      <c r="H11" s="129"/>
    </row>
    <row r="12" spans="2:8" s="21" customFormat="1" ht="108.75" customHeight="1" x14ac:dyDescent="0.2">
      <c r="B12" s="92" t="s">
        <v>92</v>
      </c>
      <c r="C12" s="93"/>
      <c r="D12" s="93"/>
      <c r="E12" s="93"/>
      <c r="F12" s="93"/>
      <c r="G12" s="93"/>
      <c r="H12" s="94"/>
    </row>
    <row r="13" spans="2:8" s="21" customFormat="1" ht="24.95" customHeight="1" x14ac:dyDescent="0.2">
      <c r="B13" s="95" t="s">
        <v>91</v>
      </c>
      <c r="C13" s="96"/>
      <c r="D13" s="96"/>
      <c r="E13" s="96"/>
      <c r="F13" s="96"/>
      <c r="G13" s="96"/>
      <c r="H13" s="97"/>
    </row>
    <row r="14" spans="2:8" s="21" customFormat="1" ht="12.75" x14ac:dyDescent="0.2">
      <c r="B14" s="108" t="s">
        <v>90</v>
      </c>
      <c r="C14" s="109"/>
      <c r="D14" s="109"/>
      <c r="E14" s="109"/>
      <c r="F14" s="109"/>
      <c r="G14" s="109"/>
      <c r="H14" s="110"/>
    </row>
    <row r="15" spans="2:8" s="21" customFormat="1" ht="12.75" x14ac:dyDescent="0.2">
      <c r="B15" s="111"/>
      <c r="C15" s="112"/>
      <c r="D15" s="112"/>
      <c r="E15" s="112"/>
      <c r="F15" s="112"/>
      <c r="G15" s="112"/>
      <c r="H15" s="113"/>
    </row>
    <row r="16" spans="2:8" s="21" customFormat="1" ht="24.95" customHeight="1" x14ac:dyDescent="0.2">
      <c r="B16" s="95" t="s">
        <v>89</v>
      </c>
      <c r="C16" s="96"/>
      <c r="D16" s="96"/>
      <c r="E16" s="96"/>
      <c r="F16" s="96"/>
      <c r="G16" s="96"/>
      <c r="H16" s="97"/>
    </row>
    <row r="17" spans="2:8" s="21" customFormat="1" ht="12.75" x14ac:dyDescent="0.2">
      <c r="B17" s="108" t="s">
        <v>88</v>
      </c>
      <c r="C17" s="109"/>
      <c r="D17" s="109"/>
      <c r="E17" s="109"/>
      <c r="F17" s="109"/>
      <c r="G17" s="109"/>
      <c r="H17" s="110"/>
    </row>
    <row r="18" spans="2:8" s="21" customFormat="1" ht="12.75" x14ac:dyDescent="0.2">
      <c r="B18" s="111"/>
      <c r="C18" s="112"/>
      <c r="D18" s="112"/>
      <c r="E18" s="112"/>
      <c r="F18" s="112"/>
      <c r="G18" s="112"/>
      <c r="H18" s="113"/>
    </row>
    <row r="19" spans="2:8" s="21" customFormat="1" ht="18.75" customHeight="1" x14ac:dyDescent="0.2">
      <c r="B19" s="95" t="s">
        <v>87</v>
      </c>
      <c r="C19" s="96"/>
      <c r="D19" s="96"/>
      <c r="E19" s="96"/>
      <c r="F19" s="96"/>
      <c r="G19" s="96"/>
      <c r="H19" s="97"/>
    </row>
    <row r="20" spans="2:8" s="21" customFormat="1" ht="12.75" x14ac:dyDescent="0.2">
      <c r="B20" s="108" t="s">
        <v>86</v>
      </c>
      <c r="C20" s="109"/>
      <c r="D20" s="109"/>
      <c r="E20" s="109"/>
      <c r="F20" s="109"/>
      <c r="G20" s="109"/>
      <c r="H20" s="110"/>
    </row>
    <row r="21" spans="2:8" s="21" customFormat="1" ht="12.75" x14ac:dyDescent="0.2">
      <c r="B21" s="111"/>
      <c r="C21" s="112"/>
      <c r="D21" s="112"/>
      <c r="E21" s="112"/>
      <c r="F21" s="112"/>
      <c r="G21" s="112"/>
      <c r="H21" s="113"/>
    </row>
    <row r="22" spans="2:8" s="21" customFormat="1" ht="21" customHeight="1" x14ac:dyDescent="0.2">
      <c r="B22" s="95" t="s">
        <v>85</v>
      </c>
      <c r="C22" s="96"/>
      <c r="D22" s="96"/>
      <c r="E22" s="96"/>
      <c r="F22" s="96"/>
      <c r="G22" s="96"/>
      <c r="H22" s="97"/>
    </row>
    <row r="23" spans="2:8" s="21" customFormat="1" ht="12.75" x14ac:dyDescent="0.2">
      <c r="B23" s="108" t="s">
        <v>84</v>
      </c>
      <c r="C23" s="109"/>
      <c r="D23" s="109"/>
      <c r="E23" s="109"/>
      <c r="F23" s="109"/>
      <c r="G23" s="109"/>
      <c r="H23" s="110"/>
    </row>
    <row r="24" spans="2:8" s="21" customFormat="1" ht="12.75" x14ac:dyDescent="0.2">
      <c r="B24" s="111"/>
      <c r="C24" s="112"/>
      <c r="D24" s="112"/>
      <c r="E24" s="112"/>
      <c r="F24" s="112"/>
      <c r="G24" s="112"/>
      <c r="H24" s="113"/>
    </row>
    <row r="25" spans="2:8" s="21" customFormat="1" ht="26.1" customHeight="1" x14ac:dyDescent="0.2">
      <c r="B25" s="95" t="s">
        <v>83</v>
      </c>
      <c r="C25" s="96"/>
      <c r="D25" s="96"/>
      <c r="E25" s="96"/>
      <c r="F25" s="96"/>
      <c r="G25" s="96"/>
      <c r="H25" s="97"/>
    </row>
    <row r="26" spans="2:8" s="21" customFormat="1" ht="12.75" x14ac:dyDescent="0.2">
      <c r="B26" s="98" t="s">
        <v>82</v>
      </c>
      <c r="C26" s="99"/>
      <c r="D26" s="99"/>
      <c r="E26" s="99"/>
      <c r="F26" s="99"/>
      <c r="G26" s="99"/>
      <c r="H26" s="100"/>
    </row>
    <row r="27" spans="2:8" s="21" customFormat="1" ht="12.75" x14ac:dyDescent="0.2">
      <c r="B27" s="101"/>
      <c r="C27" s="102"/>
      <c r="D27" s="102"/>
      <c r="E27" s="102"/>
      <c r="F27" s="102"/>
      <c r="G27" s="102"/>
      <c r="H27" s="103"/>
    </row>
    <row r="28" spans="2:8" s="21" customFormat="1" ht="25.5" hidden="1" customHeight="1" x14ac:dyDescent="0.2">
      <c r="B28" s="104"/>
      <c r="C28" s="105"/>
      <c r="D28" s="105"/>
      <c r="E28" s="105"/>
      <c r="F28" s="105"/>
      <c r="G28" s="105"/>
      <c r="H28" s="106"/>
    </row>
    <row r="29" spans="2:8" s="21" customFormat="1" ht="26.1" customHeight="1" x14ac:dyDescent="0.2">
      <c r="B29" s="107" t="s">
        <v>81</v>
      </c>
      <c r="C29" s="96"/>
      <c r="D29" s="96"/>
      <c r="E29" s="96"/>
      <c r="F29" s="96"/>
      <c r="G29" s="96"/>
      <c r="H29" s="97"/>
    </row>
    <row r="30" spans="2:8" s="21" customFormat="1" ht="105.75" customHeight="1" x14ac:dyDescent="0.2">
      <c r="B30" s="92" t="s">
        <v>80</v>
      </c>
      <c r="C30" s="93"/>
      <c r="D30" s="93"/>
      <c r="E30" s="93"/>
      <c r="F30" s="93"/>
      <c r="G30" s="93"/>
      <c r="H30" s="94"/>
    </row>
  </sheetData>
  <sheetProtection insertRows="0"/>
  <mergeCells count="24">
    <mergeCell ref="B2:C4"/>
    <mergeCell ref="D3:H3"/>
    <mergeCell ref="D4:F4"/>
    <mergeCell ref="D2:H2"/>
    <mergeCell ref="B14:H15"/>
    <mergeCell ref="B7:H7"/>
    <mergeCell ref="B8:H8"/>
    <mergeCell ref="B5:H5"/>
    <mergeCell ref="B6:H6"/>
    <mergeCell ref="B9:H9"/>
    <mergeCell ref="B10:H10"/>
    <mergeCell ref="B11:H11"/>
    <mergeCell ref="B12:H12"/>
    <mergeCell ref="B13:H13"/>
    <mergeCell ref="B30:H30"/>
    <mergeCell ref="B25:H25"/>
    <mergeCell ref="B26:H28"/>
    <mergeCell ref="B29:H29"/>
    <mergeCell ref="B16:H16"/>
    <mergeCell ref="B17:H18"/>
    <mergeCell ref="B19:H19"/>
    <mergeCell ref="B20:H21"/>
    <mergeCell ref="B22:H22"/>
    <mergeCell ref="B23:H24"/>
  </mergeCells>
  <pageMargins left="0.78740157480314965" right="0.39370078740157483" top="0.39370078740157483" bottom="0.59055118110236227" header="0.31496062992125984" footer="0.31496062992125984"/>
  <pageSetup scale="62" orientation="portrait" r:id="rId1"/>
  <headerFooter>
    <oddFooter>&amp;C&amp;"Arial,Normal"&amp;10EL FORMATO IMPRESO, SIN DILIGENCIAR, ES UNA COPIA NO CONTROLADA
https://www.invima.gov.co&amp;R&amp;"Arial,Normal"&amp;10Página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H37"/>
  <sheetViews>
    <sheetView showGridLines="0" workbookViewId="0">
      <pane xSplit="1" ySplit="5" topLeftCell="B29" activePane="bottomRight" state="frozen"/>
      <selection pane="topRight" activeCell="B1" sqref="B1"/>
      <selection pane="bottomLeft" activeCell="A6" sqref="A6"/>
      <selection pane="bottomRight" activeCell="E36" sqref="A1:XFD1048576"/>
    </sheetView>
  </sheetViews>
  <sheetFormatPr baseColWidth="10" defaultColWidth="11.42578125" defaultRowHeight="12.75" x14ac:dyDescent="0.25"/>
  <cols>
    <col min="1" max="1" width="1" style="1" customWidth="1"/>
    <col min="2" max="2" width="5.42578125" style="1" customWidth="1"/>
    <col min="3" max="3" width="20.7109375" style="1" customWidth="1"/>
    <col min="4" max="4" width="12" style="1" customWidth="1"/>
    <col min="5" max="5" width="33.140625" style="1" customWidth="1"/>
    <col min="6" max="6" width="33.5703125" style="4" customWidth="1"/>
    <col min="7" max="7" width="7.28515625" style="9" customWidth="1"/>
    <col min="8" max="8" width="7.85546875" style="9" customWidth="1"/>
    <col min="9" max="9" width="1" style="1" customWidth="1"/>
    <col min="10" max="16384" width="11.42578125" style="1"/>
  </cols>
  <sheetData>
    <row r="1" spans="2:8" ht="6.75" customHeight="1" x14ac:dyDescent="0.25"/>
    <row r="2" spans="2:8" ht="18" customHeight="1" x14ac:dyDescent="0.25">
      <c r="B2" s="138" t="s">
        <v>56</v>
      </c>
      <c r="C2" s="138"/>
      <c r="D2" s="138"/>
      <c r="E2" s="138"/>
      <c r="F2" s="138"/>
      <c r="G2" s="138"/>
      <c r="H2" s="138"/>
    </row>
    <row r="3" spans="2:8" ht="4.5" customHeight="1" thickBot="1" x14ac:dyDescent="0.3"/>
    <row r="4" spans="2:8" ht="21.75" customHeight="1" x14ac:dyDescent="0.25">
      <c r="B4" s="141" t="s">
        <v>7</v>
      </c>
      <c r="C4" s="143" t="s">
        <v>8</v>
      </c>
      <c r="D4" s="145" t="s">
        <v>51</v>
      </c>
      <c r="E4" s="143" t="s">
        <v>57</v>
      </c>
      <c r="F4" s="143" t="s">
        <v>12</v>
      </c>
      <c r="G4" s="139" t="s">
        <v>50</v>
      </c>
      <c r="H4" s="140"/>
    </row>
    <row r="5" spans="2:8" ht="21.75" customHeight="1" thickBot="1" x14ac:dyDescent="0.3">
      <c r="B5" s="142"/>
      <c r="C5" s="144"/>
      <c r="D5" s="146"/>
      <c r="E5" s="144"/>
      <c r="F5" s="144"/>
      <c r="G5" s="7" t="s">
        <v>48</v>
      </c>
      <c r="H5" s="8" t="s">
        <v>49</v>
      </c>
    </row>
    <row r="6" spans="2:8" ht="5.25" customHeight="1" x14ac:dyDescent="0.25">
      <c r="F6" s="1"/>
      <c r="G6" s="10"/>
      <c r="H6" s="11"/>
    </row>
    <row r="7" spans="2:8" ht="38.25" x14ac:dyDescent="0.25">
      <c r="B7" s="3">
        <v>1</v>
      </c>
      <c r="C7" s="15" t="s">
        <v>29</v>
      </c>
      <c r="D7" s="17" t="s">
        <v>58</v>
      </c>
      <c r="E7" s="5" t="s">
        <v>52</v>
      </c>
      <c r="F7" s="5" t="s">
        <v>26</v>
      </c>
      <c r="G7" s="6" t="s">
        <v>9</v>
      </c>
      <c r="H7" s="13" t="s">
        <v>27</v>
      </c>
    </row>
    <row r="8" spans="2:8" ht="38.25" x14ac:dyDescent="0.25">
      <c r="B8" s="3">
        <f>B7+1</f>
        <v>2</v>
      </c>
      <c r="C8" s="15" t="s">
        <v>17</v>
      </c>
      <c r="D8" s="17" t="s">
        <v>58</v>
      </c>
      <c r="E8" s="5" t="s">
        <v>47</v>
      </c>
      <c r="F8" s="5" t="s">
        <v>33</v>
      </c>
      <c r="G8" s="6" t="s">
        <v>9</v>
      </c>
      <c r="H8" s="12" t="s">
        <v>9</v>
      </c>
    </row>
    <row r="9" spans="2:8" ht="25.5" x14ac:dyDescent="0.25">
      <c r="B9" s="3">
        <f t="shared" ref="B9:B37" si="0">B8+1</f>
        <v>3</v>
      </c>
      <c r="C9" s="15" t="s">
        <v>18</v>
      </c>
      <c r="D9" s="17" t="s">
        <v>58</v>
      </c>
      <c r="E9" s="5" t="s">
        <v>34</v>
      </c>
      <c r="F9" s="2" t="s">
        <v>35</v>
      </c>
      <c r="G9" s="6" t="s">
        <v>9</v>
      </c>
      <c r="H9" s="12" t="s">
        <v>9</v>
      </c>
    </row>
    <row r="10" spans="2:8" ht="25.5" x14ac:dyDescent="0.25">
      <c r="B10" s="3">
        <f t="shared" si="0"/>
        <v>4</v>
      </c>
      <c r="C10" s="15" t="s">
        <v>19</v>
      </c>
      <c r="D10" s="17" t="s">
        <v>58</v>
      </c>
      <c r="E10" s="5" t="s">
        <v>13</v>
      </c>
      <c r="F10" s="5" t="s">
        <v>59</v>
      </c>
      <c r="G10" s="6" t="s">
        <v>9</v>
      </c>
      <c r="H10" s="12" t="s">
        <v>9</v>
      </c>
    </row>
    <row r="11" spans="2:8" ht="38.25" x14ac:dyDescent="0.25">
      <c r="B11" s="3">
        <f t="shared" si="0"/>
        <v>5</v>
      </c>
      <c r="C11" s="15" t="s">
        <v>20</v>
      </c>
      <c r="D11" s="17" t="s">
        <v>58</v>
      </c>
      <c r="E11" s="5" t="s">
        <v>28</v>
      </c>
      <c r="F11" s="5" t="s">
        <v>60</v>
      </c>
      <c r="G11" s="6" t="s">
        <v>9</v>
      </c>
      <c r="H11" s="12" t="s">
        <v>9</v>
      </c>
    </row>
    <row r="12" spans="2:8" ht="38.25" x14ac:dyDescent="0.25">
      <c r="B12" s="3">
        <f t="shared" si="0"/>
        <v>6</v>
      </c>
      <c r="C12" s="16" t="s">
        <v>15</v>
      </c>
      <c r="D12" s="17" t="s">
        <v>58</v>
      </c>
      <c r="E12" s="5" t="s">
        <v>16</v>
      </c>
      <c r="F12" s="5"/>
      <c r="G12" s="6" t="s">
        <v>9</v>
      </c>
      <c r="H12" s="12" t="s">
        <v>9</v>
      </c>
    </row>
    <row r="13" spans="2:8" ht="25.5" x14ac:dyDescent="0.25">
      <c r="B13" s="3">
        <f t="shared" si="0"/>
        <v>7</v>
      </c>
      <c r="C13" s="15" t="s">
        <v>37</v>
      </c>
      <c r="D13" s="17" t="s">
        <v>58</v>
      </c>
      <c r="E13" s="5" t="s">
        <v>36</v>
      </c>
      <c r="F13" s="5" t="s">
        <v>61</v>
      </c>
      <c r="G13" s="6" t="s">
        <v>9</v>
      </c>
      <c r="H13" s="13" t="s">
        <v>27</v>
      </c>
    </row>
    <row r="14" spans="2:8" ht="25.5" x14ac:dyDescent="0.25">
      <c r="B14" s="3">
        <f t="shared" si="0"/>
        <v>8</v>
      </c>
      <c r="C14" s="15" t="s">
        <v>0</v>
      </c>
      <c r="D14" s="17" t="s">
        <v>58</v>
      </c>
      <c r="E14" s="5" t="s">
        <v>62</v>
      </c>
      <c r="F14" s="5"/>
      <c r="G14" s="6" t="s">
        <v>9</v>
      </c>
      <c r="H14" s="13" t="s">
        <v>27</v>
      </c>
    </row>
    <row r="15" spans="2:8" x14ac:dyDescent="0.25">
      <c r="B15" s="3">
        <f t="shared" si="0"/>
        <v>9</v>
      </c>
      <c r="C15" s="15" t="s">
        <v>53</v>
      </c>
      <c r="D15" s="17" t="s">
        <v>58</v>
      </c>
      <c r="E15" s="5" t="s">
        <v>63</v>
      </c>
      <c r="F15" s="5"/>
      <c r="G15" s="14" t="s">
        <v>27</v>
      </c>
      <c r="H15" s="12" t="s">
        <v>9</v>
      </c>
    </row>
    <row r="16" spans="2:8" ht="25.5" x14ac:dyDescent="0.25">
      <c r="B16" s="3">
        <f t="shared" si="0"/>
        <v>10</v>
      </c>
      <c r="C16" s="15" t="s">
        <v>31</v>
      </c>
      <c r="D16" s="17" t="s">
        <v>58</v>
      </c>
      <c r="E16" s="5" t="s">
        <v>64</v>
      </c>
      <c r="F16" s="5" t="s">
        <v>65</v>
      </c>
      <c r="G16" s="14" t="s">
        <v>27</v>
      </c>
      <c r="H16" s="12" t="s">
        <v>9</v>
      </c>
    </row>
    <row r="17" spans="2:8" ht="38.25" x14ac:dyDescent="0.25">
      <c r="B17" s="3">
        <f t="shared" si="0"/>
        <v>11</v>
      </c>
      <c r="C17" s="15" t="s">
        <v>38</v>
      </c>
      <c r="D17" s="17" t="s">
        <v>58</v>
      </c>
      <c r="E17" s="5" t="s">
        <v>66</v>
      </c>
      <c r="F17" s="5" t="s">
        <v>67</v>
      </c>
      <c r="G17" s="14" t="s">
        <v>27</v>
      </c>
      <c r="H17" s="12" t="s">
        <v>9</v>
      </c>
    </row>
    <row r="18" spans="2:8" ht="25.5" x14ac:dyDescent="0.25">
      <c r="B18" s="3">
        <f t="shared" si="0"/>
        <v>12</v>
      </c>
      <c r="C18" s="15" t="s">
        <v>1</v>
      </c>
      <c r="D18" s="17" t="s">
        <v>58</v>
      </c>
      <c r="E18" s="5" t="s">
        <v>30</v>
      </c>
      <c r="F18" s="5" t="s">
        <v>107</v>
      </c>
      <c r="G18" s="6" t="s">
        <v>9</v>
      </c>
      <c r="H18" s="13" t="s">
        <v>27</v>
      </c>
    </row>
    <row r="19" spans="2:8" x14ac:dyDescent="0.25">
      <c r="B19" s="3">
        <f t="shared" si="0"/>
        <v>13</v>
      </c>
      <c r="C19" s="15" t="s">
        <v>2</v>
      </c>
      <c r="D19" s="17" t="s">
        <v>58</v>
      </c>
      <c r="E19" s="5" t="s">
        <v>39</v>
      </c>
      <c r="F19" s="5"/>
      <c r="G19" s="6" t="s">
        <v>9</v>
      </c>
      <c r="H19" s="13" t="s">
        <v>27</v>
      </c>
    </row>
    <row r="20" spans="2:8" x14ac:dyDescent="0.25">
      <c r="B20" s="3">
        <f t="shared" si="0"/>
        <v>14</v>
      </c>
      <c r="C20" s="15" t="s">
        <v>40</v>
      </c>
      <c r="D20" s="17" t="s">
        <v>58</v>
      </c>
      <c r="E20" s="5" t="s">
        <v>41</v>
      </c>
      <c r="F20" s="5"/>
      <c r="G20" s="14" t="s">
        <v>27</v>
      </c>
      <c r="H20" s="12" t="s">
        <v>9</v>
      </c>
    </row>
    <row r="21" spans="2:8" ht="25.5" x14ac:dyDescent="0.25">
      <c r="B21" s="3">
        <f t="shared" si="0"/>
        <v>15</v>
      </c>
      <c r="C21" s="15" t="s">
        <v>32</v>
      </c>
      <c r="D21" s="17" t="s">
        <v>58</v>
      </c>
      <c r="E21" s="5" t="s">
        <v>68</v>
      </c>
      <c r="F21" s="5"/>
      <c r="G21" s="6" t="s">
        <v>9</v>
      </c>
      <c r="H21" s="12" t="s">
        <v>9</v>
      </c>
    </row>
    <row r="22" spans="2:8" x14ac:dyDescent="0.25">
      <c r="B22" s="3">
        <f t="shared" si="0"/>
        <v>16</v>
      </c>
      <c r="C22" s="15" t="s">
        <v>10</v>
      </c>
      <c r="D22" s="17" t="s">
        <v>58</v>
      </c>
      <c r="E22" s="5" t="s">
        <v>43</v>
      </c>
      <c r="F22" s="5" t="s">
        <v>69</v>
      </c>
      <c r="G22" s="6" t="s">
        <v>9</v>
      </c>
      <c r="H22" s="13" t="s">
        <v>27</v>
      </c>
    </row>
    <row r="23" spans="2:8" ht="25.5" x14ac:dyDescent="0.25">
      <c r="B23" s="3">
        <f t="shared" si="0"/>
        <v>17</v>
      </c>
      <c r="C23" s="25" t="s">
        <v>70</v>
      </c>
      <c r="D23" s="17" t="s">
        <v>58</v>
      </c>
      <c r="E23" s="5" t="s">
        <v>71</v>
      </c>
      <c r="F23" s="5" t="s">
        <v>42</v>
      </c>
      <c r="G23" s="6" t="s">
        <v>9</v>
      </c>
      <c r="H23" s="12" t="s">
        <v>9</v>
      </c>
    </row>
    <row r="24" spans="2:8" ht="38.25" x14ac:dyDescent="0.25">
      <c r="B24" s="3">
        <f t="shared" si="0"/>
        <v>18</v>
      </c>
      <c r="C24" s="15" t="s">
        <v>3</v>
      </c>
      <c r="D24" s="17" t="s">
        <v>58</v>
      </c>
      <c r="E24" s="5" t="s">
        <v>108</v>
      </c>
      <c r="F24" s="5" t="s">
        <v>14</v>
      </c>
      <c r="G24" s="6" t="s">
        <v>9</v>
      </c>
      <c r="H24" s="12" t="s">
        <v>9</v>
      </c>
    </row>
    <row r="25" spans="2:8" ht="38.25" x14ac:dyDescent="0.25">
      <c r="B25" s="3">
        <f t="shared" si="0"/>
        <v>19</v>
      </c>
      <c r="C25" s="15" t="s">
        <v>4</v>
      </c>
      <c r="D25" s="17" t="s">
        <v>58</v>
      </c>
      <c r="E25" s="5" t="s">
        <v>72</v>
      </c>
      <c r="F25" s="5" t="s">
        <v>55</v>
      </c>
      <c r="G25" s="6" t="s">
        <v>9</v>
      </c>
      <c r="H25" s="12" t="s">
        <v>9</v>
      </c>
    </row>
    <row r="26" spans="2:8" ht="25.5" x14ac:dyDescent="0.25">
      <c r="B26" s="3">
        <f t="shared" si="0"/>
        <v>20</v>
      </c>
      <c r="C26" s="15" t="s">
        <v>44</v>
      </c>
      <c r="D26" s="17" t="s">
        <v>58</v>
      </c>
      <c r="E26" s="5" t="s">
        <v>73</v>
      </c>
      <c r="F26" s="5"/>
      <c r="G26" s="6" t="s">
        <v>9</v>
      </c>
      <c r="H26" s="12" t="s">
        <v>9</v>
      </c>
    </row>
    <row r="27" spans="2:8" ht="25.5" x14ac:dyDescent="0.25">
      <c r="B27" s="3">
        <f t="shared" si="0"/>
        <v>21</v>
      </c>
      <c r="C27" s="15" t="s">
        <v>5</v>
      </c>
      <c r="D27" s="17" t="s">
        <v>58</v>
      </c>
      <c r="E27" s="5" t="s">
        <v>45</v>
      </c>
      <c r="F27" s="5"/>
      <c r="G27" s="6" t="s">
        <v>9</v>
      </c>
      <c r="H27" s="12" t="s">
        <v>9</v>
      </c>
    </row>
    <row r="28" spans="2:8" ht="25.5" x14ac:dyDescent="0.25">
      <c r="B28" s="3">
        <f t="shared" si="0"/>
        <v>22</v>
      </c>
      <c r="C28" s="15" t="s">
        <v>6</v>
      </c>
      <c r="D28" s="17" t="s">
        <v>58</v>
      </c>
      <c r="E28" s="5" t="s">
        <v>46</v>
      </c>
      <c r="F28" s="5" t="s">
        <v>74</v>
      </c>
      <c r="G28" s="6" t="s">
        <v>9</v>
      </c>
      <c r="H28" s="12" t="s">
        <v>9</v>
      </c>
    </row>
    <row r="29" spans="2:8" ht="25.5" x14ac:dyDescent="0.25">
      <c r="B29" s="3">
        <f t="shared" si="0"/>
        <v>23</v>
      </c>
      <c r="C29" s="25" t="s">
        <v>75</v>
      </c>
      <c r="D29" s="17" t="s">
        <v>58</v>
      </c>
      <c r="E29" s="5"/>
      <c r="F29" s="5"/>
      <c r="G29" s="6" t="s">
        <v>9</v>
      </c>
      <c r="H29" s="12" t="s">
        <v>9</v>
      </c>
    </row>
    <row r="30" spans="2:8" x14ac:dyDescent="0.25">
      <c r="B30" s="3">
        <f t="shared" si="0"/>
        <v>24</v>
      </c>
      <c r="C30" s="15" t="s">
        <v>11</v>
      </c>
      <c r="D30" s="17" t="s">
        <v>58</v>
      </c>
      <c r="E30" s="5"/>
      <c r="F30" s="5"/>
      <c r="G30" s="6" t="s">
        <v>9</v>
      </c>
      <c r="H30" s="12" t="s">
        <v>9</v>
      </c>
    </row>
    <row r="31" spans="2:8" ht="25.5" x14ac:dyDescent="0.25">
      <c r="B31" s="3">
        <f t="shared" si="0"/>
        <v>25</v>
      </c>
      <c r="C31" s="15" t="s">
        <v>76</v>
      </c>
      <c r="D31" s="26" t="s">
        <v>105</v>
      </c>
      <c r="E31" s="5" t="s">
        <v>22</v>
      </c>
      <c r="F31" s="5" t="s">
        <v>77</v>
      </c>
      <c r="G31" s="6" t="s">
        <v>9</v>
      </c>
      <c r="H31" s="12" t="s">
        <v>9</v>
      </c>
    </row>
    <row r="32" spans="2:8" ht="24" x14ac:dyDescent="0.25">
      <c r="B32" s="3">
        <f t="shared" si="0"/>
        <v>26</v>
      </c>
      <c r="C32" s="15" t="s">
        <v>21</v>
      </c>
      <c r="D32" s="26" t="s">
        <v>105</v>
      </c>
      <c r="E32" s="5" t="s">
        <v>79</v>
      </c>
      <c r="F32" s="5"/>
      <c r="G32" s="6" t="s">
        <v>9</v>
      </c>
      <c r="H32" s="12" t="s">
        <v>9</v>
      </c>
    </row>
    <row r="33" spans="2:8" ht="25.5" x14ac:dyDescent="0.25">
      <c r="B33" s="3">
        <f t="shared" si="0"/>
        <v>27</v>
      </c>
      <c r="C33" s="15" t="s">
        <v>23</v>
      </c>
      <c r="D33" s="26" t="s">
        <v>105</v>
      </c>
      <c r="E33" s="5"/>
      <c r="F33" s="5" t="s">
        <v>78</v>
      </c>
      <c r="G33" s="6" t="s">
        <v>9</v>
      </c>
      <c r="H33" s="12" t="s">
        <v>9</v>
      </c>
    </row>
    <row r="34" spans="2:8" ht="24" x14ac:dyDescent="0.25">
      <c r="B34" s="3">
        <f t="shared" si="0"/>
        <v>28</v>
      </c>
      <c r="C34" s="15" t="s">
        <v>24</v>
      </c>
      <c r="D34" s="26" t="s">
        <v>105</v>
      </c>
      <c r="E34" s="5"/>
      <c r="F34" s="5"/>
      <c r="G34" s="6" t="s">
        <v>9</v>
      </c>
      <c r="H34" s="12" t="s">
        <v>9</v>
      </c>
    </row>
    <row r="35" spans="2:8" ht="51" x14ac:dyDescent="0.25">
      <c r="B35" s="3">
        <f t="shared" si="0"/>
        <v>29</v>
      </c>
      <c r="C35" s="16" t="s">
        <v>209</v>
      </c>
      <c r="D35" s="26" t="s">
        <v>105</v>
      </c>
      <c r="E35" s="5" t="s">
        <v>210</v>
      </c>
      <c r="F35" s="5"/>
      <c r="G35" s="6" t="s">
        <v>9</v>
      </c>
      <c r="H35" s="12" t="s">
        <v>9</v>
      </c>
    </row>
    <row r="36" spans="2:8" ht="38.25" x14ac:dyDescent="0.25">
      <c r="B36" s="3">
        <f t="shared" si="0"/>
        <v>30</v>
      </c>
      <c r="C36" s="15" t="s">
        <v>106</v>
      </c>
      <c r="D36" s="26" t="s">
        <v>105</v>
      </c>
      <c r="E36" s="5" t="s">
        <v>211</v>
      </c>
      <c r="F36" s="5"/>
      <c r="G36" s="6" t="s">
        <v>9</v>
      </c>
      <c r="H36" s="12" t="s">
        <v>9</v>
      </c>
    </row>
    <row r="37" spans="2:8" ht="38.25" x14ac:dyDescent="0.25">
      <c r="B37" s="3">
        <f t="shared" si="0"/>
        <v>31</v>
      </c>
      <c r="C37" s="15" t="s">
        <v>25</v>
      </c>
      <c r="D37" s="26" t="s">
        <v>105</v>
      </c>
      <c r="E37" s="5" t="s">
        <v>54</v>
      </c>
      <c r="F37" s="5"/>
      <c r="G37" s="6" t="s">
        <v>9</v>
      </c>
      <c r="H37" s="12" t="s">
        <v>9</v>
      </c>
    </row>
  </sheetData>
  <mergeCells count="7">
    <mergeCell ref="B2:H2"/>
    <mergeCell ref="G4:H4"/>
    <mergeCell ref="B4:B5"/>
    <mergeCell ref="C4:C5"/>
    <mergeCell ref="E4:E5"/>
    <mergeCell ref="F4:F5"/>
    <mergeCell ref="D4:D5"/>
  </mergeCells>
  <pageMargins left="0.11811023622047245" right="0.11811023622047245" top="0.15748031496062992" bottom="0.15748031496062992" header="0.31496062992125984" footer="0.31496062992125984"/>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2:I63"/>
  <sheetViews>
    <sheetView showGridLines="0" topLeftCell="A44" zoomScale="110" zoomScaleNormal="110" workbookViewId="0">
      <selection activeCell="B59" sqref="A1:XFD1048576"/>
    </sheetView>
  </sheetViews>
  <sheetFormatPr baseColWidth="10" defaultColWidth="11" defaultRowHeight="12.75" x14ac:dyDescent="0.25"/>
  <cols>
    <col min="1" max="1" width="17.42578125" style="1" customWidth="1"/>
    <col min="2" max="2" width="41.5703125" style="1" customWidth="1"/>
    <col min="3" max="3" width="9.42578125" style="59" bestFit="1" customWidth="1"/>
    <col min="4" max="5" width="12.42578125" style="1" bestFit="1" customWidth="1"/>
    <col min="6" max="6" width="12.42578125" style="9" customWidth="1"/>
    <col min="7" max="7" width="15.28515625" style="9" customWidth="1"/>
    <col min="8" max="8" width="12.140625" style="1" bestFit="1" customWidth="1"/>
    <col min="9" max="16384" width="11" style="1"/>
  </cols>
  <sheetData>
    <row r="2" spans="1:8" ht="15.75" x14ac:dyDescent="0.25">
      <c r="A2" s="153" t="s">
        <v>128</v>
      </c>
      <c r="B2" s="153"/>
      <c r="C2" s="153"/>
      <c r="D2" s="153"/>
      <c r="E2" s="153"/>
      <c r="F2" s="153"/>
      <c r="G2" s="153"/>
      <c r="H2" s="153"/>
    </row>
    <row r="3" spans="1:8" ht="13.5" thickBot="1" x14ac:dyDescent="0.3">
      <c r="B3" s="60"/>
    </row>
    <row r="4" spans="1:8" ht="13.5" thickBot="1" x14ac:dyDescent="0.3">
      <c r="A4" s="61" t="s">
        <v>129</v>
      </c>
      <c r="B4" s="61" t="s">
        <v>130</v>
      </c>
      <c r="C4" s="62" t="s">
        <v>174</v>
      </c>
      <c r="D4" s="61" t="s">
        <v>194</v>
      </c>
      <c r="E4" s="61" t="s">
        <v>195</v>
      </c>
      <c r="F4" s="61" t="s">
        <v>196</v>
      </c>
      <c r="G4" s="61" t="s">
        <v>199</v>
      </c>
      <c r="H4" s="63" t="s">
        <v>131</v>
      </c>
    </row>
    <row r="5" spans="1:8" x14ac:dyDescent="0.25">
      <c r="A5" s="147" t="s">
        <v>132</v>
      </c>
      <c r="B5" s="64" t="s">
        <v>133</v>
      </c>
      <c r="C5" s="65">
        <v>1</v>
      </c>
      <c r="D5" s="66">
        <f>E5/C5</f>
        <v>12200000</v>
      </c>
      <c r="E5" s="66">
        <v>12200000</v>
      </c>
      <c r="F5" s="67" t="s">
        <v>197</v>
      </c>
      <c r="G5" s="67" t="s">
        <v>200</v>
      </c>
      <c r="H5" s="150">
        <f>SUM(E5:E27)</f>
        <v>19215000</v>
      </c>
    </row>
    <row r="6" spans="1:8" x14ac:dyDescent="0.25">
      <c r="A6" s="148"/>
      <c r="B6" s="68" t="s">
        <v>175</v>
      </c>
      <c r="C6" s="69">
        <v>2</v>
      </c>
      <c r="D6" s="70">
        <f t="shared" ref="D6:D60" si="0">E6/C6</f>
        <v>1250000</v>
      </c>
      <c r="E6" s="70">
        <v>2500000</v>
      </c>
      <c r="F6" s="85" t="s">
        <v>197</v>
      </c>
      <c r="G6" s="85" t="s">
        <v>201</v>
      </c>
      <c r="H6" s="151"/>
    </row>
    <row r="7" spans="1:8" x14ac:dyDescent="0.25">
      <c r="A7" s="148"/>
      <c r="B7" s="58" t="s">
        <v>134</v>
      </c>
      <c r="C7" s="69">
        <v>1</v>
      </c>
      <c r="D7" s="70">
        <f t="shared" si="0"/>
        <v>660000</v>
      </c>
      <c r="E7" s="70">
        <v>660000</v>
      </c>
      <c r="F7" s="85" t="s">
        <v>197</v>
      </c>
      <c r="G7" s="85" t="s">
        <v>201</v>
      </c>
      <c r="H7" s="151"/>
    </row>
    <row r="8" spans="1:8" x14ac:dyDescent="0.25">
      <c r="A8" s="148"/>
      <c r="B8" s="58" t="s">
        <v>135</v>
      </c>
      <c r="C8" s="69">
        <v>1</v>
      </c>
      <c r="D8" s="70">
        <f t="shared" si="0"/>
        <v>500000</v>
      </c>
      <c r="E8" s="70">
        <v>500000</v>
      </c>
      <c r="F8" s="85" t="s">
        <v>197</v>
      </c>
      <c r="G8" s="85" t="s">
        <v>202</v>
      </c>
      <c r="H8" s="151"/>
    </row>
    <row r="9" spans="1:8" x14ac:dyDescent="0.25">
      <c r="A9" s="148"/>
      <c r="B9" s="68" t="s">
        <v>176</v>
      </c>
      <c r="C9" s="69">
        <v>2</v>
      </c>
      <c r="D9" s="70">
        <f t="shared" si="0"/>
        <v>250000</v>
      </c>
      <c r="E9" s="70">
        <v>500000</v>
      </c>
      <c r="F9" s="85" t="s">
        <v>197</v>
      </c>
      <c r="G9" s="85" t="s">
        <v>202</v>
      </c>
      <c r="H9" s="151"/>
    </row>
    <row r="10" spans="1:8" x14ac:dyDescent="0.25">
      <c r="A10" s="148"/>
      <c r="B10" s="68" t="s">
        <v>177</v>
      </c>
      <c r="C10" s="69">
        <v>23</v>
      </c>
      <c r="D10" s="70">
        <f t="shared" si="0"/>
        <v>20869.565217391304</v>
      </c>
      <c r="E10" s="70">
        <v>480000</v>
      </c>
      <c r="F10" s="85" t="s">
        <v>197</v>
      </c>
      <c r="G10" s="85" t="s">
        <v>202</v>
      </c>
      <c r="H10" s="151"/>
    </row>
    <row r="11" spans="1:8" x14ac:dyDescent="0.25">
      <c r="A11" s="148"/>
      <c r="B11" s="68" t="s">
        <v>136</v>
      </c>
      <c r="C11" s="69">
        <v>1</v>
      </c>
      <c r="D11" s="70">
        <f t="shared" si="0"/>
        <v>400000</v>
      </c>
      <c r="E11" s="70">
        <v>400000</v>
      </c>
      <c r="F11" s="85" t="s">
        <v>197</v>
      </c>
      <c r="G11" s="85" t="s">
        <v>200</v>
      </c>
      <c r="H11" s="151"/>
    </row>
    <row r="12" spans="1:8" x14ac:dyDescent="0.25">
      <c r="A12" s="148"/>
      <c r="B12" s="58" t="s">
        <v>178</v>
      </c>
      <c r="C12" s="69">
        <v>2</v>
      </c>
      <c r="D12" s="70">
        <f t="shared" si="0"/>
        <v>150000</v>
      </c>
      <c r="E12" s="70">
        <v>300000</v>
      </c>
      <c r="F12" s="85" t="s">
        <v>197</v>
      </c>
      <c r="G12" s="85" t="s">
        <v>202</v>
      </c>
      <c r="H12" s="151"/>
    </row>
    <row r="13" spans="1:8" x14ac:dyDescent="0.25">
      <c r="A13" s="148"/>
      <c r="B13" s="68" t="s">
        <v>179</v>
      </c>
      <c r="C13" s="69">
        <v>8</v>
      </c>
      <c r="D13" s="70">
        <f t="shared" si="0"/>
        <v>35000</v>
      </c>
      <c r="E13" s="70">
        <v>280000</v>
      </c>
      <c r="F13" s="85" t="s">
        <v>197</v>
      </c>
      <c r="G13" s="85" t="s">
        <v>202</v>
      </c>
      <c r="H13" s="151"/>
    </row>
    <row r="14" spans="1:8" x14ac:dyDescent="0.25">
      <c r="A14" s="148"/>
      <c r="B14" s="58" t="s">
        <v>137</v>
      </c>
      <c r="C14" s="69">
        <v>1</v>
      </c>
      <c r="D14" s="70">
        <f t="shared" si="0"/>
        <v>250000</v>
      </c>
      <c r="E14" s="70">
        <v>250000</v>
      </c>
      <c r="F14" s="85" t="s">
        <v>197</v>
      </c>
      <c r="G14" s="85" t="s">
        <v>200</v>
      </c>
      <c r="H14" s="151"/>
    </row>
    <row r="15" spans="1:8" x14ac:dyDescent="0.25">
      <c r="A15" s="148"/>
      <c r="B15" s="58" t="s">
        <v>180</v>
      </c>
      <c r="C15" s="69">
        <v>20</v>
      </c>
      <c r="D15" s="70">
        <f t="shared" si="0"/>
        <v>10000</v>
      </c>
      <c r="E15" s="70">
        <v>200000</v>
      </c>
      <c r="F15" s="85" t="s">
        <v>197</v>
      </c>
      <c r="G15" s="85" t="s">
        <v>202</v>
      </c>
      <c r="H15" s="151"/>
    </row>
    <row r="16" spans="1:8" x14ac:dyDescent="0.25">
      <c r="A16" s="148"/>
      <c r="B16" s="68" t="s">
        <v>138</v>
      </c>
      <c r="C16" s="69">
        <v>1</v>
      </c>
      <c r="D16" s="70">
        <f t="shared" si="0"/>
        <v>150000</v>
      </c>
      <c r="E16" s="70">
        <v>150000</v>
      </c>
      <c r="F16" s="85" t="s">
        <v>197</v>
      </c>
      <c r="G16" s="85" t="s">
        <v>200</v>
      </c>
      <c r="H16" s="151"/>
    </row>
    <row r="17" spans="1:8" x14ac:dyDescent="0.25">
      <c r="A17" s="148"/>
      <c r="B17" s="68" t="s">
        <v>181</v>
      </c>
      <c r="C17" s="69">
        <v>4</v>
      </c>
      <c r="D17" s="70">
        <f t="shared" si="0"/>
        <v>35000</v>
      </c>
      <c r="E17" s="70">
        <v>140000</v>
      </c>
      <c r="F17" s="85" t="s">
        <v>197</v>
      </c>
      <c r="G17" s="85" t="s">
        <v>202</v>
      </c>
      <c r="H17" s="151"/>
    </row>
    <row r="18" spans="1:8" x14ac:dyDescent="0.25">
      <c r="A18" s="148"/>
      <c r="B18" s="68" t="s">
        <v>139</v>
      </c>
      <c r="C18" s="69">
        <v>1</v>
      </c>
      <c r="D18" s="70">
        <f t="shared" si="0"/>
        <v>130000</v>
      </c>
      <c r="E18" s="70">
        <v>130000</v>
      </c>
      <c r="F18" s="85" t="s">
        <v>197</v>
      </c>
      <c r="G18" s="85" t="s">
        <v>200</v>
      </c>
      <c r="H18" s="151"/>
    </row>
    <row r="19" spans="1:8" x14ac:dyDescent="0.25">
      <c r="A19" s="148"/>
      <c r="B19" s="68" t="s">
        <v>182</v>
      </c>
      <c r="C19" s="69">
        <v>2</v>
      </c>
      <c r="D19" s="70">
        <f t="shared" si="0"/>
        <v>50000</v>
      </c>
      <c r="E19" s="70">
        <v>100000</v>
      </c>
      <c r="F19" s="85" t="s">
        <v>197</v>
      </c>
      <c r="G19" s="85" t="s">
        <v>200</v>
      </c>
      <c r="H19" s="151"/>
    </row>
    <row r="20" spans="1:8" x14ac:dyDescent="0.25">
      <c r="A20" s="148"/>
      <c r="B20" s="58" t="s">
        <v>183</v>
      </c>
      <c r="C20" s="69">
        <v>2</v>
      </c>
      <c r="D20" s="70">
        <f t="shared" si="0"/>
        <v>40000</v>
      </c>
      <c r="E20" s="70">
        <v>80000</v>
      </c>
      <c r="F20" s="85" t="s">
        <v>197</v>
      </c>
      <c r="G20" s="85" t="s">
        <v>202</v>
      </c>
      <c r="H20" s="151"/>
    </row>
    <row r="21" spans="1:8" x14ac:dyDescent="0.25">
      <c r="A21" s="148"/>
      <c r="B21" s="58" t="s">
        <v>184</v>
      </c>
      <c r="C21" s="69">
        <v>5</v>
      </c>
      <c r="D21" s="70">
        <f t="shared" si="0"/>
        <v>15000</v>
      </c>
      <c r="E21" s="70">
        <v>75000</v>
      </c>
      <c r="F21" s="85" t="s">
        <v>197</v>
      </c>
      <c r="G21" s="85" t="s">
        <v>202</v>
      </c>
      <c r="H21" s="151"/>
    </row>
    <row r="22" spans="1:8" x14ac:dyDescent="0.25">
      <c r="A22" s="148"/>
      <c r="B22" s="68" t="s">
        <v>185</v>
      </c>
      <c r="C22" s="69">
        <v>3</v>
      </c>
      <c r="D22" s="70">
        <f t="shared" si="0"/>
        <v>25000</v>
      </c>
      <c r="E22" s="70">
        <v>75000</v>
      </c>
      <c r="F22" s="85" t="s">
        <v>197</v>
      </c>
      <c r="G22" s="85" t="s">
        <v>202</v>
      </c>
      <c r="H22" s="151"/>
    </row>
    <row r="23" spans="1:8" x14ac:dyDescent="0.25">
      <c r="A23" s="148"/>
      <c r="B23" s="58" t="s">
        <v>186</v>
      </c>
      <c r="C23" s="69">
        <v>4</v>
      </c>
      <c r="D23" s="70">
        <f t="shared" si="0"/>
        <v>15000</v>
      </c>
      <c r="E23" s="70">
        <v>60000</v>
      </c>
      <c r="F23" s="85" t="s">
        <v>197</v>
      </c>
      <c r="G23" s="85" t="s">
        <v>202</v>
      </c>
      <c r="H23" s="151"/>
    </row>
    <row r="24" spans="1:8" x14ac:dyDescent="0.25">
      <c r="A24" s="148"/>
      <c r="B24" s="58" t="s">
        <v>187</v>
      </c>
      <c r="C24" s="69">
        <v>5</v>
      </c>
      <c r="D24" s="70">
        <f t="shared" si="0"/>
        <v>9000</v>
      </c>
      <c r="E24" s="70">
        <v>45000</v>
      </c>
      <c r="F24" s="85" t="s">
        <v>197</v>
      </c>
      <c r="G24" s="85" t="s">
        <v>202</v>
      </c>
      <c r="H24" s="151"/>
    </row>
    <row r="25" spans="1:8" x14ac:dyDescent="0.25">
      <c r="A25" s="148"/>
      <c r="B25" s="68" t="s">
        <v>140</v>
      </c>
      <c r="C25" s="69">
        <v>1</v>
      </c>
      <c r="D25" s="70">
        <f t="shared" si="0"/>
        <v>40000</v>
      </c>
      <c r="E25" s="70">
        <v>40000</v>
      </c>
      <c r="F25" s="85" t="s">
        <v>197</v>
      </c>
      <c r="G25" s="85" t="s">
        <v>202</v>
      </c>
      <c r="H25" s="151"/>
    </row>
    <row r="26" spans="1:8" x14ac:dyDescent="0.25">
      <c r="A26" s="148"/>
      <c r="B26" s="68" t="s">
        <v>188</v>
      </c>
      <c r="C26" s="69">
        <v>2</v>
      </c>
      <c r="D26" s="70">
        <f t="shared" si="0"/>
        <v>20000</v>
      </c>
      <c r="E26" s="70">
        <v>40000</v>
      </c>
      <c r="F26" s="85" t="s">
        <v>197</v>
      </c>
      <c r="G26" s="85" t="s">
        <v>202</v>
      </c>
      <c r="H26" s="151"/>
    </row>
    <row r="27" spans="1:8" ht="13.5" thickBot="1" x14ac:dyDescent="0.3">
      <c r="A27" s="149"/>
      <c r="B27" s="58" t="s">
        <v>141</v>
      </c>
      <c r="C27" s="69">
        <v>1</v>
      </c>
      <c r="D27" s="70">
        <f t="shared" si="0"/>
        <v>10000</v>
      </c>
      <c r="E27" s="70">
        <v>10000</v>
      </c>
      <c r="F27" s="85" t="s">
        <v>197</v>
      </c>
      <c r="G27" s="85" t="s">
        <v>202</v>
      </c>
      <c r="H27" s="151"/>
    </row>
    <row r="28" spans="1:8" x14ac:dyDescent="0.25">
      <c r="A28" s="147" t="s">
        <v>142</v>
      </c>
      <c r="B28" s="71" t="s">
        <v>143</v>
      </c>
      <c r="C28" s="65">
        <v>1</v>
      </c>
      <c r="D28" s="66">
        <f t="shared" si="0"/>
        <v>500000</v>
      </c>
      <c r="E28" s="66">
        <v>500000</v>
      </c>
      <c r="F28" s="67" t="s">
        <v>197</v>
      </c>
      <c r="G28" s="67" t="s">
        <v>202</v>
      </c>
      <c r="H28" s="150">
        <f>SUM(E28:E37)</f>
        <v>2365000</v>
      </c>
    </row>
    <row r="29" spans="1:8" x14ac:dyDescent="0.25">
      <c r="A29" s="148"/>
      <c r="B29" s="68" t="s">
        <v>144</v>
      </c>
      <c r="C29" s="69">
        <v>5</v>
      </c>
      <c r="D29" s="70">
        <f t="shared" si="0"/>
        <v>100000</v>
      </c>
      <c r="E29" s="70">
        <v>500000</v>
      </c>
      <c r="F29" s="85" t="s">
        <v>197</v>
      </c>
      <c r="G29" s="85" t="s">
        <v>200</v>
      </c>
      <c r="H29" s="151"/>
    </row>
    <row r="30" spans="1:8" x14ac:dyDescent="0.25">
      <c r="A30" s="148"/>
      <c r="B30" s="58" t="s">
        <v>145</v>
      </c>
      <c r="C30" s="69">
        <v>1</v>
      </c>
      <c r="D30" s="70">
        <f t="shared" si="0"/>
        <v>250000</v>
      </c>
      <c r="E30" s="70">
        <v>250000</v>
      </c>
      <c r="F30" s="85" t="s">
        <v>197</v>
      </c>
      <c r="G30" s="85" t="s">
        <v>202</v>
      </c>
      <c r="H30" s="151"/>
    </row>
    <row r="31" spans="1:8" x14ac:dyDescent="0.25">
      <c r="A31" s="148"/>
      <c r="B31" s="58" t="s">
        <v>146</v>
      </c>
      <c r="C31" s="69">
        <v>1</v>
      </c>
      <c r="D31" s="70">
        <f t="shared" si="0"/>
        <v>250000</v>
      </c>
      <c r="E31" s="70">
        <v>250000</v>
      </c>
      <c r="F31" s="85" t="s">
        <v>197</v>
      </c>
      <c r="G31" s="85" t="s">
        <v>202</v>
      </c>
      <c r="H31" s="151"/>
    </row>
    <row r="32" spans="1:8" x14ac:dyDescent="0.25">
      <c r="A32" s="148"/>
      <c r="B32" s="58" t="s">
        <v>147</v>
      </c>
      <c r="C32" s="69">
        <v>1</v>
      </c>
      <c r="D32" s="70">
        <f t="shared" si="0"/>
        <v>235000</v>
      </c>
      <c r="E32" s="70">
        <v>235000</v>
      </c>
      <c r="F32" s="85" t="s">
        <v>197</v>
      </c>
      <c r="G32" s="85" t="s">
        <v>200</v>
      </c>
      <c r="H32" s="151"/>
    </row>
    <row r="33" spans="1:8" x14ac:dyDescent="0.25">
      <c r="A33" s="148"/>
      <c r="B33" s="58" t="s">
        <v>148</v>
      </c>
      <c r="C33" s="69">
        <v>1</v>
      </c>
      <c r="D33" s="70">
        <f t="shared" si="0"/>
        <v>200000</v>
      </c>
      <c r="E33" s="70">
        <v>200000</v>
      </c>
      <c r="F33" s="85" t="s">
        <v>197</v>
      </c>
      <c r="G33" s="86" t="s">
        <v>200</v>
      </c>
      <c r="H33" s="151"/>
    </row>
    <row r="34" spans="1:8" x14ac:dyDescent="0.25">
      <c r="A34" s="148"/>
      <c r="B34" s="58" t="s">
        <v>149</v>
      </c>
      <c r="C34" s="69">
        <v>1</v>
      </c>
      <c r="D34" s="70">
        <f t="shared" si="0"/>
        <v>150000</v>
      </c>
      <c r="E34" s="70">
        <v>150000</v>
      </c>
      <c r="F34" s="85" t="s">
        <v>197</v>
      </c>
      <c r="G34" s="86" t="s">
        <v>202</v>
      </c>
      <c r="H34" s="151"/>
    </row>
    <row r="35" spans="1:8" x14ac:dyDescent="0.25">
      <c r="A35" s="148"/>
      <c r="B35" s="58" t="s">
        <v>150</v>
      </c>
      <c r="C35" s="69">
        <v>1</v>
      </c>
      <c r="D35" s="70">
        <f t="shared" si="0"/>
        <v>100000</v>
      </c>
      <c r="E35" s="70">
        <v>100000</v>
      </c>
      <c r="F35" s="85" t="s">
        <v>197</v>
      </c>
      <c r="G35" s="86" t="s">
        <v>202</v>
      </c>
      <c r="H35" s="151"/>
    </row>
    <row r="36" spans="1:8" x14ac:dyDescent="0.25">
      <c r="A36" s="148"/>
      <c r="B36" s="58" t="s">
        <v>151</v>
      </c>
      <c r="C36" s="69">
        <v>1</v>
      </c>
      <c r="D36" s="70">
        <f t="shared" si="0"/>
        <v>100000</v>
      </c>
      <c r="E36" s="70">
        <v>100000</v>
      </c>
      <c r="F36" s="85" t="s">
        <v>197</v>
      </c>
      <c r="G36" s="86" t="s">
        <v>202</v>
      </c>
      <c r="H36" s="151"/>
    </row>
    <row r="37" spans="1:8" ht="13.5" thickBot="1" x14ac:dyDescent="0.3">
      <c r="A37" s="149"/>
      <c r="B37" s="58" t="s">
        <v>152</v>
      </c>
      <c r="C37" s="69">
        <v>1</v>
      </c>
      <c r="D37" s="70">
        <f t="shared" si="0"/>
        <v>80000</v>
      </c>
      <c r="E37" s="70">
        <v>80000</v>
      </c>
      <c r="F37" s="85" t="s">
        <v>197</v>
      </c>
      <c r="G37" s="87" t="s">
        <v>202</v>
      </c>
      <c r="H37" s="152"/>
    </row>
    <row r="38" spans="1:8" x14ac:dyDescent="0.25">
      <c r="A38" s="147" t="s">
        <v>153</v>
      </c>
      <c r="B38" s="64" t="s">
        <v>154</v>
      </c>
      <c r="C38" s="74">
        <v>1</v>
      </c>
      <c r="D38" s="75">
        <f t="shared" si="0"/>
        <v>750000</v>
      </c>
      <c r="E38" s="75">
        <v>750000</v>
      </c>
      <c r="F38" s="88" t="s">
        <v>197</v>
      </c>
      <c r="G38" s="88" t="s">
        <v>200</v>
      </c>
      <c r="H38" s="150">
        <f>SUM(E38:E41)</f>
        <v>1260000</v>
      </c>
    </row>
    <row r="39" spans="1:8" x14ac:dyDescent="0.25">
      <c r="A39" s="148"/>
      <c r="B39" s="68" t="s">
        <v>155</v>
      </c>
      <c r="C39" s="76">
        <v>1</v>
      </c>
      <c r="D39" s="72">
        <f t="shared" si="0"/>
        <v>200000</v>
      </c>
      <c r="E39" s="72">
        <v>200000</v>
      </c>
      <c r="F39" s="86" t="s">
        <v>197</v>
      </c>
      <c r="G39" s="86" t="s">
        <v>200</v>
      </c>
      <c r="H39" s="151"/>
    </row>
    <row r="40" spans="1:8" x14ac:dyDescent="0.25">
      <c r="A40" s="148"/>
      <c r="B40" s="68" t="s">
        <v>156</v>
      </c>
      <c r="C40" s="76">
        <v>1</v>
      </c>
      <c r="D40" s="72">
        <f t="shared" si="0"/>
        <v>160000</v>
      </c>
      <c r="E40" s="72">
        <v>160000</v>
      </c>
      <c r="F40" s="86" t="s">
        <v>197</v>
      </c>
      <c r="G40" s="86" t="s">
        <v>200</v>
      </c>
      <c r="H40" s="151"/>
    </row>
    <row r="41" spans="1:8" ht="13.5" thickBot="1" x14ac:dyDescent="0.3">
      <c r="A41" s="149"/>
      <c r="B41" s="68" t="s">
        <v>157</v>
      </c>
      <c r="C41" s="76">
        <v>1</v>
      </c>
      <c r="D41" s="72">
        <f t="shared" si="0"/>
        <v>150000</v>
      </c>
      <c r="E41" s="72">
        <v>150000</v>
      </c>
      <c r="F41" s="86" t="s">
        <v>197</v>
      </c>
      <c r="G41" s="86" t="s">
        <v>200</v>
      </c>
      <c r="H41" s="151"/>
    </row>
    <row r="42" spans="1:8" x14ac:dyDescent="0.25">
      <c r="A42" s="147" t="s">
        <v>158</v>
      </c>
      <c r="B42" s="64" t="s">
        <v>159</v>
      </c>
      <c r="C42" s="74">
        <v>1</v>
      </c>
      <c r="D42" s="75">
        <f t="shared" si="0"/>
        <v>3939000</v>
      </c>
      <c r="E42" s="75">
        <v>3939000</v>
      </c>
      <c r="F42" s="88" t="s">
        <v>197</v>
      </c>
      <c r="G42" s="88" t="s">
        <v>203</v>
      </c>
      <c r="H42" s="150">
        <f>SUM(E42:E43)</f>
        <v>4139000</v>
      </c>
    </row>
    <row r="43" spans="1:8" ht="13.5" thickBot="1" x14ac:dyDescent="0.3">
      <c r="A43" s="149"/>
      <c r="B43" s="77" t="s">
        <v>160</v>
      </c>
      <c r="C43" s="78">
        <v>1</v>
      </c>
      <c r="D43" s="73">
        <f t="shared" si="0"/>
        <v>200000</v>
      </c>
      <c r="E43" s="73">
        <v>200000</v>
      </c>
      <c r="F43" s="87" t="s">
        <v>197</v>
      </c>
      <c r="G43" s="87" t="s">
        <v>201</v>
      </c>
      <c r="H43" s="152"/>
    </row>
    <row r="44" spans="1:8" x14ac:dyDescent="0.25">
      <c r="A44" s="147" t="s">
        <v>161</v>
      </c>
      <c r="B44" s="64" t="s">
        <v>162</v>
      </c>
      <c r="C44" s="74">
        <v>1</v>
      </c>
      <c r="D44" s="75">
        <f t="shared" si="0"/>
        <v>2200000</v>
      </c>
      <c r="E44" s="75">
        <v>2200000</v>
      </c>
      <c r="F44" s="88" t="s">
        <v>197</v>
      </c>
      <c r="G44" s="88" t="s">
        <v>212</v>
      </c>
      <c r="H44" s="150">
        <f>SUM(E44:E49)</f>
        <v>3300000</v>
      </c>
    </row>
    <row r="45" spans="1:8" ht="25.5" x14ac:dyDescent="0.25">
      <c r="A45" s="148"/>
      <c r="B45" s="58" t="s">
        <v>213</v>
      </c>
      <c r="C45" s="76">
        <v>1</v>
      </c>
      <c r="D45" s="72">
        <f t="shared" si="0"/>
        <v>300000</v>
      </c>
      <c r="E45" s="72">
        <v>300000</v>
      </c>
      <c r="F45" s="86" t="s">
        <v>197</v>
      </c>
      <c r="G45" s="86" t="s">
        <v>214</v>
      </c>
      <c r="H45" s="151"/>
    </row>
    <row r="46" spans="1:8" ht="15" customHeight="1" x14ac:dyDescent="0.25">
      <c r="A46" s="148"/>
      <c r="B46" s="68" t="s">
        <v>163</v>
      </c>
      <c r="C46" s="76">
        <v>1</v>
      </c>
      <c r="D46" s="72">
        <f t="shared" si="0"/>
        <v>300000</v>
      </c>
      <c r="E46" s="72">
        <v>300000</v>
      </c>
      <c r="F46" s="86" t="s">
        <v>197</v>
      </c>
      <c r="G46" s="86" t="s">
        <v>200</v>
      </c>
      <c r="H46" s="151"/>
    </row>
    <row r="47" spans="1:8" ht="15" customHeight="1" x14ac:dyDescent="0.25">
      <c r="A47" s="148"/>
      <c r="B47" s="68" t="s">
        <v>164</v>
      </c>
      <c r="C47" s="76">
        <v>1</v>
      </c>
      <c r="D47" s="72">
        <f t="shared" si="0"/>
        <v>250000</v>
      </c>
      <c r="E47" s="72">
        <v>250000</v>
      </c>
      <c r="F47" s="86" t="s">
        <v>197</v>
      </c>
      <c r="G47" s="86" t="s">
        <v>214</v>
      </c>
      <c r="H47" s="151"/>
    </row>
    <row r="48" spans="1:8" ht="15" customHeight="1" x14ac:dyDescent="0.25">
      <c r="A48" s="148"/>
      <c r="B48" s="68" t="s">
        <v>165</v>
      </c>
      <c r="C48" s="76">
        <v>3</v>
      </c>
      <c r="D48" s="72">
        <f t="shared" si="0"/>
        <v>50000</v>
      </c>
      <c r="E48" s="72">
        <v>150000</v>
      </c>
      <c r="F48" s="86" t="s">
        <v>197</v>
      </c>
      <c r="G48" s="86" t="s">
        <v>214</v>
      </c>
      <c r="H48" s="151"/>
    </row>
    <row r="49" spans="1:9" ht="15" customHeight="1" thickBot="1" x14ac:dyDescent="0.3">
      <c r="A49" s="149"/>
      <c r="B49" s="77" t="s">
        <v>166</v>
      </c>
      <c r="C49" s="78">
        <v>1</v>
      </c>
      <c r="D49" s="73">
        <f t="shared" si="0"/>
        <v>100000</v>
      </c>
      <c r="E49" s="73">
        <v>100000</v>
      </c>
      <c r="F49" s="87" t="s">
        <v>197</v>
      </c>
      <c r="G49" s="87" t="s">
        <v>204</v>
      </c>
      <c r="H49" s="152"/>
    </row>
    <row r="50" spans="1:9" ht="12.75" customHeight="1" x14ac:dyDescent="0.25">
      <c r="A50" s="147" t="s">
        <v>167</v>
      </c>
      <c r="B50" s="64" t="s">
        <v>168</v>
      </c>
      <c r="C50" s="74">
        <v>1</v>
      </c>
      <c r="D50" s="75">
        <f t="shared" si="0"/>
        <v>600000</v>
      </c>
      <c r="E50" s="75">
        <v>600000</v>
      </c>
      <c r="F50" s="88" t="s">
        <v>198</v>
      </c>
      <c r="G50" s="88" t="s">
        <v>205</v>
      </c>
      <c r="H50" s="150">
        <f>SUM(E50:E60)</f>
        <v>20750000</v>
      </c>
    </row>
    <row r="51" spans="1:9" ht="12.75" customHeight="1" x14ac:dyDescent="0.25">
      <c r="A51" s="148"/>
      <c r="B51" s="68" t="s">
        <v>189</v>
      </c>
      <c r="C51" s="76">
        <v>2</v>
      </c>
      <c r="D51" s="72">
        <f t="shared" si="0"/>
        <v>1100000</v>
      </c>
      <c r="E51" s="72">
        <v>2200000</v>
      </c>
      <c r="F51" s="86" t="s">
        <v>198</v>
      </c>
      <c r="G51" s="86" t="s">
        <v>206</v>
      </c>
      <c r="H51" s="151"/>
    </row>
    <row r="52" spans="1:9" ht="12.75" customHeight="1" x14ac:dyDescent="0.25">
      <c r="A52" s="148"/>
      <c r="B52" s="68" t="s">
        <v>190</v>
      </c>
      <c r="C52" s="76">
        <v>2</v>
      </c>
      <c r="D52" s="72">
        <f t="shared" si="0"/>
        <v>900000</v>
      </c>
      <c r="E52" s="72">
        <v>1800000</v>
      </c>
      <c r="F52" s="86" t="s">
        <v>198</v>
      </c>
      <c r="G52" s="86" t="s">
        <v>206</v>
      </c>
      <c r="H52" s="151"/>
    </row>
    <row r="53" spans="1:9" ht="12.75" customHeight="1" x14ac:dyDescent="0.25">
      <c r="A53" s="148"/>
      <c r="B53" s="68" t="s">
        <v>191</v>
      </c>
      <c r="C53" s="76">
        <v>2</v>
      </c>
      <c r="D53" s="72">
        <f t="shared" si="0"/>
        <v>900000</v>
      </c>
      <c r="E53" s="72">
        <v>1800000</v>
      </c>
      <c r="F53" s="86" t="s">
        <v>198</v>
      </c>
      <c r="G53" s="86" t="s">
        <v>206</v>
      </c>
      <c r="H53" s="151"/>
    </row>
    <row r="54" spans="1:9" ht="12.75" customHeight="1" x14ac:dyDescent="0.25">
      <c r="A54" s="148"/>
      <c r="B54" s="68" t="s">
        <v>169</v>
      </c>
      <c r="C54" s="76">
        <v>2</v>
      </c>
      <c r="D54" s="72">
        <f t="shared" si="0"/>
        <v>150000</v>
      </c>
      <c r="E54" s="72">
        <v>300000</v>
      </c>
      <c r="F54" s="86" t="s">
        <v>198</v>
      </c>
      <c r="G54" s="86" t="s">
        <v>207</v>
      </c>
      <c r="H54" s="151"/>
    </row>
    <row r="55" spans="1:9" ht="12.75" customHeight="1" x14ac:dyDescent="0.25">
      <c r="A55" s="148"/>
      <c r="B55" s="68" t="s">
        <v>170</v>
      </c>
      <c r="C55" s="76">
        <v>500</v>
      </c>
      <c r="D55" s="72">
        <f t="shared" si="0"/>
        <v>1000</v>
      </c>
      <c r="E55" s="72">
        <v>500000</v>
      </c>
      <c r="F55" s="86" t="s">
        <v>197</v>
      </c>
      <c r="G55" s="86" t="s">
        <v>215</v>
      </c>
      <c r="H55" s="151"/>
    </row>
    <row r="56" spans="1:9" ht="12.75" customHeight="1" x14ac:dyDescent="0.25">
      <c r="A56" s="148"/>
      <c r="B56" s="68" t="s">
        <v>192</v>
      </c>
      <c r="C56" s="76">
        <v>822</v>
      </c>
      <c r="D56" s="72">
        <f t="shared" si="0"/>
        <v>7299.270072992701</v>
      </c>
      <c r="E56" s="72">
        <v>6000000</v>
      </c>
      <c r="F56" s="86" t="s">
        <v>197</v>
      </c>
      <c r="G56" s="86" t="s">
        <v>208</v>
      </c>
      <c r="H56" s="151"/>
    </row>
    <row r="57" spans="1:9" ht="12.75" customHeight="1" x14ac:dyDescent="0.25">
      <c r="A57" s="148"/>
      <c r="B57" s="68" t="s">
        <v>193</v>
      </c>
      <c r="C57" s="76">
        <v>615</v>
      </c>
      <c r="D57" s="72">
        <f t="shared" si="0"/>
        <v>6504.0650406504064</v>
      </c>
      <c r="E57" s="72">
        <v>4000000</v>
      </c>
      <c r="F57" s="86" t="s">
        <v>197</v>
      </c>
      <c r="G57" s="86" t="s">
        <v>208</v>
      </c>
      <c r="H57" s="151"/>
    </row>
    <row r="58" spans="1:9" ht="12.75" customHeight="1" x14ac:dyDescent="0.25">
      <c r="A58" s="148"/>
      <c r="B58" s="68" t="s">
        <v>171</v>
      </c>
      <c r="C58" s="76">
        <v>10000</v>
      </c>
      <c r="D58" s="72">
        <f t="shared" si="0"/>
        <v>250</v>
      </c>
      <c r="E58" s="72">
        <v>2500000</v>
      </c>
      <c r="F58" s="86" t="s">
        <v>197</v>
      </c>
      <c r="G58" s="86" t="s">
        <v>200</v>
      </c>
      <c r="H58" s="151"/>
    </row>
    <row r="59" spans="1:9" ht="12.75" customHeight="1" x14ac:dyDescent="0.25">
      <c r="A59" s="148"/>
      <c r="B59" s="68" t="s">
        <v>172</v>
      </c>
      <c r="C59" s="76">
        <v>1</v>
      </c>
      <c r="D59" s="72">
        <f t="shared" si="0"/>
        <v>250000</v>
      </c>
      <c r="E59" s="72">
        <v>250000</v>
      </c>
      <c r="F59" s="86" t="s">
        <v>197</v>
      </c>
      <c r="G59" s="86" t="s">
        <v>200</v>
      </c>
      <c r="H59" s="151"/>
    </row>
    <row r="60" spans="1:9" ht="12.75" customHeight="1" thickBot="1" x14ac:dyDescent="0.3">
      <c r="A60" s="149"/>
      <c r="B60" s="77" t="s">
        <v>173</v>
      </c>
      <c r="C60" s="78">
        <v>80000</v>
      </c>
      <c r="D60" s="73">
        <f t="shared" si="0"/>
        <v>10</v>
      </c>
      <c r="E60" s="73">
        <v>800000</v>
      </c>
      <c r="F60" s="87" t="s">
        <v>197</v>
      </c>
      <c r="G60" s="87" t="s">
        <v>200</v>
      </c>
      <c r="H60" s="152"/>
      <c r="I60" s="79"/>
    </row>
    <row r="61" spans="1:9" x14ac:dyDescent="0.25">
      <c r="B61" s="80"/>
      <c r="C61" s="81"/>
      <c r="D61" s="82"/>
      <c r="E61" s="82"/>
      <c r="F61" s="89"/>
      <c r="G61" s="89"/>
    </row>
    <row r="62" spans="1:9" x14ac:dyDescent="0.25">
      <c r="B62" s="83"/>
      <c r="C62" s="81"/>
      <c r="D62" s="84"/>
      <c r="E62" s="84"/>
      <c r="F62" s="90"/>
      <c r="G62" s="90"/>
    </row>
    <row r="63" spans="1:9" hidden="1" x14ac:dyDescent="0.25">
      <c r="B63" s="83"/>
      <c r="C63" s="81"/>
      <c r="D63" s="84"/>
      <c r="E63" s="84"/>
      <c r="F63" s="90"/>
      <c r="G63" s="90"/>
    </row>
  </sheetData>
  <mergeCells count="13">
    <mergeCell ref="A2:H2"/>
    <mergeCell ref="A5:A27"/>
    <mergeCell ref="H5:H27"/>
    <mergeCell ref="A28:A37"/>
    <mergeCell ref="H28:H37"/>
    <mergeCell ref="A50:A60"/>
    <mergeCell ref="H50:H60"/>
    <mergeCell ref="A38:A41"/>
    <mergeCell ref="H38:H41"/>
    <mergeCell ref="A42:A43"/>
    <mergeCell ref="H42:H43"/>
    <mergeCell ref="A44:A49"/>
    <mergeCell ref="H44:H49"/>
  </mergeCells>
  <pageMargins left="0.7" right="0.7" top="0.75" bottom="0.75" header="0.3" footer="0.3"/>
  <pageSetup orientation="portrait" r:id="rId1"/>
  <ignoredErrors>
    <ignoredError sqref="H5 H38 H44 H4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I16"/>
  <sheetViews>
    <sheetView showGridLines="0" workbookViewId="0">
      <selection activeCell="J13" sqref="A1:J13"/>
    </sheetView>
  </sheetViews>
  <sheetFormatPr baseColWidth="10" defaultColWidth="11.42578125" defaultRowHeight="15" x14ac:dyDescent="0.25"/>
  <cols>
    <col min="1" max="1" width="2" style="27" customWidth="1"/>
    <col min="2" max="2" width="17.85546875" style="27" customWidth="1"/>
    <col min="3" max="3" width="7.7109375" style="30" customWidth="1"/>
    <col min="4" max="4" width="9.85546875" style="27" bestFit="1" customWidth="1"/>
    <col min="5" max="5" width="12.7109375" style="27" bestFit="1" customWidth="1"/>
    <col min="6" max="6" width="12.85546875" style="30" bestFit="1" customWidth="1"/>
    <col min="7" max="7" width="11" style="27" customWidth="1"/>
    <col min="8" max="8" width="11.5703125" bestFit="1" customWidth="1"/>
    <col min="9" max="9" width="11.5703125" style="27" bestFit="1" customWidth="1"/>
    <col min="10" max="10" width="1" style="27" customWidth="1"/>
    <col min="11" max="16384" width="11.42578125" style="27"/>
  </cols>
  <sheetData>
    <row r="1" spans="2:9" ht="6.75" customHeight="1" x14ac:dyDescent="0.25">
      <c r="H1" s="27"/>
    </row>
    <row r="2" spans="2:9" x14ac:dyDescent="0.25">
      <c r="B2" s="28" t="s">
        <v>216</v>
      </c>
      <c r="C2" s="45"/>
      <c r="H2" s="27"/>
    </row>
    <row r="3" spans="2:9" ht="6" customHeight="1" x14ac:dyDescent="0.25">
      <c r="H3" s="27"/>
    </row>
    <row r="4" spans="2:9" ht="65.25" customHeight="1" x14ac:dyDescent="0.25">
      <c r="B4" s="46" t="s">
        <v>116</v>
      </c>
      <c r="C4" s="46" t="s">
        <v>218</v>
      </c>
      <c r="D4" s="41" t="s">
        <v>110</v>
      </c>
      <c r="E4" s="42" t="s">
        <v>111</v>
      </c>
      <c r="F4" s="41" t="s">
        <v>115</v>
      </c>
      <c r="G4" s="43" t="s">
        <v>112</v>
      </c>
      <c r="H4" s="43" t="s">
        <v>113</v>
      </c>
      <c r="I4" s="43" t="s">
        <v>114</v>
      </c>
    </row>
    <row r="5" spans="2:9" x14ac:dyDescent="0.25">
      <c r="B5" s="27" t="s">
        <v>124</v>
      </c>
      <c r="C5" s="30">
        <v>500</v>
      </c>
      <c r="D5" s="31">
        <v>29600</v>
      </c>
      <c r="E5" s="32">
        <f>C5*D5</f>
        <v>14800000</v>
      </c>
      <c r="F5" s="33">
        <f>E5/1000</f>
        <v>14800</v>
      </c>
      <c r="G5" s="34">
        <f>D5/12</f>
        <v>2466.6666666666665</v>
      </c>
      <c r="H5" s="34">
        <f>E5/12</f>
        <v>1233333.3333333333</v>
      </c>
      <c r="I5" s="35">
        <f>F5/12</f>
        <v>1233.3333333333333</v>
      </c>
    </row>
    <row r="6" spans="2:9" x14ac:dyDescent="0.25">
      <c r="B6" s="27" t="s">
        <v>124</v>
      </c>
      <c r="C6" s="30">
        <v>250</v>
      </c>
      <c r="D6" s="31">
        <v>17500</v>
      </c>
      <c r="E6" s="32">
        <f t="shared" ref="E6:E9" si="0">C6*D6</f>
        <v>4375000</v>
      </c>
      <c r="F6" s="33">
        <f t="shared" ref="F6:F9" si="1">E6/1000</f>
        <v>4375</v>
      </c>
      <c r="G6" s="34">
        <f t="shared" ref="G6:G9" si="2">D6/12</f>
        <v>1458.3333333333333</v>
      </c>
      <c r="H6" s="34">
        <f t="shared" ref="H6:H9" si="3">E6/12</f>
        <v>364583.33333333331</v>
      </c>
      <c r="I6" s="35">
        <f t="shared" ref="I6:I10" si="4">F6/12</f>
        <v>364.58333333333331</v>
      </c>
    </row>
    <row r="7" spans="2:9" x14ac:dyDescent="0.25">
      <c r="B7" s="27" t="s">
        <v>124</v>
      </c>
      <c r="C7" s="30">
        <v>125</v>
      </c>
      <c r="D7" s="31">
        <v>43600</v>
      </c>
      <c r="E7" s="32">
        <f t="shared" si="0"/>
        <v>5450000</v>
      </c>
      <c r="F7" s="33">
        <f t="shared" si="1"/>
        <v>5450</v>
      </c>
      <c r="G7" s="34">
        <f t="shared" si="2"/>
        <v>3633.3333333333335</v>
      </c>
      <c r="H7" s="34">
        <f t="shared" si="3"/>
        <v>454166.66666666669</v>
      </c>
      <c r="I7" s="35">
        <f t="shared" si="4"/>
        <v>454.16666666666669</v>
      </c>
    </row>
    <row r="8" spans="2:9" ht="30" x14ac:dyDescent="0.25">
      <c r="B8" s="47" t="s">
        <v>126</v>
      </c>
      <c r="C8" s="30">
        <v>400</v>
      </c>
      <c r="D8" s="31">
        <v>47500</v>
      </c>
      <c r="E8" s="32">
        <f t="shared" si="0"/>
        <v>19000000</v>
      </c>
      <c r="F8" s="33">
        <f t="shared" si="1"/>
        <v>19000</v>
      </c>
      <c r="G8" s="34">
        <f t="shared" si="2"/>
        <v>3958.3333333333335</v>
      </c>
      <c r="H8" s="34">
        <f t="shared" si="3"/>
        <v>1583333.3333333333</v>
      </c>
      <c r="I8" s="35">
        <f t="shared" si="4"/>
        <v>1583.3333333333333</v>
      </c>
    </row>
    <row r="9" spans="2:9" x14ac:dyDescent="0.25">
      <c r="B9" s="47" t="s">
        <v>125</v>
      </c>
      <c r="C9" s="30">
        <v>60</v>
      </c>
      <c r="D9" s="31">
        <v>17700</v>
      </c>
      <c r="E9" s="32">
        <f t="shared" si="0"/>
        <v>1062000</v>
      </c>
      <c r="F9" s="33">
        <f t="shared" si="1"/>
        <v>1062</v>
      </c>
      <c r="G9" s="34">
        <f t="shared" si="2"/>
        <v>1475</v>
      </c>
      <c r="H9" s="34">
        <f t="shared" si="3"/>
        <v>88500</v>
      </c>
      <c r="I9" s="35">
        <f t="shared" si="4"/>
        <v>88.5</v>
      </c>
    </row>
    <row r="10" spans="2:9" ht="18.75" customHeight="1" x14ac:dyDescent="0.25">
      <c r="B10" s="44" t="s">
        <v>104</v>
      </c>
      <c r="D10" s="53">
        <f>SUM(D5:D9)</f>
        <v>155900</v>
      </c>
      <c r="E10" s="53">
        <f>SUM(E5:E9)</f>
        <v>44687000</v>
      </c>
      <c r="F10" s="54">
        <f>SUM(F5:F9)</f>
        <v>44687</v>
      </c>
      <c r="G10" s="49">
        <f>SUM(G5:G9)</f>
        <v>12991.666666666668</v>
      </c>
      <c r="H10" s="49">
        <f>SUM(H5:H9)</f>
        <v>3723916.6666666665</v>
      </c>
      <c r="I10" s="50">
        <f t="shared" si="4"/>
        <v>3723.9166666666665</v>
      </c>
    </row>
    <row r="11" spans="2:9" ht="6" customHeight="1" x14ac:dyDescent="0.25">
      <c r="F11" s="27"/>
      <c r="G11" s="36"/>
      <c r="H11" s="36"/>
      <c r="I11" s="36"/>
    </row>
    <row r="12" spans="2:9" ht="18" customHeight="1" x14ac:dyDescent="0.25">
      <c r="B12" s="40" t="s">
        <v>117</v>
      </c>
      <c r="F12" s="39">
        <f>F10/50</f>
        <v>893.74</v>
      </c>
      <c r="G12" s="36"/>
      <c r="H12" s="37"/>
      <c r="I12" s="38">
        <f>I10/50</f>
        <v>74.478333333333325</v>
      </c>
    </row>
    <row r="13" spans="2:9" ht="6" customHeight="1" x14ac:dyDescent="0.25">
      <c r="G13" s="29"/>
      <c r="H13" s="27"/>
    </row>
    <row r="14" spans="2:9" x14ac:dyDescent="0.25">
      <c r="H14" s="27"/>
    </row>
    <row r="15" spans="2:9" x14ac:dyDescent="0.25">
      <c r="H15" s="27"/>
    </row>
    <row r="16" spans="2:9" x14ac:dyDescent="0.25">
      <c r="H16" s="2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B1:M11"/>
  <sheetViews>
    <sheetView showGridLines="0" tabSelected="1" workbookViewId="0">
      <selection activeCell="P7" sqref="P7"/>
    </sheetView>
  </sheetViews>
  <sheetFormatPr baseColWidth="10" defaultColWidth="11.42578125" defaultRowHeight="15" x14ac:dyDescent="0.25"/>
  <cols>
    <col min="1" max="1" width="2" style="27" customWidth="1"/>
    <col min="2" max="2" width="16.85546875" style="27" customWidth="1"/>
    <col min="3" max="3" width="7.7109375" style="30" customWidth="1"/>
    <col min="4" max="4" width="11" style="27" customWidth="1"/>
    <col min="5" max="5" width="14.42578125" customWidth="1"/>
    <col min="6" max="6" width="11.5703125" style="27" bestFit="1" customWidth="1"/>
    <col min="7" max="7" width="1.140625" style="27" customWidth="1"/>
    <col min="8" max="8" width="11.5703125" style="27" bestFit="1" customWidth="1"/>
    <col min="9" max="9" width="10.5703125" style="27" bestFit="1" customWidth="1"/>
    <col min="10" max="10" width="11.28515625" style="27" bestFit="1" customWidth="1"/>
    <col min="11" max="11" width="10.85546875" style="27" bestFit="1" customWidth="1"/>
    <col min="12" max="12" width="10.5703125" style="27" bestFit="1" customWidth="1"/>
    <col min="13" max="13" width="12.28515625" style="27" bestFit="1" customWidth="1"/>
    <col min="14" max="14" width="1.42578125" style="27" customWidth="1"/>
    <col min="15" max="16384" width="11.42578125" style="27"/>
  </cols>
  <sheetData>
    <row r="1" spans="2:13" ht="6.75" customHeight="1" x14ac:dyDescent="0.25">
      <c r="E1" s="27"/>
    </row>
    <row r="2" spans="2:13" x14ac:dyDescent="0.25">
      <c r="B2" s="28" t="s">
        <v>217</v>
      </c>
      <c r="C2" s="45"/>
      <c r="E2" s="27"/>
    </row>
    <row r="3" spans="2:13" ht="6" customHeight="1" x14ac:dyDescent="0.25">
      <c r="E3" s="27"/>
    </row>
    <row r="4" spans="2:13" ht="45" x14ac:dyDescent="0.25">
      <c r="B4" s="46" t="s">
        <v>116</v>
      </c>
      <c r="C4" s="46" t="s">
        <v>109</v>
      </c>
      <c r="D4" s="43" t="s">
        <v>112</v>
      </c>
      <c r="E4" s="43" t="s">
        <v>113</v>
      </c>
      <c r="F4" s="43" t="s">
        <v>114</v>
      </c>
      <c r="H4" s="48" t="s">
        <v>122</v>
      </c>
      <c r="I4" s="48" t="s">
        <v>118</v>
      </c>
      <c r="J4" s="48" t="s">
        <v>119</v>
      </c>
      <c r="K4" s="48" t="s">
        <v>120</v>
      </c>
      <c r="L4" s="48" t="s">
        <v>121</v>
      </c>
      <c r="M4" s="48" t="s">
        <v>127</v>
      </c>
    </row>
    <row r="5" spans="2:13" x14ac:dyDescent="0.25">
      <c r="B5" s="27" t="s">
        <v>124</v>
      </c>
      <c r="C5" s="30">
        <v>500</v>
      </c>
      <c r="D5" s="34">
        <v>2466.6666666666665</v>
      </c>
      <c r="E5" s="34">
        <v>1233333.3333333333</v>
      </c>
      <c r="F5" s="35">
        <v>1233.3333333333333</v>
      </c>
      <c r="H5" s="155">
        <v>1</v>
      </c>
      <c r="I5" s="157">
        <v>8</v>
      </c>
      <c r="J5" s="158">
        <v>30</v>
      </c>
      <c r="K5" s="159">
        <f>H5*I5*J5</f>
        <v>240</v>
      </c>
      <c r="L5" s="156">
        <v>25</v>
      </c>
      <c r="M5" s="154">
        <f>K5*L5</f>
        <v>6000</v>
      </c>
    </row>
    <row r="6" spans="2:13" x14ac:dyDescent="0.25">
      <c r="B6" s="27" t="s">
        <v>124</v>
      </c>
      <c r="C6" s="30">
        <v>250</v>
      </c>
      <c r="D6" s="34">
        <v>1458.3333333333333</v>
      </c>
      <c r="E6" s="34">
        <v>364583.33333333331</v>
      </c>
      <c r="F6" s="35">
        <v>364.58333333333331</v>
      </c>
      <c r="H6" s="155"/>
      <c r="I6" s="157"/>
      <c r="J6" s="158"/>
      <c r="K6" s="159"/>
      <c r="L6" s="156"/>
      <c r="M6" s="154"/>
    </row>
    <row r="7" spans="2:13" x14ac:dyDescent="0.25">
      <c r="B7" s="27" t="s">
        <v>124</v>
      </c>
      <c r="C7" s="30">
        <v>125</v>
      </c>
      <c r="D7" s="34">
        <v>3633.3333333333335</v>
      </c>
      <c r="E7" s="34">
        <v>454166.66666666669</v>
      </c>
      <c r="F7" s="35">
        <v>454.16666666666669</v>
      </c>
      <c r="H7" s="155"/>
      <c r="I7" s="157"/>
      <c r="J7" s="158"/>
      <c r="K7" s="159"/>
      <c r="L7" s="156"/>
      <c r="M7" s="154"/>
    </row>
    <row r="8" spans="2:13" ht="30" x14ac:dyDescent="0.25">
      <c r="B8" s="47" t="s">
        <v>126</v>
      </c>
      <c r="C8" s="30">
        <v>400</v>
      </c>
      <c r="D8" s="34">
        <v>3958.3333333333335</v>
      </c>
      <c r="E8" s="34">
        <v>1583333.3333333333</v>
      </c>
      <c r="F8" s="35">
        <v>1583.3333333333333</v>
      </c>
      <c r="H8" s="155"/>
      <c r="I8" s="157"/>
      <c r="J8" s="158"/>
      <c r="K8" s="159"/>
      <c r="L8" s="156"/>
      <c r="M8" s="154"/>
    </row>
    <row r="9" spans="2:13" x14ac:dyDescent="0.25">
      <c r="B9" s="47" t="s">
        <v>125</v>
      </c>
      <c r="C9" s="30">
        <v>60</v>
      </c>
      <c r="D9" s="34">
        <v>1475</v>
      </c>
      <c r="E9" s="34">
        <v>59000</v>
      </c>
      <c r="F9" s="35">
        <v>59</v>
      </c>
      <c r="H9" s="155"/>
      <c r="I9" s="157"/>
      <c r="J9" s="158"/>
      <c r="K9" s="159"/>
      <c r="L9" s="156"/>
      <c r="M9" s="154"/>
    </row>
    <row r="10" spans="2:13" ht="18" customHeight="1" x14ac:dyDescent="0.25">
      <c r="B10" s="44" t="s">
        <v>104</v>
      </c>
      <c r="D10" s="51">
        <f>SUM(D5:D9)</f>
        <v>12991.666666666668</v>
      </c>
      <c r="E10" s="51">
        <f>SUM(E5:E9)</f>
        <v>3694416.6666666665</v>
      </c>
      <c r="F10" s="52">
        <f>SUM(F5:F9)</f>
        <v>3694.4166666666661</v>
      </c>
      <c r="H10" s="55" t="s">
        <v>123</v>
      </c>
      <c r="I10" s="56"/>
      <c r="J10" s="56"/>
      <c r="K10" s="56"/>
      <c r="L10" s="56"/>
      <c r="M10" s="57">
        <f>(F10-M5)/M5</f>
        <v>-0.38426388888888902</v>
      </c>
    </row>
    <row r="11" spans="2:13" ht="6.75" customHeight="1" x14ac:dyDescent="0.25">
      <c r="E11" s="27"/>
    </row>
  </sheetData>
  <mergeCells count="6">
    <mergeCell ref="M5:M9"/>
    <mergeCell ref="H5:H9"/>
    <mergeCell ref="L5:L9"/>
    <mergeCell ref="I5:I9"/>
    <mergeCell ref="J5:J9"/>
    <mergeCell ref="K5:K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
  <sheetViews>
    <sheetView showGridLines="0" zoomScale="80" zoomScaleNormal="80" workbookViewId="0">
      <selection sqref="A1:XFD1048576"/>
    </sheetView>
  </sheetViews>
  <sheetFormatPr baseColWidth="10"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
  <sheetViews>
    <sheetView showGridLines="0" view="pageBreakPreview" zoomScale="80" zoomScaleNormal="100" zoomScaleSheetLayoutView="80" workbookViewId="0">
      <selection sqref="A1:XFD1048576"/>
    </sheetView>
  </sheetViews>
  <sheetFormatPr baseColWidth="10" defaultRowHeight="15" x14ac:dyDescent="0.25"/>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
  <sheetViews>
    <sheetView showGridLines="0" zoomScale="80" zoomScaleNormal="80" workbookViewId="0">
      <selection sqref="A1:XFD1048576"/>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FICHA TECNICA CCIAL DCK</vt:lpstr>
      <vt:lpstr>FICHA TECNICA  INVIMA DCK</vt:lpstr>
      <vt:lpstr>PROCESO DE PRODUCCION</vt:lpstr>
      <vt:lpstr>PLAN DE COMPRAS</vt:lpstr>
      <vt:lpstr>PLAN DE PRODUCCION</vt:lpstr>
      <vt:lpstr>CAPACIDDA PDCION</vt:lpstr>
      <vt:lpstr>INSTALACIONES</vt:lpstr>
      <vt:lpstr>MANI DULCE</vt:lpstr>
      <vt:lpstr>MANI SALADO</vt:lpstr>
      <vt:lpstr>'FICHA TECNICA  INVIMA DCK'!Área_de_impresión</vt:lpstr>
      <vt:lpstr>'FICHA TECNICA  INVIMA DCK'!Títulos_a_imprimir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dc:creator>
  <cp:lastModifiedBy>admon</cp:lastModifiedBy>
  <dcterms:created xsi:type="dcterms:W3CDTF">2020-11-11T20:49:48Z</dcterms:created>
  <dcterms:modified xsi:type="dcterms:W3CDTF">2021-10-09T00:15:53Z</dcterms:modified>
</cp:coreProperties>
</file>