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chartsheets/sheet1.xml" ContentType="application/vnd.openxmlformats-officedocument.spreadsheetml.chart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chartsheets/sheet2.xml" ContentType="application/vnd.openxmlformats-officedocument.spreadsheetml.chart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4.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charts/chart4.xml" ContentType="application/vnd.openxmlformats-officedocument.drawingml.chart+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ml.chartshapes+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ml.chartshapes+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ml.chartshapes+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ml.chartshapes+xml"/>
  <Override PartName="/xl/drawings/drawing13.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4.xml" ContentType="application/vnd.openxmlformats-officedocument.drawingml.chartshapes+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5.xml" ContentType="application/vnd.openxmlformats-officedocument.drawingml.chartshapes+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6.xml" ContentType="application/vnd.openxmlformats-officedocument.drawingml.chartshapes+xml"/>
  <Override PartName="/xl/drawings/drawing17.xml" ContentType="application/vnd.openxmlformats-officedocument.drawing+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8.xml" ContentType="application/vnd.openxmlformats-officedocument.drawingml.chartshapes+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9.xml" ContentType="application/vnd.openxmlformats-officedocument.drawingml.chartshapes+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0.xml" ContentType="application/vnd.openxmlformats-officedocument.drawingml.chartshapes+xml"/>
  <Override PartName="/xl/drawings/drawing21.xml" ContentType="application/vnd.openxmlformats-officedocument.drawing+xml"/>
  <Override PartName="/xl/charts/chart15.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22.xml" ContentType="application/vnd.openxmlformats-officedocument.drawingml.chartshapes+xml"/>
  <Override PartName="/xl/drawings/drawing23.xml" ContentType="application/vnd.openxmlformats-officedocument.drawing+xml"/>
  <Override PartName="/xl/charts/chart16.xml" ContentType="application/vnd.openxmlformats-officedocument.drawingml.chart+xml"/>
  <Override PartName="/xl/charts/style15.xml" ContentType="application/vnd.ms-office.chartstyle+xml"/>
  <Override PartName="/xl/charts/colors15.xml" ContentType="application/vnd.ms-office.chartcolorstyle+xml"/>
  <Override PartName="/xl/charts/chart17.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24.xml" ContentType="application/vnd.openxmlformats-officedocument.drawingml.chartshapes+xml"/>
  <Override PartName="/xl/charts/chart18.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25.xml" ContentType="application/vnd.openxmlformats-officedocument.drawingml.chartshapes+xml"/>
  <Override PartName="/xl/drawings/drawing26.xml" ContentType="application/vnd.openxmlformats-officedocument.drawing+xml"/>
  <Override PartName="/xl/charts/chart19.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27.xml" ContentType="application/vnd.openxmlformats-officedocument.drawingml.chartshapes+xml"/>
  <Override PartName="/xl/charts/chart20.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8.xml" ContentType="application/vnd.openxmlformats-officedocument.drawingml.chartshapes+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9.xml" ContentType="application/vnd.openxmlformats-officedocument.drawingml.chartshapes+xml"/>
  <Override PartName="/xl/drawings/drawing30.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31.xml" ContentType="application/vnd.openxmlformats-officedocument.drawingml.chartshapes+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32.xml" ContentType="application/vnd.openxmlformats-officedocument.drawingml.chartshapes+xml"/>
  <Override PartName="/xl/drawings/drawing33.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34.xml" ContentType="application/vnd.openxmlformats-officedocument.drawingml.chartshapes+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35.xml" ContentType="application/vnd.openxmlformats-officedocument.drawingml.chartshapes+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6.xml" ContentType="application/vnd.openxmlformats-officedocument.drawingml.chartshapes+xml"/>
  <Override PartName="/xl/drawings/drawing37.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38.xml" ContentType="application/vnd.openxmlformats-officedocument.drawingml.chartshapes+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39.xml" ContentType="application/vnd.openxmlformats-officedocument.drawingml.chartshapes+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40.xml" ContentType="application/vnd.openxmlformats-officedocument.drawingml.chartshapes+xml"/>
  <Override PartName="/xl/drawings/drawing41.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42.xml" ContentType="application/vnd.openxmlformats-officedocument.drawingml.chartshapes+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43.xml" ContentType="application/vnd.openxmlformats-officedocument.drawingml.chartshapes+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drawings/drawing44.xml" ContentType="application/vnd.openxmlformats-officedocument.drawingml.chartshapes+xml"/>
  <Override PartName="/xl/drawings/drawing45.xml" ContentType="application/vnd.openxmlformats-officedocument.drawing+xml"/>
  <Override PartName="/xl/charts/chart34.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46.xml" ContentType="application/vnd.openxmlformats-officedocument.drawingml.chartshapes+xml"/>
  <Override PartName="/xl/drawings/drawing47.xml" ContentType="application/vnd.openxmlformats-officedocument.drawing+xml"/>
  <Override PartName="/xl/charts/chart35.xml" ContentType="application/vnd.openxmlformats-officedocument.drawingml.chart+xml"/>
  <Override PartName="/xl/charts/style34.xml" ContentType="application/vnd.ms-office.chartstyle+xml"/>
  <Override PartName="/xl/charts/colors34.xml" ContentType="application/vnd.ms-office.chartcolorstyle+xml"/>
  <Override PartName="/xl/charts/chart36.xml" ContentType="application/vnd.openxmlformats-officedocument.drawingml.chart+xml"/>
  <Override PartName="/xl/charts/style35.xml" ContentType="application/vnd.ms-office.chartstyle+xml"/>
  <Override PartName="/xl/charts/colors35.xml" ContentType="application/vnd.ms-office.chartcolorstyle+xml"/>
  <Override PartName="/xl/charts/chart37.xml" ContentType="application/vnd.openxmlformats-officedocument.drawingml.chart+xml"/>
  <Override PartName="/xl/charts/style36.xml" ContentType="application/vnd.ms-office.chartstyle+xml"/>
  <Override PartName="/xl/charts/colors36.xml" ContentType="application/vnd.ms-office.chartcolorstyle+xml"/>
  <Override PartName="/xl/charts/chart38.xml" ContentType="application/vnd.openxmlformats-officedocument.drawingml.chart+xml"/>
  <Override PartName="/xl/charts/style37.xml" ContentType="application/vnd.ms-office.chartstyle+xml"/>
  <Override PartName="/xl/charts/colors37.xml" ContentType="application/vnd.ms-office.chartcolorstyle+xml"/>
  <Override PartName="/xl/charts/chart39.xml" ContentType="application/vnd.openxmlformats-officedocument.drawingml.chart+xml"/>
  <Override PartName="/xl/charts/style38.xml" ContentType="application/vnd.ms-office.chartstyle+xml"/>
  <Override PartName="/xl/charts/colors38.xml" ContentType="application/vnd.ms-office.chartcolorstyle+xml"/>
  <Override PartName="/xl/drawings/drawing48.xml" ContentType="application/vnd.openxmlformats-officedocument.drawing+xml"/>
  <Override PartName="/xl/charts/chart40.xml" ContentType="application/vnd.openxmlformats-officedocument.drawingml.chart+xml"/>
  <Override PartName="/xl/charts/style39.xml" ContentType="application/vnd.ms-office.chartstyle+xml"/>
  <Override PartName="/xl/charts/colors39.xml" ContentType="application/vnd.ms-office.chartcolorstyle+xml"/>
  <Override PartName="/xl/charts/chart41.xml" ContentType="application/vnd.openxmlformats-officedocument.drawingml.chart+xml"/>
  <Override PartName="/xl/charts/style40.xml" ContentType="application/vnd.ms-office.chartstyle+xml"/>
  <Override PartName="/xl/charts/colors40.xml" ContentType="application/vnd.ms-office.chartcolorstyle+xml"/>
  <Override PartName="/xl/charts/chart42.xml" ContentType="application/vnd.openxmlformats-officedocument.drawingml.chart+xml"/>
  <Override PartName="/xl/charts/style41.xml" ContentType="application/vnd.ms-office.chartstyle+xml"/>
  <Override PartName="/xl/charts/colors41.xml" ContentType="application/vnd.ms-office.chartcolorstyle+xml"/>
  <Override PartName="/xl/charts/chart43.xml" ContentType="application/vnd.openxmlformats-officedocument.drawingml.chart+xml"/>
  <Override PartName="/xl/charts/style42.xml" ContentType="application/vnd.ms-office.chartstyle+xml"/>
  <Override PartName="/xl/charts/colors42.xml" ContentType="application/vnd.ms-office.chartcolorstyle+xml"/>
  <Override PartName="/xl/charts/chart44.xml" ContentType="application/vnd.openxmlformats-officedocument.drawingml.chart+xml"/>
  <Override PartName="/xl/charts/style43.xml" ContentType="application/vnd.ms-office.chartstyle+xml"/>
  <Override PartName="/xl/charts/colors43.xml" ContentType="application/vnd.ms-office.chartcolorstyle+xml"/>
  <Override PartName="/xl/charts/chart45.xml" ContentType="application/vnd.openxmlformats-officedocument.drawingml.chart+xml"/>
  <Override PartName="/xl/charts/style44.xml" ContentType="application/vnd.ms-office.chartstyle+xml"/>
  <Override PartName="/xl/charts/colors44.xml" ContentType="application/vnd.ms-office.chartcolorstyle+xml"/>
  <Override PartName="/xl/charts/chart46.xml" ContentType="application/vnd.openxmlformats-officedocument.drawingml.chart+xml"/>
  <Override PartName="/xl/charts/style45.xml" ContentType="application/vnd.ms-office.chartstyle+xml"/>
  <Override PartName="/xl/charts/colors45.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1"/>
  <workbookPr defaultThemeVersion="166925"/>
  <mc:AlternateContent xmlns:mc="http://schemas.openxmlformats.org/markup-compatibility/2006">
    <mc:Choice Requires="x15">
      <x15ac:absPath xmlns:x15ac="http://schemas.microsoft.com/office/spreadsheetml/2010/11/ac" url="/Users/anmonten/Documents/"/>
    </mc:Choice>
  </mc:AlternateContent>
  <xr:revisionPtr revIDLastSave="0" documentId="8_{C8ED898E-42AF-7046-8C2A-00062CB776A5}" xr6:coauthVersionLast="47" xr6:coauthVersionMax="47" xr10:uidLastSave="{00000000-0000-0000-0000-000000000000}"/>
  <bookViews>
    <workbookView xWindow="0" yWindow="760" windowWidth="34560" windowHeight="20360" tabRatio="673" activeTab="4" xr2:uid="{21D6200F-DB24-4846-89A4-2FC6C1C2A2F7}"/>
  </bookViews>
  <sheets>
    <sheet name="Instructions" sheetId="1" r:id="rId1"/>
    <sheet name="Canvas" sheetId="2" r:id="rId2"/>
    <sheet name="DF1" sheetId="42" r:id="rId3"/>
    <sheet name="DF1map" sheetId="10" r:id="rId4"/>
    <sheet name="DF2" sheetId="43" r:id="rId5"/>
    <sheet name="DF2map" sheetId="13" r:id="rId6"/>
    <sheet name="DF3" sheetId="51" r:id="rId7"/>
    <sheet name="DF3map" sheetId="16" r:id="rId8"/>
    <sheet name="DF4" sheetId="52" r:id="rId9"/>
    <sheet name="DF4map" sheetId="18" r:id="rId10"/>
    <sheet name="Step2 Summary" sheetId="47" r:id="rId11"/>
    <sheet name="DF5" sheetId="49" r:id="rId12"/>
    <sheet name="DF5map" sheetId="23" r:id="rId13"/>
    <sheet name="DF6" sheetId="50" r:id="rId14"/>
    <sheet name="DF6map" sheetId="26" r:id="rId15"/>
    <sheet name="DF7" sheetId="48" r:id="rId16"/>
    <sheet name="DF7map" sheetId="29" r:id="rId17"/>
    <sheet name="DF8" sheetId="45" r:id="rId18"/>
    <sheet name="DF8map" sheetId="30" r:id="rId19"/>
    <sheet name="DF9" sheetId="44" r:id="rId20"/>
    <sheet name="DF9map" sheetId="31" r:id="rId21"/>
    <sheet name="DF10" sheetId="35" r:id="rId22"/>
    <sheet name="DF10map" sheetId="32" r:id="rId23"/>
    <sheet name="Step 3 Summary" sheetId="55" r:id="rId24"/>
    <sheet name="Dashboard1" sheetId="53" r:id="rId25"/>
    <sheet name="Dashboard2" sheetId="54" r:id="rId26"/>
  </sheets>
  <externalReferences>
    <externalReference r:id="rId27"/>
    <externalReference r:id="rId28"/>
  </externalReferences>
  <definedNames>
    <definedName name="_020Spread_TRH_A">[1]PARAM!$B$2</definedName>
    <definedName name="_xlnm._FilterDatabase" localSheetId="6" hidden="1">'DF3'!$A$5:$H$24</definedName>
    <definedName name="_xlnm._FilterDatabase" localSheetId="8" hidden="1">'DF4'!$A$5:$G$25</definedName>
    <definedName name="_xlnm._FilterDatabase" localSheetId="9" hidden="1">DF4map!$A$1:$W$41</definedName>
    <definedName name="ddddddddddd" localSheetId="25">#REF!</definedName>
    <definedName name="ddddddddddd" localSheetId="2">#REF!</definedName>
    <definedName name="ddddddddddd" localSheetId="21">#REF!</definedName>
    <definedName name="ddddddddddd" localSheetId="22">#REF!</definedName>
    <definedName name="ddddddddddd" localSheetId="4">#REF!</definedName>
    <definedName name="ddddddddddd" localSheetId="5">#REF!</definedName>
    <definedName name="ddddddddddd" localSheetId="6">#REF!</definedName>
    <definedName name="ddddddddddd" localSheetId="7">#REF!</definedName>
    <definedName name="ddddddddddd" localSheetId="8">#REF!</definedName>
    <definedName name="ddddddddddd" localSheetId="9">#REF!</definedName>
    <definedName name="ddddddddddd" localSheetId="11">#REF!</definedName>
    <definedName name="ddddddddddd" localSheetId="12">#REF!</definedName>
    <definedName name="ddddddddddd" localSheetId="13">#REF!</definedName>
    <definedName name="ddddddddddd" localSheetId="14">#REF!</definedName>
    <definedName name="ddddddddddd" localSheetId="15">#REF!</definedName>
    <definedName name="ddddddddddd" localSheetId="16">#REF!</definedName>
    <definedName name="ddddddddddd" localSheetId="17">#REF!</definedName>
    <definedName name="ddddddddddd" localSheetId="18">#REF!</definedName>
    <definedName name="ddddddddddd" localSheetId="19">#REF!</definedName>
    <definedName name="ddddddddddd" localSheetId="20">#REF!</definedName>
    <definedName name="ddddddddddd">#REF!</definedName>
    <definedName name="NTopProcesses" localSheetId="25">#REF!</definedName>
    <definedName name="NTopProcesses" localSheetId="2">#REF!</definedName>
    <definedName name="NTopProcesses" localSheetId="21">#REF!</definedName>
    <definedName name="NTopProcesses" localSheetId="22">#REF!</definedName>
    <definedName name="NTopProcesses" localSheetId="4">#REF!</definedName>
    <definedName name="NTopProcesses" localSheetId="6">#REF!</definedName>
    <definedName name="NTopProcesses" localSheetId="8">#REF!</definedName>
    <definedName name="NTopProcesses" localSheetId="11">#REF!</definedName>
    <definedName name="NTopProcesses" localSheetId="12">#REF!</definedName>
    <definedName name="NTopProcesses" localSheetId="13">#REF!</definedName>
    <definedName name="NTopProcesses" localSheetId="14">#REF!</definedName>
    <definedName name="NTopProcesses" localSheetId="15">#REF!</definedName>
    <definedName name="NTopProcesses" localSheetId="16">#REF!</definedName>
    <definedName name="NTopProcesses" localSheetId="17">#REF!</definedName>
    <definedName name="NTopProcesses" localSheetId="18">#REF!</definedName>
    <definedName name="NTopProcesses" localSheetId="19">#REF!</definedName>
    <definedName name="NTopProcesses" localSheetId="20">#REF!</definedName>
    <definedName name="NTopProcesses">#REF!</definedName>
    <definedName name="_xlnm.Print_Area" localSheetId="1">Canvas!$A$1:$Y$45</definedName>
    <definedName name="_xlnm.Print_Area" localSheetId="24">Dashboard1!$A$1:$AM$61</definedName>
    <definedName name="_xlnm.Print_Area" localSheetId="25">Dashboard2!$A$1:$AP$126</definedName>
    <definedName name="_xlnm.Print_Area" localSheetId="2">'DF1'!$A$1:$S$61</definedName>
    <definedName name="_xlnm.Print_Area" localSheetId="21">'DF10'!$A$1:$P$61</definedName>
    <definedName name="_xlnm.Print_Area" localSheetId="22">DF10map!$A$1:$D$41</definedName>
    <definedName name="_xlnm.Print_Area" localSheetId="3">DF1map!$A$1:$E$41</definedName>
    <definedName name="_xlnm.Print_Area" localSheetId="4">'DF2'!$A$1:$S$70</definedName>
    <definedName name="_xlnm.Print_Area" localSheetId="5">DF2map!$A$1:$AP$50</definedName>
    <definedName name="_xlnm.Print_Area" localSheetId="6">'DF3'!$A$1:$V$74</definedName>
    <definedName name="_xlnm.Print_Area" localSheetId="7">DF3map!$A$1:$T$42</definedName>
    <definedName name="_xlnm.Print_Area" localSheetId="8">'DF4'!$A$1:$U$70</definedName>
    <definedName name="_xlnm.Print_Area" localSheetId="9">DF4map!$A$1:$W$31</definedName>
    <definedName name="_xlnm.Print_Area" localSheetId="11">'DF5'!$A$2:$N$69</definedName>
    <definedName name="_xlnm.Print_Area" localSheetId="12">DF5map!$A$1:$C$41</definedName>
    <definedName name="_xlnm.Print_Area" localSheetId="13">'DF6'!$A$1:$P$69</definedName>
    <definedName name="_xlnm.Print_Area" localSheetId="14">DF6map!$A$1:$D$41</definedName>
    <definedName name="_xlnm.Print_Area" localSheetId="16">DF7map!$A$1:$E$41</definedName>
    <definedName name="_xlnm.Print_Area" localSheetId="17">'DF8'!$A$1:$P$71</definedName>
    <definedName name="_xlnm.Print_Area" localSheetId="18">DF8map!$A$1:$D$41</definedName>
    <definedName name="_xlnm.Print_Area" localSheetId="19">'DF9'!$A$1:$P$67</definedName>
    <definedName name="_xlnm.Print_Area" localSheetId="20">DF9map!$A$1:$D$41</definedName>
    <definedName name="_xlnm.Print_Area" localSheetId="0">Instructions!$A$1:$D$33</definedName>
    <definedName name="_xlnm.Print_Titles" localSheetId="1">Canvas!$1:$5</definedName>
    <definedName name="_xlnm.Print_Titles" localSheetId="2">'DF1'!$1:$2</definedName>
    <definedName name="_xlnm.Print_Titles" localSheetId="21">'DF10'!$1:$2</definedName>
    <definedName name="_xlnm.Print_Titles" localSheetId="22">DF10map!$1:$1</definedName>
    <definedName name="_xlnm.Print_Titles" localSheetId="3">DF1map!$1:$1</definedName>
    <definedName name="_xlnm.Print_Titles" localSheetId="4">'DF2'!$1:$2</definedName>
    <definedName name="_xlnm.Print_Titles" localSheetId="6">'DF3'!$1:$2</definedName>
    <definedName name="_xlnm.Print_Titles" localSheetId="7">DF3map!$1:$2</definedName>
    <definedName name="_xlnm.Print_Titles" localSheetId="8">'DF4'!$1:$2</definedName>
    <definedName name="_xlnm.Print_Titles" localSheetId="9">DF4map!$1:$1</definedName>
    <definedName name="_xlnm.Print_Titles" localSheetId="11">'DF5'!$1:$2</definedName>
    <definedName name="_xlnm.Print_Titles" localSheetId="12">DF5map!$1:$1</definedName>
    <definedName name="_xlnm.Print_Titles" localSheetId="13">'DF6'!$1:$2</definedName>
    <definedName name="_xlnm.Print_Titles" localSheetId="14">DF6map!$1:$1</definedName>
    <definedName name="_xlnm.Print_Titles" localSheetId="15">'DF7'!$1:$2</definedName>
    <definedName name="_xlnm.Print_Titles" localSheetId="16">DF7map!$1:$1</definedName>
    <definedName name="_xlnm.Print_Titles" localSheetId="17">'DF8'!$1:$2</definedName>
    <definedName name="_xlnm.Print_Titles" localSheetId="18">DF8map!$1:$1</definedName>
    <definedName name="_xlnm.Print_Titles" localSheetId="19">'DF9'!$1:$2</definedName>
    <definedName name="_xlnm.Print_Titles" localSheetId="20">DF9map!$1:$1</definedName>
    <definedName name="_xlnm.Print_Titles" localSheetId="0">Instructions!$1:$2</definedName>
    <definedName name="Process_Weight_Difference_Factor" localSheetId="25">#REF!</definedName>
    <definedName name="Process_Weight_Difference_Factor" localSheetId="2">#REF!</definedName>
    <definedName name="Process_Weight_Difference_Factor" localSheetId="21">#REF!</definedName>
    <definedName name="Process_Weight_Difference_Factor" localSheetId="22">#REF!</definedName>
    <definedName name="Process_Weight_Difference_Factor" localSheetId="4">#REF!</definedName>
    <definedName name="Process_Weight_Difference_Factor" localSheetId="5">#REF!</definedName>
    <definedName name="Process_Weight_Difference_Factor" localSheetId="6">#REF!</definedName>
    <definedName name="Process_Weight_Difference_Factor" localSheetId="7">#REF!</definedName>
    <definedName name="Process_Weight_Difference_Factor" localSheetId="8">#REF!</definedName>
    <definedName name="Process_Weight_Difference_Factor" localSheetId="9">#REF!</definedName>
    <definedName name="Process_Weight_Difference_Factor" localSheetId="11">#REF!</definedName>
    <definedName name="Process_Weight_Difference_Factor" localSheetId="12">#REF!</definedName>
    <definedName name="Process_Weight_Difference_Factor" localSheetId="13">#REF!</definedName>
    <definedName name="Process_Weight_Difference_Factor" localSheetId="14">#REF!</definedName>
    <definedName name="Process_Weight_Difference_Factor" localSheetId="15">#REF!</definedName>
    <definedName name="Process_Weight_Difference_Factor" localSheetId="16">#REF!</definedName>
    <definedName name="Process_Weight_Difference_Factor" localSheetId="17">#REF!</definedName>
    <definedName name="Process_Weight_Difference_Factor" localSheetId="18">#REF!</definedName>
    <definedName name="Process_Weight_Difference_Factor" localSheetId="19">#REF!</definedName>
    <definedName name="Process_Weight_Difference_Factor" localSheetId="20">#REF!</definedName>
    <definedName name="Process_Weight_Difference_Factor">#REF!</definedName>
    <definedName name="Spread_TRH_2">[2]PARAM!$B$5</definedName>
    <definedName name="Spread_TRH_4A">[2]PARAM!$B$6</definedName>
    <definedName name="Spread_TRH_A">[2]PARAM!$B$2</definedName>
    <definedName name="Spread_TRH_B">[2]PARAM!$B$3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42" l="1"/>
  <c r="A24" i="42"/>
  <c r="A25" i="42"/>
  <c r="A26" i="42"/>
  <c r="A27" i="42"/>
  <c r="A28" i="42"/>
  <c r="A29" i="42"/>
  <c r="A30" i="42"/>
  <c r="A31" i="42"/>
  <c r="A32" i="42"/>
  <c r="A33" i="42"/>
  <c r="A34" i="42"/>
  <c r="A35" i="42"/>
  <c r="A36" i="42"/>
  <c r="A37" i="42"/>
  <c r="A38" i="42"/>
  <c r="A39" i="42"/>
  <c r="A40" i="42"/>
  <c r="A41" i="42"/>
  <c r="A42" i="42"/>
  <c r="A43" i="42"/>
  <c r="A44" i="42"/>
  <c r="A45" i="42"/>
  <c r="A46" i="42"/>
  <c r="A47" i="42"/>
  <c r="A48" i="42"/>
  <c r="A49" i="42"/>
  <c r="A50" i="42"/>
  <c r="A51" i="42"/>
  <c r="A52" i="42"/>
  <c r="A53" i="42"/>
  <c r="A54" i="42"/>
  <c r="A55" i="42"/>
  <c r="A56" i="42"/>
  <c r="A57" i="42"/>
  <c r="A58" i="42"/>
  <c r="A59" i="42"/>
  <c r="A60" i="42"/>
  <c r="A61" i="42"/>
  <c r="A22" i="42"/>
  <c r="C31" i="52" l="1" a="1"/>
  <c r="C31" i="52" s="1"/>
  <c r="B31" i="52" a="1"/>
  <c r="B31" i="52" s="1"/>
  <c r="J24" i="52"/>
  <c r="J23" i="52"/>
  <c r="J25" i="52" s="1"/>
  <c r="C35" i="51" a="1"/>
  <c r="C35" i="51" s="1"/>
  <c r="G7" i="51"/>
  <c r="G8" i="51"/>
  <c r="G9" i="51"/>
  <c r="G10" i="51"/>
  <c r="G11" i="51"/>
  <c r="G12" i="51"/>
  <c r="G13" i="51"/>
  <c r="G14" i="51"/>
  <c r="G15" i="51"/>
  <c r="G16" i="51"/>
  <c r="G17" i="51"/>
  <c r="G18" i="51"/>
  <c r="G19" i="51"/>
  <c r="G20" i="51"/>
  <c r="G21" i="51"/>
  <c r="G22" i="51"/>
  <c r="G23" i="51"/>
  <c r="G24" i="51"/>
  <c r="G6" i="51"/>
  <c r="C30" i="50" a="1"/>
  <c r="C30" i="50" s="1"/>
  <c r="B30" i="50" a="1"/>
  <c r="B30" i="50" s="1"/>
  <c r="C30" i="49" a="1"/>
  <c r="C30" i="49" s="1"/>
  <c r="B30" i="49" a="1"/>
  <c r="B30" i="49" s="1"/>
  <c r="C32" i="48" a="1"/>
  <c r="C35" i="48" s="1"/>
  <c r="B32" i="48" a="1"/>
  <c r="B32" i="48" s="1"/>
  <c r="B12" i="48"/>
  <c r="B11" i="48"/>
  <c r="B13" i="48" s="1"/>
  <c r="C32" i="45" a="1"/>
  <c r="C33" i="45" s="1"/>
  <c r="B32" i="45" a="1"/>
  <c r="B32" i="45" s="1"/>
  <c r="C28" i="44" a="1"/>
  <c r="C28" i="44" s="1"/>
  <c r="B28" i="44" a="1"/>
  <c r="B28" i="44" s="1"/>
  <c r="D30" i="50" l="1"/>
  <c r="D28" i="44"/>
  <c r="D30" i="49"/>
  <c r="I6" i="2" s="1"/>
  <c r="D31" i="52"/>
  <c r="E6" i="2" s="1"/>
  <c r="B35" i="51" a="1"/>
  <c r="B35" i="51" s="1"/>
  <c r="C70" i="52"/>
  <c r="C66" i="52"/>
  <c r="C62" i="52"/>
  <c r="C58" i="52"/>
  <c r="C54" i="52"/>
  <c r="C50" i="52"/>
  <c r="C46" i="52"/>
  <c r="C42" i="52"/>
  <c r="C38" i="52"/>
  <c r="C34" i="52"/>
  <c r="C69" i="52"/>
  <c r="C65" i="52"/>
  <c r="C61" i="52"/>
  <c r="C57" i="52"/>
  <c r="C53" i="52"/>
  <c r="C49" i="52"/>
  <c r="C45" i="52"/>
  <c r="C41" i="52"/>
  <c r="C37" i="52"/>
  <c r="C33" i="52"/>
  <c r="C68" i="52"/>
  <c r="C64" i="52"/>
  <c r="C60" i="52"/>
  <c r="C56" i="52"/>
  <c r="C52" i="52"/>
  <c r="C48" i="52"/>
  <c r="C44" i="52"/>
  <c r="C40" i="52"/>
  <c r="C36" i="52"/>
  <c r="C32" i="52"/>
  <c r="C67" i="52"/>
  <c r="C63" i="52"/>
  <c r="C59" i="52"/>
  <c r="C55" i="52"/>
  <c r="C51" i="52"/>
  <c r="C47" i="52"/>
  <c r="C43" i="52"/>
  <c r="C39" i="52"/>
  <c r="C35" i="52"/>
  <c r="B70" i="52"/>
  <c r="B62" i="52"/>
  <c r="B54" i="52"/>
  <c r="B50" i="52"/>
  <c r="B42" i="52"/>
  <c r="B38" i="52"/>
  <c r="B69" i="52"/>
  <c r="B65" i="52"/>
  <c r="B61" i="52"/>
  <c r="B57" i="52"/>
  <c r="B53" i="52"/>
  <c r="B49" i="52"/>
  <c r="B45" i="52"/>
  <c r="B41" i="52"/>
  <c r="B33" i="52"/>
  <c r="B68" i="52"/>
  <c r="B64" i="52"/>
  <c r="B60" i="52"/>
  <c r="B56" i="52"/>
  <c r="B52" i="52"/>
  <c r="B48" i="52"/>
  <c r="B44" i="52"/>
  <c r="B40" i="52"/>
  <c r="B36" i="52"/>
  <c r="B32" i="52"/>
  <c r="B66" i="52"/>
  <c r="B58" i="52"/>
  <c r="B46" i="52"/>
  <c r="B34" i="52"/>
  <c r="B37" i="52"/>
  <c r="B67" i="52"/>
  <c r="B63" i="52"/>
  <c r="B59" i="52"/>
  <c r="B55" i="52"/>
  <c r="B51" i="52"/>
  <c r="B47" i="52"/>
  <c r="B43" i="52"/>
  <c r="B39" i="52"/>
  <c r="B35" i="52"/>
  <c r="G27" i="51"/>
  <c r="G26" i="51"/>
  <c r="G28" i="51" s="1"/>
  <c r="C74" i="51"/>
  <c r="C66" i="51"/>
  <c r="C58" i="51"/>
  <c r="C54" i="51"/>
  <c r="C46" i="51"/>
  <c r="C42" i="51"/>
  <c r="C73" i="51"/>
  <c r="C69" i="51"/>
  <c r="C65" i="51"/>
  <c r="C61" i="51"/>
  <c r="C57" i="51"/>
  <c r="C53" i="51"/>
  <c r="C49" i="51"/>
  <c r="C41" i="51"/>
  <c r="C37" i="51"/>
  <c r="C72" i="51"/>
  <c r="C68" i="51"/>
  <c r="C64" i="51"/>
  <c r="C60" i="51"/>
  <c r="C56" i="51"/>
  <c r="C52" i="51"/>
  <c r="C48" i="51"/>
  <c r="C44" i="51"/>
  <c r="C40" i="51"/>
  <c r="C36" i="51"/>
  <c r="C70" i="51"/>
  <c r="C62" i="51"/>
  <c r="C50" i="51"/>
  <c r="C38" i="51"/>
  <c r="C45" i="51"/>
  <c r="C71" i="51"/>
  <c r="C67" i="51"/>
  <c r="C63" i="51"/>
  <c r="C59" i="51"/>
  <c r="C55" i="51"/>
  <c r="C51" i="51"/>
  <c r="C47" i="51"/>
  <c r="C43" i="51"/>
  <c r="C39" i="51"/>
  <c r="C69" i="50"/>
  <c r="C65" i="50"/>
  <c r="C61" i="50"/>
  <c r="C57" i="50"/>
  <c r="C53" i="50"/>
  <c r="C49" i="50"/>
  <c r="C45" i="50"/>
  <c r="C41" i="50"/>
  <c r="C37" i="50"/>
  <c r="C33" i="50"/>
  <c r="C68" i="50"/>
  <c r="C64" i="50"/>
  <c r="C60" i="50"/>
  <c r="C56" i="50"/>
  <c r="C52" i="50"/>
  <c r="C48" i="50"/>
  <c r="C44" i="50"/>
  <c r="C40" i="50"/>
  <c r="C36" i="50"/>
  <c r="C32" i="50"/>
  <c r="C67" i="50"/>
  <c r="C63" i="50"/>
  <c r="C59" i="50"/>
  <c r="C55" i="50"/>
  <c r="C51" i="50"/>
  <c r="C47" i="50"/>
  <c r="C43" i="50"/>
  <c r="C39" i="50"/>
  <c r="C35" i="50"/>
  <c r="C31" i="50"/>
  <c r="C66" i="50"/>
  <c r="C62" i="50"/>
  <c r="C58" i="50"/>
  <c r="C54" i="50"/>
  <c r="C50" i="50"/>
  <c r="C46" i="50"/>
  <c r="C42" i="50"/>
  <c r="C38" i="50"/>
  <c r="C34" i="50"/>
  <c r="B69" i="50"/>
  <c r="B65" i="50"/>
  <c r="B61" i="50"/>
  <c r="B57" i="50"/>
  <c r="B53" i="50"/>
  <c r="B49" i="50"/>
  <c r="B45" i="50"/>
  <c r="B41" i="50"/>
  <c r="B37" i="50"/>
  <c r="B33" i="50"/>
  <c r="B68" i="50"/>
  <c r="B64" i="50"/>
  <c r="B60" i="50"/>
  <c r="B56" i="50"/>
  <c r="B52" i="50"/>
  <c r="B48" i="50"/>
  <c r="B44" i="50"/>
  <c r="B40" i="50"/>
  <c r="B36" i="50"/>
  <c r="B32" i="50"/>
  <c r="B67" i="50"/>
  <c r="B63" i="50"/>
  <c r="B59" i="50"/>
  <c r="B55" i="50"/>
  <c r="B51" i="50"/>
  <c r="B47" i="50"/>
  <c r="B43" i="50"/>
  <c r="B39" i="50"/>
  <c r="B35" i="50"/>
  <c r="B31" i="50"/>
  <c r="B66" i="50"/>
  <c r="B62" i="50"/>
  <c r="B58" i="50"/>
  <c r="B54" i="50"/>
  <c r="B50" i="50"/>
  <c r="B46" i="50"/>
  <c r="B42" i="50"/>
  <c r="B38" i="50"/>
  <c r="B34" i="50"/>
  <c r="C69" i="49"/>
  <c r="C65" i="49"/>
  <c r="C61" i="49"/>
  <c r="C57" i="49"/>
  <c r="C53" i="49"/>
  <c r="C49" i="49"/>
  <c r="C45" i="49"/>
  <c r="C41" i="49"/>
  <c r="C37" i="49"/>
  <c r="C33" i="49"/>
  <c r="C68" i="49"/>
  <c r="C64" i="49"/>
  <c r="C60" i="49"/>
  <c r="C56" i="49"/>
  <c r="C52" i="49"/>
  <c r="C48" i="49"/>
  <c r="C44" i="49"/>
  <c r="C40" i="49"/>
  <c r="C36" i="49"/>
  <c r="C32" i="49"/>
  <c r="C67" i="49"/>
  <c r="C63" i="49"/>
  <c r="C59" i="49"/>
  <c r="C55" i="49"/>
  <c r="C51" i="49"/>
  <c r="C47" i="49"/>
  <c r="C43" i="49"/>
  <c r="C39" i="49"/>
  <c r="C35" i="49"/>
  <c r="C31" i="49"/>
  <c r="C66" i="49"/>
  <c r="C62" i="49"/>
  <c r="C58" i="49"/>
  <c r="C54" i="49"/>
  <c r="C50" i="49"/>
  <c r="C46" i="49"/>
  <c r="C42" i="49"/>
  <c r="C38" i="49"/>
  <c r="C34" i="49"/>
  <c r="B69" i="49"/>
  <c r="B65" i="49"/>
  <c r="B61" i="49"/>
  <c r="B57" i="49"/>
  <c r="B53" i="49"/>
  <c r="B49" i="49"/>
  <c r="B45" i="49"/>
  <c r="B41" i="49"/>
  <c r="B37" i="49"/>
  <c r="B33" i="49"/>
  <c r="B68" i="49"/>
  <c r="B64" i="49"/>
  <c r="B60" i="49"/>
  <c r="B56" i="49"/>
  <c r="B52" i="49"/>
  <c r="B48" i="49"/>
  <c r="B44" i="49"/>
  <c r="B40" i="49"/>
  <c r="B36" i="49"/>
  <c r="B32" i="49"/>
  <c r="B67" i="49"/>
  <c r="B63" i="49"/>
  <c r="B59" i="49"/>
  <c r="B55" i="49"/>
  <c r="B51" i="49"/>
  <c r="B47" i="49"/>
  <c r="B43" i="49"/>
  <c r="B39" i="49"/>
  <c r="B35" i="49"/>
  <c r="B31" i="49"/>
  <c r="B66" i="49"/>
  <c r="B62" i="49"/>
  <c r="B58" i="49"/>
  <c r="B54" i="49"/>
  <c r="B50" i="49"/>
  <c r="B46" i="49"/>
  <c r="B42" i="49"/>
  <c r="B38" i="49"/>
  <c r="B34" i="49"/>
  <c r="C70" i="48"/>
  <c r="C66" i="48"/>
  <c r="C62" i="48"/>
  <c r="C58" i="48"/>
  <c r="C54" i="48"/>
  <c r="C50" i="48"/>
  <c r="C46" i="48"/>
  <c r="C42" i="48"/>
  <c r="C38" i="48"/>
  <c r="C34" i="48"/>
  <c r="C69" i="48"/>
  <c r="C65" i="48"/>
  <c r="C61" i="48"/>
  <c r="C57" i="48"/>
  <c r="C53" i="48"/>
  <c r="C49" i="48"/>
  <c r="C45" i="48"/>
  <c r="C41" i="48"/>
  <c r="C37" i="48"/>
  <c r="C33" i="48"/>
  <c r="C68" i="48"/>
  <c r="C64" i="48"/>
  <c r="C60" i="48"/>
  <c r="C56" i="48"/>
  <c r="C52" i="48"/>
  <c r="C48" i="48"/>
  <c r="C44" i="48"/>
  <c r="C40" i="48"/>
  <c r="C36" i="48"/>
  <c r="C32" i="48"/>
  <c r="D32" i="48" s="1"/>
  <c r="C71" i="48"/>
  <c r="C67" i="48"/>
  <c r="C63" i="48"/>
  <c r="C59" i="48"/>
  <c r="C55" i="48"/>
  <c r="C51" i="48"/>
  <c r="C47" i="48"/>
  <c r="C43" i="48"/>
  <c r="C39" i="48"/>
  <c r="B71" i="48"/>
  <c r="B63" i="48"/>
  <c r="B59" i="48"/>
  <c r="B51" i="48"/>
  <c r="B47" i="48"/>
  <c r="B43" i="48"/>
  <c r="B35" i="48"/>
  <c r="D35" i="48" s="1"/>
  <c r="B70" i="48"/>
  <c r="B62" i="48"/>
  <c r="B58" i="48"/>
  <c r="B50" i="48"/>
  <c r="B46" i="48"/>
  <c r="D46" i="48" s="1"/>
  <c r="B42" i="48"/>
  <c r="D42" i="48" s="1"/>
  <c r="B34" i="48"/>
  <c r="B69" i="48"/>
  <c r="B65" i="48"/>
  <c r="B61" i="48"/>
  <c r="B57" i="48"/>
  <c r="B53" i="48"/>
  <c r="B49" i="48"/>
  <c r="B45" i="48"/>
  <c r="B41" i="48"/>
  <c r="B37" i="48"/>
  <c r="B33" i="48"/>
  <c r="B67" i="48"/>
  <c r="D67" i="48" s="1"/>
  <c r="B55" i="48"/>
  <c r="B39" i="48"/>
  <c r="B66" i="48"/>
  <c r="B54" i="48"/>
  <c r="B38" i="48"/>
  <c r="B68" i="48"/>
  <c r="B64" i="48"/>
  <c r="B60" i="48"/>
  <c r="B56" i="48"/>
  <c r="B52" i="48"/>
  <c r="B48" i="48"/>
  <c r="B44" i="48"/>
  <c r="B40" i="48"/>
  <c r="B36" i="48"/>
  <c r="C68" i="45"/>
  <c r="C64" i="45"/>
  <c r="C60" i="45"/>
  <c r="C56" i="45"/>
  <c r="C52" i="45"/>
  <c r="C48" i="45"/>
  <c r="C44" i="45"/>
  <c r="C40" i="45"/>
  <c r="C36" i="45"/>
  <c r="C32" i="45"/>
  <c r="C71" i="45"/>
  <c r="C67" i="45"/>
  <c r="C63" i="45"/>
  <c r="C59" i="45"/>
  <c r="C55" i="45"/>
  <c r="C51" i="45"/>
  <c r="C47" i="45"/>
  <c r="C43" i="45"/>
  <c r="C39" i="45"/>
  <c r="C35" i="45"/>
  <c r="C70" i="45"/>
  <c r="C66" i="45"/>
  <c r="C62" i="45"/>
  <c r="C58" i="45"/>
  <c r="C54" i="45"/>
  <c r="C50" i="45"/>
  <c r="C46" i="45"/>
  <c r="C42" i="45"/>
  <c r="C38" i="45"/>
  <c r="C34" i="45"/>
  <c r="C69" i="45"/>
  <c r="C65" i="45"/>
  <c r="C61" i="45"/>
  <c r="C57" i="45"/>
  <c r="C53" i="45"/>
  <c r="C49" i="45"/>
  <c r="C45" i="45"/>
  <c r="C41" i="45"/>
  <c r="C37" i="45"/>
  <c r="B67" i="45"/>
  <c r="D67" i="45" s="1"/>
  <c r="B59" i="45"/>
  <c r="B51" i="45"/>
  <c r="B43" i="45"/>
  <c r="B35" i="45"/>
  <c r="D35" i="45" s="1"/>
  <c r="B66" i="45"/>
  <c r="B58" i="45"/>
  <c r="B50" i="45"/>
  <c r="B42" i="45"/>
  <c r="D42" i="45" s="1"/>
  <c r="B38" i="45"/>
  <c r="B69" i="45"/>
  <c r="B65" i="45"/>
  <c r="B61" i="45"/>
  <c r="B57" i="45"/>
  <c r="B53" i="45"/>
  <c r="B49" i="45"/>
  <c r="B45" i="45"/>
  <c r="B41" i="45"/>
  <c r="B37" i="45"/>
  <c r="B33" i="45"/>
  <c r="B71" i="45"/>
  <c r="B63" i="45"/>
  <c r="B55" i="45"/>
  <c r="B47" i="45"/>
  <c r="B39" i="45"/>
  <c r="B70" i="45"/>
  <c r="B62" i="45"/>
  <c r="B54" i="45"/>
  <c r="B46" i="45"/>
  <c r="B34" i="45"/>
  <c r="B68" i="45"/>
  <c r="B64" i="45"/>
  <c r="B60" i="45"/>
  <c r="B56" i="45"/>
  <c r="B52" i="45"/>
  <c r="B48" i="45"/>
  <c r="B44" i="45"/>
  <c r="B40" i="45"/>
  <c r="B36" i="45"/>
  <c r="C66" i="44"/>
  <c r="C62" i="44"/>
  <c r="C58" i="44"/>
  <c r="C54" i="44"/>
  <c r="C50" i="44"/>
  <c r="C46" i="44"/>
  <c r="C42" i="44"/>
  <c r="C38" i="44"/>
  <c r="C34" i="44"/>
  <c r="C30" i="44"/>
  <c r="C67" i="44"/>
  <c r="C63" i="44"/>
  <c r="C59" i="44"/>
  <c r="C55" i="44"/>
  <c r="C51" i="44"/>
  <c r="C47" i="44"/>
  <c r="C43" i="44"/>
  <c r="C39" i="44"/>
  <c r="C35" i="44"/>
  <c r="C31" i="44"/>
  <c r="C65" i="44"/>
  <c r="C61" i="44"/>
  <c r="C57" i="44"/>
  <c r="C53" i="44"/>
  <c r="C49" i="44"/>
  <c r="C45" i="44"/>
  <c r="C41" i="44"/>
  <c r="C37" i="44"/>
  <c r="C33" i="44"/>
  <c r="C29" i="44"/>
  <c r="C64" i="44"/>
  <c r="C60" i="44"/>
  <c r="C56" i="44"/>
  <c r="C52" i="44"/>
  <c r="C48" i="44"/>
  <c r="C44" i="44"/>
  <c r="C40" i="44"/>
  <c r="C36" i="44"/>
  <c r="C32" i="44"/>
  <c r="B67" i="44"/>
  <c r="B59" i="44"/>
  <c r="B55" i="44"/>
  <c r="D55" i="44" s="1"/>
  <c r="B47" i="44"/>
  <c r="B43" i="44"/>
  <c r="B35" i="44"/>
  <c r="B31" i="44"/>
  <c r="B66" i="44"/>
  <c r="B62" i="44"/>
  <c r="B58" i="44"/>
  <c r="B54" i="44"/>
  <c r="B50" i="44"/>
  <c r="B46" i="44"/>
  <c r="B42" i="44"/>
  <c r="B38" i="44"/>
  <c r="B34" i="44"/>
  <c r="B30" i="44"/>
  <c r="B65" i="44"/>
  <c r="B61" i="44"/>
  <c r="B57" i="44"/>
  <c r="B53" i="44"/>
  <c r="B49" i="44"/>
  <c r="B45" i="44"/>
  <c r="B41" i="44"/>
  <c r="B37" i="44"/>
  <c r="D37" i="44" s="1"/>
  <c r="B33" i="44"/>
  <c r="B29" i="44"/>
  <c r="B63" i="44"/>
  <c r="B51" i="44"/>
  <c r="B39" i="44"/>
  <c r="B64" i="44"/>
  <c r="B60" i="44"/>
  <c r="B56" i="44"/>
  <c r="B52" i="44"/>
  <c r="B48" i="44"/>
  <c r="B44" i="44"/>
  <c r="B40" i="44"/>
  <c r="B36" i="44"/>
  <c r="B32" i="44"/>
  <c r="O3" i="13"/>
  <c r="N3" i="13"/>
  <c r="M3" i="13"/>
  <c r="L3" i="13"/>
  <c r="K3" i="13"/>
  <c r="J3" i="13"/>
  <c r="I3" i="13"/>
  <c r="H3" i="13"/>
  <c r="G3" i="13"/>
  <c r="F3" i="13"/>
  <c r="E3" i="13"/>
  <c r="D3" i="13"/>
  <c r="C3" i="13"/>
  <c r="F21" i="43"/>
  <c r="F20" i="43"/>
  <c r="F22" i="43" s="1"/>
  <c r="E13" i="42"/>
  <c r="E12" i="42"/>
  <c r="E14" i="42" s="1"/>
  <c r="C22" i="35" a="1"/>
  <c r="C22" i="35" s="1"/>
  <c r="B22" i="35" a="1"/>
  <c r="B22" i="35" s="1"/>
  <c r="D57" i="44" l="1"/>
  <c r="D33" i="44"/>
  <c r="M11" i="2" s="1"/>
  <c r="D41" i="44"/>
  <c r="M19" i="2" s="1"/>
  <c r="D53" i="44"/>
  <c r="M31" i="2" s="1"/>
  <c r="D42" i="52"/>
  <c r="E17" i="2" s="1"/>
  <c r="D46" i="52"/>
  <c r="E21" i="2" s="1"/>
  <c r="D38" i="52"/>
  <c r="D34" i="44"/>
  <c r="M12" i="2" s="1"/>
  <c r="D50" i="44"/>
  <c r="M28" i="2" s="1"/>
  <c r="D66" i="44"/>
  <c r="M44" i="2" s="1"/>
  <c r="D70" i="48"/>
  <c r="K44" i="2" s="1"/>
  <c r="D36" i="52"/>
  <c r="E11" i="2" s="1"/>
  <c r="D52" i="52"/>
  <c r="E27" i="2" s="1"/>
  <c r="D44" i="45"/>
  <c r="L18" i="2" s="1"/>
  <c r="D60" i="45"/>
  <c r="L34" i="2" s="1"/>
  <c r="D46" i="45"/>
  <c r="L20" i="2" s="1"/>
  <c r="D39" i="45"/>
  <c r="L13" i="2" s="1"/>
  <c r="D71" i="45"/>
  <c r="L45" i="2" s="1"/>
  <c r="D36" i="48"/>
  <c r="K10" i="2" s="1"/>
  <c r="D52" i="48"/>
  <c r="K26" i="2" s="1"/>
  <c r="D68" i="48"/>
  <c r="K42" i="2" s="1"/>
  <c r="D54" i="52"/>
  <c r="E29" i="2" s="1"/>
  <c r="D40" i="44"/>
  <c r="M18" i="2" s="1"/>
  <c r="D56" i="44"/>
  <c r="M34" i="2" s="1"/>
  <c r="D43" i="44"/>
  <c r="M21" i="2" s="1"/>
  <c r="D53" i="45"/>
  <c r="L27" i="2" s="1"/>
  <c r="D69" i="45"/>
  <c r="L43" i="2" s="1"/>
  <c r="D54" i="48"/>
  <c r="D45" i="48"/>
  <c r="K19" i="2" s="1"/>
  <c r="D61" i="48"/>
  <c r="K35" i="2" s="1"/>
  <c r="D42" i="50"/>
  <c r="J18" i="2" s="1"/>
  <c r="D58" i="50"/>
  <c r="J34" i="2" s="1"/>
  <c r="D35" i="50"/>
  <c r="J11" i="2" s="1"/>
  <c r="D51" i="50"/>
  <c r="J27" i="2" s="1"/>
  <c r="D67" i="50"/>
  <c r="D44" i="50"/>
  <c r="J20" i="2" s="1"/>
  <c r="D60" i="50"/>
  <c r="J36" i="2" s="1"/>
  <c r="D37" i="50"/>
  <c r="J13" i="2" s="1"/>
  <c r="D53" i="50"/>
  <c r="J29" i="2" s="1"/>
  <c r="D69" i="50"/>
  <c r="J45" i="2" s="1"/>
  <c r="D51" i="44"/>
  <c r="M29" i="2" s="1"/>
  <c r="D67" i="44"/>
  <c r="M45" i="2" s="1"/>
  <c r="D36" i="45"/>
  <c r="L10" i="2" s="1"/>
  <c r="D52" i="45"/>
  <c r="L26" i="2" s="1"/>
  <c r="D68" i="45"/>
  <c r="L42" i="2" s="1"/>
  <c r="D47" i="48"/>
  <c r="K21" i="2" s="1"/>
  <c r="D44" i="48"/>
  <c r="K18" i="2" s="1"/>
  <c r="D60" i="48"/>
  <c r="K34" i="2" s="1"/>
  <c r="D62" i="48"/>
  <c r="K36" i="2" s="1"/>
  <c r="D71" i="48"/>
  <c r="K45" i="2" s="1"/>
  <c r="D34" i="49"/>
  <c r="I10" i="2" s="1"/>
  <c r="D50" i="49"/>
  <c r="I26" i="2" s="1"/>
  <c r="D66" i="49"/>
  <c r="I42" i="2" s="1"/>
  <c r="D43" i="49"/>
  <c r="I19" i="2" s="1"/>
  <c r="D59" i="49"/>
  <c r="I35" i="2" s="1"/>
  <c r="D43" i="52"/>
  <c r="E18" i="2" s="1"/>
  <c r="D59" i="52"/>
  <c r="E34" i="2" s="1"/>
  <c r="D45" i="52"/>
  <c r="E20" i="2" s="1"/>
  <c r="D61" i="52"/>
  <c r="E36" i="2" s="1"/>
  <c r="D36" i="49"/>
  <c r="I12" i="2" s="1"/>
  <c r="D52" i="49"/>
  <c r="I28" i="2" s="1"/>
  <c r="D68" i="49"/>
  <c r="I44" i="2" s="1"/>
  <c r="D45" i="49"/>
  <c r="I21" i="2" s="1"/>
  <c r="D61" i="49"/>
  <c r="I37" i="2" s="1"/>
  <c r="D46" i="44"/>
  <c r="M24" i="2" s="1"/>
  <c r="D58" i="45"/>
  <c r="L32" i="2" s="1"/>
  <c r="D34" i="52"/>
  <c r="E9" i="2" s="1"/>
  <c r="D32" i="52"/>
  <c r="E7" i="2" s="1"/>
  <c r="D48" i="52"/>
  <c r="E23" i="2" s="1"/>
  <c r="D64" i="52"/>
  <c r="E39" i="2" s="1"/>
  <c r="D70" i="52"/>
  <c r="E45" i="2" s="1"/>
  <c r="D30" i="44"/>
  <c r="M8" i="2" s="1"/>
  <c r="D62" i="44"/>
  <c r="M40" i="2" s="1"/>
  <c r="D51" i="45"/>
  <c r="L25" i="2" s="1"/>
  <c r="D40" i="45"/>
  <c r="L14" i="2" s="1"/>
  <c r="D56" i="45"/>
  <c r="L30" i="2" s="1"/>
  <c r="D48" i="48"/>
  <c r="K22" i="2" s="1"/>
  <c r="D64" i="48"/>
  <c r="K38" i="2" s="1"/>
  <c r="D66" i="48"/>
  <c r="K40" i="2" s="1"/>
  <c r="D68" i="52"/>
  <c r="E43" i="2" s="1"/>
  <c r="D50" i="52"/>
  <c r="E25" i="2" s="1"/>
  <c r="D62" i="45"/>
  <c r="L36" i="2" s="1"/>
  <c r="D55" i="45"/>
  <c r="L29" i="2" s="1"/>
  <c r="D37" i="45"/>
  <c r="L11" i="2" s="1"/>
  <c r="D44" i="44"/>
  <c r="M22" i="2" s="1"/>
  <c r="D60" i="44"/>
  <c r="M38" i="2" s="1"/>
  <c r="D63" i="44"/>
  <c r="M41" i="2" s="1"/>
  <c r="D47" i="44"/>
  <c r="M25" i="2" s="1"/>
  <c r="D34" i="45"/>
  <c r="L8" i="2" s="1"/>
  <c r="D70" i="45"/>
  <c r="L44" i="2" s="1"/>
  <c r="D63" i="45"/>
  <c r="L37" i="2" s="1"/>
  <c r="D41" i="45"/>
  <c r="L15" i="2" s="1"/>
  <c r="D57" i="45"/>
  <c r="L31" i="2" s="1"/>
  <c r="D38" i="45"/>
  <c r="L12" i="2" s="1"/>
  <c r="D66" i="45"/>
  <c r="L40" i="2" s="1"/>
  <c r="D59" i="45"/>
  <c r="L33" i="2" s="1"/>
  <c r="D33" i="48"/>
  <c r="K7" i="2" s="1"/>
  <c r="D49" i="48"/>
  <c r="K23" i="2" s="1"/>
  <c r="D65" i="48"/>
  <c r="K39" i="2" s="1"/>
  <c r="D51" i="48"/>
  <c r="K25" i="2" s="1"/>
  <c r="D38" i="49"/>
  <c r="I14" i="2" s="1"/>
  <c r="D54" i="49"/>
  <c r="I30" i="2" s="1"/>
  <c r="D31" i="49"/>
  <c r="I7" i="2" s="1"/>
  <c r="D47" i="49"/>
  <c r="I23" i="2" s="1"/>
  <c r="D63" i="49"/>
  <c r="I39" i="2" s="1"/>
  <c r="D40" i="49"/>
  <c r="I16" i="2" s="1"/>
  <c r="D56" i="49"/>
  <c r="I32" i="2" s="1"/>
  <c r="D33" i="49"/>
  <c r="I9" i="2" s="1"/>
  <c r="D49" i="49"/>
  <c r="I25" i="2" s="1"/>
  <c r="D65" i="49"/>
  <c r="I41" i="2" s="1"/>
  <c r="D46" i="50"/>
  <c r="J22" i="2" s="1"/>
  <c r="D62" i="50"/>
  <c r="J38" i="2" s="1"/>
  <c r="D39" i="50"/>
  <c r="J15" i="2" s="1"/>
  <c r="D55" i="50"/>
  <c r="J31" i="2" s="1"/>
  <c r="D32" i="50"/>
  <c r="J8" i="2" s="1"/>
  <c r="D48" i="50"/>
  <c r="J24" i="2" s="1"/>
  <c r="D64" i="50"/>
  <c r="J40" i="2" s="1"/>
  <c r="D41" i="50"/>
  <c r="J17" i="2" s="1"/>
  <c r="D57" i="50"/>
  <c r="J33" i="2" s="1"/>
  <c r="D47" i="52"/>
  <c r="E22" i="2" s="1"/>
  <c r="D63" i="52"/>
  <c r="E38" i="2" s="1"/>
  <c r="D49" i="52"/>
  <c r="E24" i="2" s="1"/>
  <c r="D65" i="52"/>
  <c r="E40" i="2" s="1"/>
  <c r="D32" i="44"/>
  <c r="M10" i="2" s="1"/>
  <c r="D48" i="44"/>
  <c r="M26" i="2" s="1"/>
  <c r="D64" i="44"/>
  <c r="M42" i="2" s="1"/>
  <c r="D29" i="44"/>
  <c r="M7" i="2" s="1"/>
  <c r="D45" i="44"/>
  <c r="M23" i="2" s="1"/>
  <c r="D61" i="44"/>
  <c r="M39" i="2" s="1"/>
  <c r="D38" i="44"/>
  <c r="M16" i="2" s="1"/>
  <c r="D54" i="44"/>
  <c r="M32" i="2" s="1"/>
  <c r="D31" i="44"/>
  <c r="M9" i="2" s="1"/>
  <c r="D45" i="45"/>
  <c r="L19" i="2" s="1"/>
  <c r="D61" i="45"/>
  <c r="L35" i="2" s="1"/>
  <c r="D39" i="48"/>
  <c r="K13" i="2" s="1"/>
  <c r="D37" i="48"/>
  <c r="K11" i="2" s="1"/>
  <c r="D53" i="48"/>
  <c r="K27" i="2" s="1"/>
  <c r="D69" i="48"/>
  <c r="K43" i="2" s="1"/>
  <c r="D42" i="49"/>
  <c r="I18" i="2" s="1"/>
  <c r="D58" i="49"/>
  <c r="I34" i="2" s="1"/>
  <c r="D35" i="49"/>
  <c r="I11" i="2" s="1"/>
  <c r="D51" i="49"/>
  <c r="I27" i="2" s="1"/>
  <c r="D67" i="49"/>
  <c r="I43" i="2" s="1"/>
  <c r="D44" i="49"/>
  <c r="I20" i="2" s="1"/>
  <c r="D60" i="49"/>
  <c r="I36" i="2" s="1"/>
  <c r="D37" i="49"/>
  <c r="I13" i="2" s="1"/>
  <c r="D53" i="49"/>
  <c r="I29" i="2" s="1"/>
  <c r="D69" i="49"/>
  <c r="I45" i="2" s="1"/>
  <c r="D34" i="50"/>
  <c r="J10" i="2" s="1"/>
  <c r="D50" i="50"/>
  <c r="J26" i="2" s="1"/>
  <c r="D66" i="50"/>
  <c r="J42" i="2" s="1"/>
  <c r="D43" i="50"/>
  <c r="J19" i="2" s="1"/>
  <c r="D59" i="50"/>
  <c r="J35" i="2" s="1"/>
  <c r="D36" i="50"/>
  <c r="J12" i="2" s="1"/>
  <c r="D52" i="50"/>
  <c r="J28" i="2" s="1"/>
  <c r="D68" i="50"/>
  <c r="J44" i="2" s="1"/>
  <c r="D45" i="50"/>
  <c r="J21" i="2" s="1"/>
  <c r="D61" i="50"/>
  <c r="J37" i="2" s="1"/>
  <c r="D35" i="52"/>
  <c r="E10" i="2" s="1"/>
  <c r="D51" i="52"/>
  <c r="E26" i="2" s="1"/>
  <c r="D67" i="52"/>
  <c r="E42" i="2" s="1"/>
  <c r="D58" i="52"/>
  <c r="E33" i="2" s="1"/>
  <c r="D40" i="52"/>
  <c r="E15" i="2" s="1"/>
  <c r="D56" i="52"/>
  <c r="E31" i="2" s="1"/>
  <c r="D33" i="52"/>
  <c r="E8" i="2" s="1"/>
  <c r="D53" i="52"/>
  <c r="E28" i="2" s="1"/>
  <c r="D69" i="52"/>
  <c r="E44" i="2" s="1"/>
  <c r="D22" i="35"/>
  <c r="N6" i="2" s="1"/>
  <c r="D36" i="44"/>
  <c r="M14" i="2" s="1"/>
  <c r="D52" i="44"/>
  <c r="M30" i="2" s="1"/>
  <c r="D39" i="44"/>
  <c r="M17" i="2" s="1"/>
  <c r="D49" i="44"/>
  <c r="M27" i="2" s="1"/>
  <c r="D65" i="44"/>
  <c r="M43" i="2" s="1"/>
  <c r="D42" i="44"/>
  <c r="M20" i="2" s="1"/>
  <c r="D58" i="44"/>
  <c r="M36" i="2" s="1"/>
  <c r="D35" i="44"/>
  <c r="M13" i="2" s="1"/>
  <c r="D59" i="44"/>
  <c r="M37" i="2" s="1"/>
  <c r="D48" i="45"/>
  <c r="L22" i="2" s="1"/>
  <c r="D64" i="45"/>
  <c r="L38" i="2" s="1"/>
  <c r="D54" i="45"/>
  <c r="L28" i="2" s="1"/>
  <c r="D47" i="45"/>
  <c r="L21" i="2" s="1"/>
  <c r="D33" i="45"/>
  <c r="L7" i="2" s="1"/>
  <c r="D49" i="45"/>
  <c r="L23" i="2" s="1"/>
  <c r="D65" i="45"/>
  <c r="L39" i="2" s="1"/>
  <c r="D50" i="45"/>
  <c r="L24" i="2" s="1"/>
  <c r="D43" i="45"/>
  <c r="L17" i="2" s="1"/>
  <c r="D40" i="48"/>
  <c r="K14" i="2" s="1"/>
  <c r="D56" i="48"/>
  <c r="K30" i="2" s="1"/>
  <c r="D55" i="48"/>
  <c r="K29" i="2" s="1"/>
  <c r="D41" i="48"/>
  <c r="K15" i="2" s="1"/>
  <c r="D57" i="48"/>
  <c r="K31" i="2" s="1"/>
  <c r="D34" i="48"/>
  <c r="K8" i="2" s="1"/>
  <c r="D58" i="48"/>
  <c r="K32" i="2" s="1"/>
  <c r="D43" i="48"/>
  <c r="K17" i="2" s="1"/>
  <c r="D46" i="49"/>
  <c r="I22" i="2" s="1"/>
  <c r="D62" i="49"/>
  <c r="I38" i="2" s="1"/>
  <c r="D39" i="49"/>
  <c r="I15" i="2" s="1"/>
  <c r="D55" i="49"/>
  <c r="I31" i="2" s="1"/>
  <c r="D32" i="49"/>
  <c r="I8" i="2" s="1"/>
  <c r="D48" i="49"/>
  <c r="I24" i="2" s="1"/>
  <c r="D64" i="49"/>
  <c r="I40" i="2" s="1"/>
  <c r="D41" i="49"/>
  <c r="I17" i="2" s="1"/>
  <c r="D57" i="49"/>
  <c r="I33" i="2" s="1"/>
  <c r="D38" i="50"/>
  <c r="J14" i="2" s="1"/>
  <c r="D54" i="50"/>
  <c r="J30" i="2" s="1"/>
  <c r="D31" i="50"/>
  <c r="J7" i="2" s="1"/>
  <c r="D47" i="50"/>
  <c r="J23" i="2" s="1"/>
  <c r="D63" i="50"/>
  <c r="J39" i="2" s="1"/>
  <c r="D40" i="50"/>
  <c r="J16" i="2" s="1"/>
  <c r="D56" i="50"/>
  <c r="J32" i="2" s="1"/>
  <c r="D33" i="50"/>
  <c r="J9" i="2" s="1"/>
  <c r="D49" i="50"/>
  <c r="J25" i="2" s="1"/>
  <c r="D65" i="50"/>
  <c r="J41" i="2" s="1"/>
  <c r="D39" i="52"/>
  <c r="E14" i="2" s="1"/>
  <c r="D55" i="52"/>
  <c r="E30" i="2" s="1"/>
  <c r="D37" i="52"/>
  <c r="E12" i="2" s="1"/>
  <c r="D66" i="52"/>
  <c r="E41" i="2" s="1"/>
  <c r="D44" i="52"/>
  <c r="E19" i="2" s="1"/>
  <c r="D60" i="52"/>
  <c r="E35" i="2" s="1"/>
  <c r="D41" i="52"/>
  <c r="E16" i="2" s="1"/>
  <c r="D57" i="52"/>
  <c r="E32" i="2" s="1"/>
  <c r="D62" i="52"/>
  <c r="E37" i="2" s="1"/>
  <c r="D32" i="45"/>
  <c r="L6" i="2" s="1"/>
  <c r="K6" i="2"/>
  <c r="D63" i="48"/>
  <c r="K37" i="2" s="1"/>
  <c r="K9" i="2"/>
  <c r="K20" i="2"/>
  <c r="D59" i="48"/>
  <c r="K33" i="2" s="1"/>
  <c r="D50" i="48"/>
  <c r="K24" i="2" s="1"/>
  <c r="D38" i="48"/>
  <c r="K12" i="2" s="1"/>
  <c r="E13" i="2"/>
  <c r="B51" i="51"/>
  <c r="D51" i="51" s="1"/>
  <c r="D22" i="2" s="1"/>
  <c r="B41" i="51"/>
  <c r="D41" i="51" s="1"/>
  <c r="D12" i="2" s="1"/>
  <c r="B54" i="51"/>
  <c r="D54" i="51" s="1"/>
  <c r="D25" i="2" s="1"/>
  <c r="B44" i="51"/>
  <c r="D44" i="51" s="1"/>
  <c r="D15" i="2" s="1"/>
  <c r="B68" i="51"/>
  <c r="D68" i="51" s="1"/>
  <c r="D39" i="2" s="1"/>
  <c r="B57" i="51"/>
  <c r="D57" i="51" s="1"/>
  <c r="D28" i="2" s="1"/>
  <c r="B50" i="51"/>
  <c r="D50" i="51" s="1"/>
  <c r="D21" i="2" s="1"/>
  <c r="B47" i="51"/>
  <c r="D47" i="51" s="1"/>
  <c r="D18" i="2" s="1"/>
  <c r="B67" i="51"/>
  <c r="D67" i="51" s="1"/>
  <c r="D38" i="2" s="1"/>
  <c r="B38" i="51"/>
  <c r="D38" i="51" s="1"/>
  <c r="D9" i="2" s="1"/>
  <c r="B40" i="51"/>
  <c r="D40" i="51" s="1"/>
  <c r="D11" i="2" s="1"/>
  <c r="B60" i="51"/>
  <c r="D60" i="51" s="1"/>
  <c r="D31" i="2" s="1"/>
  <c r="B49" i="51"/>
  <c r="D49" i="51" s="1"/>
  <c r="D20" i="2" s="1"/>
  <c r="B46" i="51"/>
  <c r="D46" i="51" s="1"/>
  <c r="D17" i="2" s="1"/>
  <c r="B59" i="51"/>
  <c r="D59" i="51" s="1"/>
  <c r="D30" i="2" s="1"/>
  <c r="B53" i="51"/>
  <c r="D53" i="51" s="1"/>
  <c r="D24" i="2" s="1"/>
  <c r="B62" i="51"/>
  <c r="D62" i="51" s="1"/>
  <c r="D33" i="2" s="1"/>
  <c r="B52" i="51"/>
  <c r="D52" i="51" s="1"/>
  <c r="D23" i="2" s="1"/>
  <c r="B72" i="51"/>
  <c r="D72" i="51" s="1"/>
  <c r="D43" i="2" s="1"/>
  <c r="B65" i="51"/>
  <c r="D65" i="51" s="1"/>
  <c r="D36" i="2" s="1"/>
  <c r="B66" i="51"/>
  <c r="D66" i="51" s="1"/>
  <c r="D37" i="2" s="1"/>
  <c r="B43" i="51"/>
  <c r="D43" i="51" s="1"/>
  <c r="D14" i="2" s="1"/>
  <c r="B63" i="51"/>
  <c r="D63" i="51" s="1"/>
  <c r="D34" i="2" s="1"/>
  <c r="B61" i="51"/>
  <c r="D61" i="51" s="1"/>
  <c r="D32" i="2" s="1"/>
  <c r="B36" i="51"/>
  <c r="D36" i="51" s="1"/>
  <c r="D7" i="2" s="1"/>
  <c r="B56" i="51"/>
  <c r="D56" i="51" s="1"/>
  <c r="D27" i="2" s="1"/>
  <c r="B37" i="51"/>
  <c r="D37" i="51" s="1"/>
  <c r="D8" i="2" s="1"/>
  <c r="B42" i="51"/>
  <c r="D42" i="51" s="1"/>
  <c r="D13" i="2" s="1"/>
  <c r="B74" i="51"/>
  <c r="D74" i="51" s="1"/>
  <c r="D45" i="2" s="1"/>
  <c r="D35" i="51"/>
  <c r="D6" i="2" s="1"/>
  <c r="L41" i="2"/>
  <c r="K28" i="2"/>
  <c r="B39" i="51"/>
  <c r="B55" i="51"/>
  <c r="D55" i="51" s="1"/>
  <c r="D26" i="2" s="1"/>
  <c r="B71" i="51"/>
  <c r="B73" i="51"/>
  <c r="D73" i="51" s="1"/>
  <c r="D44" i="2" s="1"/>
  <c r="B70" i="51"/>
  <c r="D70" i="51" s="1"/>
  <c r="D41" i="2" s="1"/>
  <c r="B48" i="51"/>
  <c r="B64" i="51"/>
  <c r="D64" i="51" s="1"/>
  <c r="D35" i="2" s="1"/>
  <c r="B45" i="51"/>
  <c r="D45" i="51" s="1"/>
  <c r="D16" i="2" s="1"/>
  <c r="B69" i="51"/>
  <c r="D69" i="51" s="1"/>
  <c r="D40" i="2" s="1"/>
  <c r="B58" i="51"/>
  <c r="D58" i="51" s="1"/>
  <c r="D29" i="2" s="1"/>
  <c r="J43" i="2"/>
  <c r="J6" i="2"/>
  <c r="K41" i="2"/>
  <c r="K16" i="2"/>
  <c r="L9" i="2"/>
  <c r="L16" i="2"/>
  <c r="M35" i="2"/>
  <c r="M33" i="2"/>
  <c r="M15" i="2"/>
  <c r="M6" i="2"/>
  <c r="C61" i="35"/>
  <c r="C57" i="35"/>
  <c r="C53" i="35"/>
  <c r="C49" i="35"/>
  <c r="C45" i="35"/>
  <c r="C41" i="35"/>
  <c r="C37" i="35"/>
  <c r="C33" i="35"/>
  <c r="C29" i="35"/>
  <c r="C25" i="35"/>
  <c r="C60" i="35"/>
  <c r="C56" i="35"/>
  <c r="C52" i="35"/>
  <c r="C48" i="35"/>
  <c r="C44" i="35"/>
  <c r="C40" i="35"/>
  <c r="C36" i="35"/>
  <c r="C32" i="35"/>
  <c r="C28" i="35"/>
  <c r="C24" i="35"/>
  <c r="C59" i="35"/>
  <c r="C55" i="35"/>
  <c r="C51" i="35"/>
  <c r="C47" i="35"/>
  <c r="C43" i="35"/>
  <c r="C39" i="35"/>
  <c r="C35" i="35"/>
  <c r="C31" i="35"/>
  <c r="C27" i="35"/>
  <c r="C23" i="35"/>
  <c r="C58" i="35"/>
  <c r="C54" i="35"/>
  <c r="C50" i="35"/>
  <c r="C46" i="35"/>
  <c r="C42" i="35"/>
  <c r="C38" i="35"/>
  <c r="C34" i="35"/>
  <c r="C30" i="35"/>
  <c r="C26" i="35"/>
  <c r="B61" i="35"/>
  <c r="B49" i="35"/>
  <c r="B37" i="35"/>
  <c r="B25" i="35"/>
  <c r="B60" i="35"/>
  <c r="B56" i="35"/>
  <c r="B52" i="35"/>
  <c r="B48" i="35"/>
  <c r="B44" i="35"/>
  <c r="B40" i="35"/>
  <c r="B36" i="35"/>
  <c r="B32" i="35"/>
  <c r="B28" i="35"/>
  <c r="B24" i="35"/>
  <c r="B57" i="35"/>
  <c r="B45" i="35"/>
  <c r="B29" i="35"/>
  <c r="B59" i="35"/>
  <c r="B55" i="35"/>
  <c r="B51" i="35"/>
  <c r="D51" i="35" s="1"/>
  <c r="B47" i="35"/>
  <c r="B43" i="35"/>
  <c r="B39" i="35"/>
  <c r="B35" i="35"/>
  <c r="B31" i="35"/>
  <c r="B27" i="35"/>
  <c r="B23" i="35"/>
  <c r="B53" i="35"/>
  <c r="B41" i="35"/>
  <c r="B33" i="35"/>
  <c r="B58" i="35"/>
  <c r="B54" i="35"/>
  <c r="B50" i="35"/>
  <c r="B46" i="35"/>
  <c r="B42" i="35"/>
  <c r="B38" i="35"/>
  <c r="B34" i="35"/>
  <c r="B30" i="35"/>
  <c r="B26" i="35"/>
  <c r="D35" i="35" l="1"/>
  <c r="D31" i="35"/>
  <c r="N15" i="2" s="1"/>
  <c r="D28" i="35"/>
  <c r="N12" i="2" s="1"/>
  <c r="D44" i="35"/>
  <c r="N28" i="2" s="1"/>
  <c r="D60" i="35"/>
  <c r="N44" i="2" s="1"/>
  <c r="D26" i="35"/>
  <c r="N10" i="2" s="1"/>
  <c r="D42" i="35"/>
  <c r="N26" i="2" s="1"/>
  <c r="D58" i="35"/>
  <c r="N42" i="2" s="1"/>
  <c r="D36" i="35"/>
  <c r="N20" i="2" s="1"/>
  <c r="D52" i="35"/>
  <c r="N36" i="2" s="1"/>
  <c r="D37" i="35"/>
  <c r="N21" i="2" s="1"/>
  <c r="D33" i="35"/>
  <c r="N17" i="2" s="1"/>
  <c r="D24" i="35"/>
  <c r="N8" i="2" s="1"/>
  <c r="D40" i="35"/>
  <c r="N24" i="2" s="1"/>
  <c r="D56" i="35"/>
  <c r="N40" i="2" s="1"/>
  <c r="D49" i="35"/>
  <c r="N33" i="2" s="1"/>
  <c r="D34" i="35"/>
  <c r="N18" i="2" s="1"/>
  <c r="D50" i="35"/>
  <c r="N34" i="2" s="1"/>
  <c r="D41" i="35"/>
  <c r="N25" i="2" s="1"/>
  <c r="D29" i="35"/>
  <c r="N13" i="2" s="1"/>
  <c r="D23" i="35"/>
  <c r="N7" i="2" s="1"/>
  <c r="D39" i="35"/>
  <c r="N23" i="2" s="1"/>
  <c r="D55" i="35"/>
  <c r="N39" i="2" s="1"/>
  <c r="D57" i="35"/>
  <c r="N41" i="2" s="1"/>
  <c r="D30" i="35"/>
  <c r="N14" i="2" s="1"/>
  <c r="D46" i="35"/>
  <c r="N30" i="2" s="1"/>
  <c r="D27" i="35"/>
  <c r="N11" i="2" s="1"/>
  <c r="D43" i="35"/>
  <c r="N27" i="2" s="1"/>
  <c r="D59" i="35"/>
  <c r="N43" i="2" s="1"/>
  <c r="D47" i="35"/>
  <c r="N31" i="2" s="1"/>
  <c r="D61" i="35"/>
  <c r="N45" i="2" s="1"/>
  <c r="D38" i="35"/>
  <c r="N22" i="2" s="1"/>
  <c r="D54" i="35"/>
  <c r="N38" i="2" s="1"/>
  <c r="D53" i="35"/>
  <c r="N37" i="2" s="1"/>
  <c r="D45" i="35"/>
  <c r="N29" i="2" s="1"/>
  <c r="D32" i="35"/>
  <c r="N16" i="2" s="1"/>
  <c r="D48" i="35"/>
  <c r="N32" i="2" s="1"/>
  <c r="D25" i="35"/>
  <c r="N9" i="2" s="1"/>
  <c r="D48" i="51"/>
  <c r="D19" i="2" s="1"/>
  <c r="D39" i="51"/>
  <c r="D10" i="2" s="1"/>
  <c r="D71" i="51"/>
  <c r="D42" i="2" s="1"/>
  <c r="N35" i="2"/>
  <c r="N19" i="2"/>
  <c r="K47" i="2" l="1"/>
  <c r="L47" i="2"/>
  <c r="M47" i="2"/>
  <c r="N47" i="2"/>
  <c r="W41" i="18"/>
  <c r="W40" i="18"/>
  <c r="W39" i="18"/>
  <c r="W38" i="18"/>
  <c r="W37" i="18"/>
  <c r="W36" i="18"/>
  <c r="W35" i="18"/>
  <c r="W34" i="18"/>
  <c r="W33" i="18"/>
  <c r="W32" i="18"/>
  <c r="W31" i="18"/>
  <c r="W30" i="18"/>
  <c r="W29" i="18"/>
  <c r="W28" i="18"/>
  <c r="W27" i="18"/>
  <c r="W26" i="18"/>
  <c r="W25" i="18"/>
  <c r="W24" i="18"/>
  <c r="W23" i="18"/>
  <c r="W22" i="18"/>
  <c r="W21" i="18"/>
  <c r="W20" i="18"/>
  <c r="W19" i="18"/>
  <c r="W18" i="18"/>
  <c r="W17" i="18"/>
  <c r="W16" i="18"/>
  <c r="W15" i="18"/>
  <c r="W14" i="18"/>
  <c r="W13" i="18"/>
  <c r="W12" i="18"/>
  <c r="W11" i="18"/>
  <c r="W10" i="18"/>
  <c r="W9" i="18"/>
  <c r="W8" i="18"/>
  <c r="W7" i="18"/>
  <c r="W6" i="18"/>
  <c r="W5" i="18"/>
  <c r="W4" i="18"/>
  <c r="W3" i="18"/>
  <c r="W2" i="18"/>
  <c r="C26" i="13" l="1" a="1"/>
  <c r="O26" i="13" s="1"/>
  <c r="I47" i="2" l="1"/>
  <c r="E47" i="2"/>
  <c r="D26" i="13"/>
  <c r="E26" i="13"/>
  <c r="H26" i="13"/>
  <c r="F26" i="13"/>
  <c r="I26" i="13"/>
  <c r="K26" i="13"/>
  <c r="L26" i="13"/>
  <c r="N26" i="13"/>
  <c r="C26" i="13"/>
  <c r="G26" i="13"/>
  <c r="J26" i="13"/>
  <c r="M26" i="13"/>
  <c r="J47" i="2"/>
  <c r="D47" i="2" l="1"/>
  <c r="C48" i="13" a="1"/>
  <c r="AP48" i="13" s="1"/>
  <c r="B70" i="43" s="1"/>
  <c r="D70" i="43" l="1"/>
  <c r="C45" i="2" s="1"/>
  <c r="T48" i="13"/>
  <c r="B48" i="43" s="1"/>
  <c r="K48" i="13"/>
  <c r="B39" i="43" s="1"/>
  <c r="E48" i="13"/>
  <c r="AK48" i="13"/>
  <c r="B65" i="43" s="1"/>
  <c r="AD48" i="13"/>
  <c r="B58" i="43" s="1"/>
  <c r="H48" i="13"/>
  <c r="X48" i="13"/>
  <c r="AN48" i="13"/>
  <c r="B68" i="43" s="1"/>
  <c r="O48" i="13"/>
  <c r="B43" i="43" s="1"/>
  <c r="AE48" i="13"/>
  <c r="I48" i="13"/>
  <c r="Y48" i="13"/>
  <c r="B53" i="43" s="1"/>
  <c r="AO48" i="13"/>
  <c r="B69" i="43" s="1"/>
  <c r="R48" i="13"/>
  <c r="AH48" i="13"/>
  <c r="L48" i="13"/>
  <c r="B40" i="43" s="1"/>
  <c r="AB48" i="13"/>
  <c r="B56" i="43" s="1"/>
  <c r="C48" i="13"/>
  <c r="B31" i="43" s="1"/>
  <c r="S48" i="13"/>
  <c r="AI48" i="13"/>
  <c r="B63" i="43" s="1"/>
  <c r="M48" i="13"/>
  <c r="B41" i="43" s="1"/>
  <c r="AC48" i="13"/>
  <c r="F48" i="13"/>
  <c r="V48" i="13"/>
  <c r="B50" i="43" s="1"/>
  <c r="AL48" i="13"/>
  <c r="B66" i="43" s="1"/>
  <c r="D48" i="13"/>
  <c r="AJ48" i="13"/>
  <c r="AA48" i="13"/>
  <c r="B55" i="43" s="1"/>
  <c r="U48" i="13"/>
  <c r="B49" i="43" s="1"/>
  <c r="N48" i="13"/>
  <c r="P48" i="13"/>
  <c r="AF48" i="13"/>
  <c r="B60" i="43" s="1"/>
  <c r="G48" i="13"/>
  <c r="B35" i="43" s="1"/>
  <c r="W48" i="13"/>
  <c r="B51" i="43" s="1"/>
  <c r="AM48" i="13"/>
  <c r="Q48" i="13"/>
  <c r="B45" i="43" s="1"/>
  <c r="AG48" i="13"/>
  <c r="B61" i="43" s="1"/>
  <c r="J48" i="13"/>
  <c r="Z48" i="13"/>
  <c r="AP50" i="13"/>
  <c r="D31" i="43" l="1"/>
  <c r="C6" i="2" s="1"/>
  <c r="D61" i="43"/>
  <c r="C36" i="2" s="1"/>
  <c r="D35" i="43"/>
  <c r="C10" i="2" s="1"/>
  <c r="D49" i="43"/>
  <c r="C24" i="2" s="1"/>
  <c r="D66" i="43"/>
  <c r="C41" i="2" s="1"/>
  <c r="D41" i="43"/>
  <c r="C16" i="2" s="1"/>
  <c r="D56" i="43"/>
  <c r="C31" i="2" s="1"/>
  <c r="D69" i="43"/>
  <c r="C44" i="2" s="1"/>
  <c r="D43" i="43"/>
  <c r="C18" i="2" s="1"/>
  <c r="D58" i="43"/>
  <c r="C33" i="2" s="1"/>
  <c r="D48" i="43"/>
  <c r="C23" i="2" s="1"/>
  <c r="D51" i="43"/>
  <c r="C26" i="2" s="1"/>
  <c r="D39" i="43"/>
  <c r="C14" i="2" s="1"/>
  <c r="D45" i="43"/>
  <c r="C20" i="2" s="1"/>
  <c r="D60" i="43"/>
  <c r="C35" i="2" s="1"/>
  <c r="D55" i="43"/>
  <c r="C30" i="2" s="1"/>
  <c r="D50" i="43"/>
  <c r="C25" i="2" s="1"/>
  <c r="D63" i="43"/>
  <c r="C38" i="2" s="1"/>
  <c r="D40" i="43"/>
  <c r="C15" i="2" s="1"/>
  <c r="D53" i="43"/>
  <c r="C28" i="2" s="1"/>
  <c r="D68" i="43"/>
  <c r="C43" i="2" s="1"/>
  <c r="D65" i="43"/>
  <c r="C40" i="2" s="1"/>
  <c r="W50" i="13"/>
  <c r="AD50" i="13"/>
  <c r="C50" i="13"/>
  <c r="U50" i="13"/>
  <c r="G50" i="13"/>
  <c r="AB50" i="13"/>
  <c r="N50" i="13"/>
  <c r="B42" i="43"/>
  <c r="D50" i="13"/>
  <c r="B32" i="43"/>
  <c r="AC50" i="13"/>
  <c r="B57" i="43"/>
  <c r="AL50" i="13"/>
  <c r="T50" i="13"/>
  <c r="J50" i="13"/>
  <c r="B38" i="43"/>
  <c r="R50" i="13"/>
  <c r="B46" i="43"/>
  <c r="AE50" i="13"/>
  <c r="B59" i="43"/>
  <c r="H50" i="13"/>
  <c r="B36" i="43"/>
  <c r="AO50" i="13"/>
  <c r="AG50" i="13"/>
  <c r="M50" i="13"/>
  <c r="O50" i="13"/>
  <c r="Z50" i="13"/>
  <c r="B54" i="43"/>
  <c r="AM50" i="13"/>
  <c r="B67" i="43"/>
  <c r="P50" i="13"/>
  <c r="B44" i="43"/>
  <c r="AJ50" i="13"/>
  <c r="B64" i="43"/>
  <c r="F50" i="13"/>
  <c r="B34" i="43"/>
  <c r="S50" i="13"/>
  <c r="B47" i="43"/>
  <c r="AH50" i="13"/>
  <c r="B62" i="43"/>
  <c r="I50" i="13"/>
  <c r="B37" i="43"/>
  <c r="X50" i="13"/>
  <c r="B52" i="43"/>
  <c r="E50" i="13"/>
  <c r="B33" i="43"/>
  <c r="K50" i="13"/>
  <c r="L50" i="13"/>
  <c r="AA50" i="13"/>
  <c r="AF50" i="13"/>
  <c r="AI50" i="13"/>
  <c r="Q50" i="13"/>
  <c r="AN50" i="13"/>
  <c r="V50" i="13"/>
  <c r="Y50" i="13"/>
  <c r="AK50" i="13"/>
  <c r="D52" i="43" l="1"/>
  <c r="C27" i="2" s="1"/>
  <c r="D34" i="43"/>
  <c r="C9" i="2" s="1"/>
  <c r="D44" i="43"/>
  <c r="C19" i="2" s="1"/>
  <c r="D59" i="43"/>
  <c r="C34" i="2" s="1"/>
  <c r="D57" i="43"/>
  <c r="C32" i="2" s="1"/>
  <c r="D42" i="43"/>
  <c r="C17" i="2" s="1"/>
  <c r="D38" i="43"/>
  <c r="C13" i="2" s="1"/>
  <c r="D33" i="43"/>
  <c r="C8" i="2" s="1"/>
  <c r="D47" i="43"/>
  <c r="C22" i="2" s="1"/>
  <c r="D64" i="43"/>
  <c r="C39" i="2" s="1"/>
  <c r="D67" i="43"/>
  <c r="C42" i="2" s="1"/>
  <c r="D36" i="43"/>
  <c r="C11" i="2" s="1"/>
  <c r="D46" i="43"/>
  <c r="C21" i="2" s="1"/>
  <c r="D32" i="43"/>
  <c r="C7" i="2" s="1"/>
  <c r="D62" i="43"/>
  <c r="C37" i="2" s="1"/>
  <c r="D54" i="43"/>
  <c r="C29" i="2" s="1"/>
  <c r="D37" i="43"/>
  <c r="C12" i="2" s="1"/>
  <c r="C47" i="2" l="1"/>
  <c r="B22" i="42" l="1" a="1"/>
  <c r="C22" i="42" a="1"/>
  <c r="C22" i="42" l="1"/>
  <c r="C61" i="42"/>
  <c r="C37" i="42"/>
  <c r="C48" i="42"/>
  <c r="C55" i="42"/>
  <c r="C39" i="42"/>
  <c r="C23" i="42"/>
  <c r="C60" i="42"/>
  <c r="C32" i="42"/>
  <c r="C50" i="42"/>
  <c r="C34" i="42"/>
  <c r="C42" i="42"/>
  <c r="C56" i="42"/>
  <c r="C43" i="42"/>
  <c r="C33" i="42"/>
  <c r="C54" i="42"/>
  <c r="C53" i="42"/>
  <c r="C29" i="42"/>
  <c r="C40" i="42"/>
  <c r="C51" i="42"/>
  <c r="C35" i="42"/>
  <c r="C57" i="42"/>
  <c r="C52" i="42"/>
  <c r="C24" i="42"/>
  <c r="C46" i="42"/>
  <c r="C30" i="42"/>
  <c r="C49" i="42"/>
  <c r="C25" i="42"/>
  <c r="C28" i="42"/>
  <c r="C47" i="42"/>
  <c r="C31" i="42"/>
  <c r="C45" i="42"/>
  <c r="C44" i="42"/>
  <c r="C58" i="42"/>
  <c r="C26" i="42"/>
  <c r="C41" i="42"/>
  <c r="C59" i="42"/>
  <c r="C27" i="42"/>
  <c r="C36" i="42"/>
  <c r="C38" i="42"/>
  <c r="B22" i="42"/>
  <c r="D22" i="42" s="1"/>
  <c r="B57" i="42"/>
  <c r="B41" i="42"/>
  <c r="B25" i="42"/>
  <c r="D25" i="42" s="1"/>
  <c r="B48" i="42"/>
  <c r="B32" i="42"/>
  <c r="B55" i="42"/>
  <c r="B39" i="42"/>
  <c r="B23" i="42"/>
  <c r="B46" i="42"/>
  <c r="B30" i="42"/>
  <c r="D30" i="42" s="1"/>
  <c r="B47" i="42"/>
  <c r="B61" i="42"/>
  <c r="D61" i="42" s="1"/>
  <c r="B29" i="42"/>
  <c r="D29" i="42" s="1"/>
  <c r="B36" i="42"/>
  <c r="D36" i="42" s="1"/>
  <c r="B59" i="42"/>
  <c r="B27" i="42"/>
  <c r="B34" i="42"/>
  <c r="B53" i="42"/>
  <c r="B37" i="42"/>
  <c r="B60" i="42"/>
  <c r="B44" i="42"/>
  <c r="B28" i="42"/>
  <c r="B51" i="42"/>
  <c r="D51" i="42" s="1"/>
  <c r="B35" i="42"/>
  <c r="B58" i="42"/>
  <c r="D58" i="42" s="1"/>
  <c r="B42" i="42"/>
  <c r="B26" i="42"/>
  <c r="B49" i="42"/>
  <c r="B40" i="42"/>
  <c r="D40" i="42" s="1"/>
  <c r="B31" i="42"/>
  <c r="D31" i="42" s="1"/>
  <c r="B38" i="42"/>
  <c r="D38" i="42" s="1"/>
  <c r="B33" i="42"/>
  <c r="D33" i="42" s="1"/>
  <c r="B56" i="42"/>
  <c r="B24" i="42"/>
  <c r="B54" i="42"/>
  <c r="B45" i="42"/>
  <c r="B52" i="42"/>
  <c r="D52" i="42" s="1"/>
  <c r="B43" i="42"/>
  <c r="B50" i="42"/>
  <c r="D50" i="42" s="1"/>
  <c r="D32" i="42" l="1"/>
  <c r="D49" i="42"/>
  <c r="D44" i="42"/>
  <c r="D26" i="42"/>
  <c r="D37" i="42"/>
  <c r="B21" i="2" s="1"/>
  <c r="D53" i="42"/>
  <c r="B37" i="2" s="1"/>
  <c r="P37" i="2" s="1"/>
  <c r="D34" i="42"/>
  <c r="B18" i="2" s="1"/>
  <c r="P18" i="2" s="1"/>
  <c r="D46" i="42"/>
  <c r="B30" i="2" s="1"/>
  <c r="P30" i="2" s="1"/>
  <c r="D59" i="42"/>
  <c r="B43" i="2" s="1"/>
  <c r="P43" i="2" s="1"/>
  <c r="D39" i="42"/>
  <c r="D43" i="42"/>
  <c r="B27" i="2" s="1"/>
  <c r="P27" i="2" s="1"/>
  <c r="D28" i="42"/>
  <c r="B12" i="2" s="1"/>
  <c r="P12" i="2" s="1"/>
  <c r="D55" i="42"/>
  <c r="D47" i="42"/>
  <c r="D56" i="42"/>
  <c r="D57" i="42"/>
  <c r="D35" i="42"/>
  <c r="D27" i="42"/>
  <c r="B11" i="2" s="1"/>
  <c r="P11" i="2" s="1"/>
  <c r="D54" i="42"/>
  <c r="D23" i="42"/>
  <c r="B7" i="2" s="1"/>
  <c r="P7" i="2" s="1"/>
  <c r="D42" i="42"/>
  <c r="B26" i="2" s="1"/>
  <c r="P26" i="2" s="1"/>
  <c r="D41" i="42"/>
  <c r="B25" i="2" s="1"/>
  <c r="P25" i="2" s="1"/>
  <c r="D24" i="42"/>
  <c r="B8" i="2" s="1"/>
  <c r="P8" i="2" s="1"/>
  <c r="D45" i="42"/>
  <c r="B29" i="2" s="1"/>
  <c r="P29" i="2" s="1"/>
  <c r="D60" i="42"/>
  <c r="D48" i="42"/>
  <c r="B9" i="2"/>
  <c r="B10" i="2"/>
  <c r="B14" i="2"/>
  <c r="P14" i="2" s="1"/>
  <c r="B39" i="2"/>
  <c r="P39" i="2" s="1"/>
  <c r="B40" i="2"/>
  <c r="P40" i="2" s="1"/>
  <c r="B28" i="2"/>
  <c r="P28" i="2" s="1"/>
  <c r="B16" i="2"/>
  <c r="P16" i="2" s="1"/>
  <c r="B45" i="2"/>
  <c r="P45" i="2" s="1"/>
  <c r="B15" i="2"/>
  <c r="P15" i="2" s="1"/>
  <c r="B36" i="2"/>
  <c r="P36" i="2" s="1"/>
  <c r="B24" i="2"/>
  <c r="P24" i="2" s="1"/>
  <c r="B13" i="2"/>
  <c r="P13" i="2" s="1"/>
  <c r="B34" i="2"/>
  <c r="P34" i="2" s="1"/>
  <c r="B22" i="2"/>
  <c r="P22" i="2" s="1"/>
  <c r="B17" i="2"/>
  <c r="P17" i="2" s="1"/>
  <c r="B33" i="2"/>
  <c r="P33" i="2" s="1"/>
  <c r="B19" i="2"/>
  <c r="P19" i="2" s="1"/>
  <c r="B44" i="2"/>
  <c r="P44" i="2" s="1"/>
  <c r="B6" i="2"/>
  <c r="P21" i="2" l="1"/>
  <c r="F21" i="2"/>
  <c r="P10" i="2"/>
  <c r="F10" i="2"/>
  <c r="P9" i="2"/>
  <c r="F9" i="2"/>
  <c r="F13" i="2"/>
  <c r="F16" i="2"/>
  <c r="F40" i="2"/>
  <c r="F28" i="2"/>
  <c r="F30" i="2"/>
  <c r="F11" i="2"/>
  <c r="F33" i="2"/>
  <c r="F22" i="2"/>
  <c r="F24" i="2"/>
  <c r="F17" i="2"/>
  <c r="F29" i="2"/>
  <c r="F15" i="2"/>
  <c r="B32" i="2"/>
  <c r="P32" i="2" s="1"/>
  <c r="F19" i="2"/>
  <c r="B20" i="2"/>
  <c r="P20" i="2" s="1"/>
  <c r="B38" i="2"/>
  <c r="P38" i="2" s="1"/>
  <c r="B23" i="2"/>
  <c r="P23" i="2" s="1"/>
  <c r="F34" i="2"/>
  <c r="B42" i="2"/>
  <c r="P42" i="2" s="1"/>
  <c r="B31" i="2"/>
  <c r="P31" i="2" s="1"/>
  <c r="B41" i="2"/>
  <c r="P41" i="2" s="1"/>
  <c r="B35" i="2"/>
  <c r="P35" i="2" s="1"/>
  <c r="F6" i="2"/>
  <c r="P6" i="2"/>
  <c r="F44" i="2"/>
  <c r="F43" i="2"/>
  <c r="F18" i="2"/>
  <c r="F36" i="2"/>
  <c r="F7" i="2"/>
  <c r="F45" i="2"/>
  <c r="F12" i="2"/>
  <c r="F39" i="2"/>
  <c r="F26" i="2"/>
  <c r="F25" i="2"/>
  <c r="F14" i="2"/>
  <c r="F8" i="2"/>
  <c r="F37" i="2"/>
  <c r="F27" i="2"/>
  <c r="F31" i="2" l="1"/>
  <c r="F41" i="2"/>
  <c r="F42" i="2"/>
  <c r="F35" i="2"/>
  <c r="F32" i="2"/>
  <c r="B47" i="2"/>
  <c r="F23" i="2"/>
  <c r="F20" i="2"/>
  <c r="F38" i="2"/>
  <c r="F50" i="2" l="1"/>
  <c r="F51" i="2"/>
  <c r="P50" i="2"/>
  <c r="P51" i="2"/>
  <c r="G32" i="2" l="1"/>
  <c r="Q32" i="2" s="1"/>
  <c r="G20" i="2"/>
  <c r="Q20" i="2" s="1"/>
  <c r="G41" i="2"/>
  <c r="Q41" i="2" s="1"/>
  <c r="G38" i="2"/>
  <c r="G42" i="2"/>
  <c r="G35" i="2"/>
  <c r="Q35" i="2" s="1"/>
  <c r="G21" i="2"/>
  <c r="Q21" i="2" s="1"/>
  <c r="G9" i="2"/>
  <c r="Q9" i="2" s="1"/>
  <c r="G40" i="2"/>
  <c r="Q40" i="2" s="1"/>
  <c r="G13" i="2"/>
  <c r="Q13" i="2" s="1"/>
  <c r="G30" i="2"/>
  <c r="G16" i="2"/>
  <c r="Q16" i="2" s="1"/>
  <c r="G10" i="2"/>
  <c r="G28" i="2"/>
  <c r="G11" i="2"/>
  <c r="G37" i="2"/>
  <c r="Q37" i="2" s="1"/>
  <c r="G36" i="2"/>
  <c r="Q36" i="2" s="1"/>
  <c r="G14" i="2"/>
  <c r="Q14" i="2" s="1"/>
  <c r="G29" i="2"/>
  <c r="G27" i="2"/>
  <c r="Q27" i="2" s="1"/>
  <c r="G34" i="2"/>
  <c r="G39" i="2"/>
  <c r="Q39" i="2" s="1"/>
  <c r="G6" i="2"/>
  <c r="G44" i="2"/>
  <c r="G15" i="2"/>
  <c r="Q15" i="2" s="1"/>
  <c r="G12" i="2"/>
  <c r="G33" i="2"/>
  <c r="G25" i="2"/>
  <c r="Q25" i="2" s="1"/>
  <c r="G19" i="2"/>
  <c r="G7" i="2"/>
  <c r="G43" i="2"/>
  <c r="G8" i="2"/>
  <c r="Q8" i="2" s="1"/>
  <c r="G22" i="2"/>
  <c r="Q22" i="2" s="1"/>
  <c r="G18" i="2"/>
  <c r="Q18" i="2" s="1"/>
  <c r="G26" i="2"/>
  <c r="G45" i="2"/>
  <c r="Q45" i="2" s="1"/>
  <c r="G17" i="2"/>
  <c r="G24" i="2"/>
  <c r="G23" i="2"/>
  <c r="Q23" i="2" s="1"/>
  <c r="G31" i="2"/>
  <c r="Q31" i="2" s="1"/>
  <c r="Q29" i="2" l="1"/>
  <c r="U29" i="2" s="1"/>
  <c r="W29" i="2" s="1"/>
  <c r="X29" i="2" s="1"/>
  <c r="Q33" i="2"/>
  <c r="U33" i="2" s="1"/>
  <c r="W33" i="2" s="1"/>
  <c r="X33" i="2" s="1"/>
  <c r="Q44" i="2"/>
  <c r="U44" i="2" s="1"/>
  <c r="W44" i="2" s="1"/>
  <c r="X44" i="2" s="1"/>
  <c r="Q30" i="2"/>
  <c r="U30" i="2" s="1"/>
  <c r="W30" i="2" s="1"/>
  <c r="X30" i="2" s="1"/>
  <c r="Q43" i="2"/>
  <c r="U43" i="2" s="1"/>
  <c r="W43" i="2" s="1"/>
  <c r="X43" i="2" s="1"/>
  <c r="Q38" i="2"/>
  <c r="U38" i="2" s="1"/>
  <c r="W38" i="2" s="1"/>
  <c r="X38" i="2" s="1"/>
  <c r="Q11" i="2"/>
  <c r="U11" i="2" s="1"/>
  <c r="W11" i="2" s="1"/>
  <c r="X11" i="2" s="1"/>
  <c r="Q24" i="2"/>
  <c r="U24" i="2" s="1"/>
  <c r="W24" i="2" s="1"/>
  <c r="X24" i="2" s="1"/>
  <c r="Q12" i="2"/>
  <c r="U12" i="2" s="1"/>
  <c r="W12" i="2" s="1"/>
  <c r="X12" i="2" s="1"/>
  <c r="U45" i="2"/>
  <c r="W45" i="2" s="1"/>
  <c r="X45" i="2" s="1"/>
  <c r="U25" i="2"/>
  <c r="W25" i="2" s="1"/>
  <c r="X25" i="2" s="1"/>
  <c r="U22" i="2"/>
  <c r="W22" i="2" s="1"/>
  <c r="X22" i="2" s="1"/>
  <c r="U36" i="2"/>
  <c r="W36" i="2" s="1"/>
  <c r="X36" i="2" s="1"/>
  <c r="U40" i="2"/>
  <c r="W40" i="2" s="1"/>
  <c r="X40" i="2" s="1"/>
  <c r="Q6" i="2"/>
  <c r="U6" i="2" s="1"/>
  <c r="W6" i="2" s="1"/>
  <c r="X6" i="2" s="1"/>
  <c r="Q42" i="2"/>
  <c r="U42" i="2" s="1"/>
  <c r="W42" i="2" s="1"/>
  <c r="X42" i="2" s="1"/>
  <c r="Q26" i="2"/>
  <c r="U26" i="2" s="1"/>
  <c r="W26" i="2" s="1"/>
  <c r="X26" i="2" s="1"/>
  <c r="Q17" i="2"/>
  <c r="U17" i="2" s="1"/>
  <c r="W17" i="2" s="1"/>
  <c r="X17" i="2" s="1"/>
  <c r="Q28" i="2"/>
  <c r="U28" i="2" s="1"/>
  <c r="W28" i="2" s="1"/>
  <c r="X28" i="2" s="1"/>
  <c r="Q7" i="2"/>
  <c r="U7" i="2" s="1"/>
  <c r="W7" i="2" s="1"/>
  <c r="X7" i="2" s="1"/>
  <c r="Q34" i="2"/>
  <c r="U34" i="2" s="1"/>
  <c r="W34" i="2" s="1"/>
  <c r="X34" i="2" s="1"/>
  <c r="Q19" i="2"/>
  <c r="U19" i="2" s="1"/>
  <c r="W19" i="2" s="1"/>
  <c r="X19" i="2" s="1"/>
  <c r="Q10" i="2"/>
  <c r="U10" i="2" s="1"/>
  <c r="W10" i="2" s="1"/>
  <c r="X10" i="2" s="1"/>
  <c r="U15" i="2"/>
  <c r="W15" i="2" s="1"/>
  <c r="X15" i="2" s="1"/>
  <c r="U18" i="2"/>
  <c r="W18" i="2" s="1"/>
  <c r="X18" i="2" s="1"/>
  <c r="U39" i="2"/>
  <c r="W39" i="2" s="1"/>
  <c r="X39" i="2" s="1"/>
  <c r="U14" i="2"/>
  <c r="W14" i="2" s="1"/>
  <c r="X14" i="2" s="1"/>
  <c r="U13" i="2"/>
  <c r="W13" i="2" s="1"/>
  <c r="X13" i="2" s="1"/>
  <c r="U35" i="2"/>
  <c r="W35" i="2" s="1"/>
  <c r="X35" i="2" s="1"/>
  <c r="U20" i="2"/>
  <c r="W20" i="2" s="1"/>
  <c r="X20" i="2" s="1"/>
  <c r="U23" i="2"/>
  <c r="W23" i="2" s="1"/>
  <c r="X23" i="2" s="1"/>
  <c r="U21" i="2"/>
  <c r="W21" i="2" s="1"/>
  <c r="X21" i="2" s="1"/>
  <c r="U41" i="2"/>
  <c r="W41" i="2" s="1"/>
  <c r="X41" i="2" s="1"/>
  <c r="U32" i="2"/>
  <c r="W32" i="2" s="1"/>
  <c r="X32" i="2" s="1"/>
  <c r="U31" i="2"/>
  <c r="W31" i="2" s="1"/>
  <c r="X31" i="2" s="1"/>
  <c r="U8" i="2"/>
  <c r="W8" i="2" s="1"/>
  <c r="X8" i="2" s="1"/>
  <c r="U27" i="2"/>
  <c r="W27" i="2" s="1"/>
  <c r="X27" i="2" s="1"/>
  <c r="U37" i="2"/>
  <c r="W37" i="2" s="1"/>
  <c r="X37" i="2" s="1"/>
  <c r="U16" i="2"/>
  <c r="W16" i="2" s="1"/>
  <c r="X16" i="2" s="1"/>
  <c r="G47" i="2"/>
  <c r="Q47" i="2" l="1"/>
  <c r="U9" i="2"/>
  <c r="W9" i="2" s="1"/>
  <c r="X9" i="2" s="1"/>
</calcChain>
</file>

<file path=xl/sharedStrings.xml><?xml version="1.0" encoding="utf-8"?>
<sst xmlns="http://schemas.openxmlformats.org/spreadsheetml/2006/main" count="1436" uniqueCount="383">
  <si>
    <r>
      <t>COBIT</t>
    </r>
    <r>
      <rPr>
        <b/>
        <sz val="14"/>
        <color theme="3"/>
        <rFont val="Calibri"/>
        <family val="2"/>
      </rPr>
      <t>®</t>
    </r>
    <r>
      <rPr>
        <b/>
        <sz val="14"/>
        <color theme="3"/>
        <rFont val="Calibri"/>
        <family val="2"/>
        <scheme val="minor"/>
      </rPr>
      <t xml:space="preserve"> 2019 Governance System Design Workbook</t>
    </r>
    <r>
      <rPr>
        <b/>
        <sz val="14"/>
        <color theme="3"/>
        <rFont val="Calibri"/>
        <family val="2"/>
      </rPr>
      <t>—</t>
    </r>
    <r>
      <rPr>
        <b/>
        <sz val="14"/>
        <color theme="3"/>
        <rFont val="Calibri"/>
        <family val="2"/>
        <scheme val="minor"/>
      </rPr>
      <t>Instructions</t>
    </r>
  </si>
  <si>
    <t>Terms &amp; Definitions</t>
  </si>
  <si>
    <t>Relative importance</t>
  </si>
  <si>
    <t>Relative importance (of governance and management objectives) is a number that indicates the influence of a certain design factor on the importance of a certain COBIT governance or management objective as compared to a baseline (standard) situation. The number is calculated as a percentage difference between the baseline and the current situation, as determined by the values given to the design factor at hand.</t>
  </si>
  <si>
    <t>Instructions</t>
  </si>
  <si>
    <t>Sheet</t>
  </si>
  <si>
    <t>Canvas</t>
  </si>
  <si>
    <t xml:space="preserve">In this sheet all results of the impact assessment of the design factors are summarized. This is done in line with the governance system design flow explained in the COBIT Design Guide.
The user can provide input in columns R/S to adjust the results of the automated calculations, taking into account the enterprise's specific context.  When making adjustments in column R, the spreadsheet expects an explanation in column S. </t>
  </si>
  <si>
    <t>Input Section</t>
  </si>
  <si>
    <t>Output Section</t>
  </si>
  <si>
    <t>DF1</t>
  </si>
  <si>
    <t>Description</t>
  </si>
  <si>
    <t>In this sheet, the importance of different enterprise strategies can be described. The importance is expressed as an integer value between 1 (Not Important) and 5 (Critical) and can be entered in cells C8-C11.  
The chosen values are represented graphically in the two diagrams in the input section. The diagrams depict the same information, one in a bar chart, the other in a spider chart.</t>
  </si>
  <si>
    <t>The output section of this sheet contains the calculated relative importance of each of the 40 COBIT 2019 Governance and Management Objectives</t>
  </si>
  <si>
    <t>User Action Required</t>
  </si>
  <si>
    <t>[Optional] Enter values between 1 and 5 expressing the importance or relevance of each of the given generic enterprise strategies for the user enterprise</t>
  </si>
  <si>
    <t>a) Observe the resulting importance scores for each of the 40 governance/management objectives.
b) [Optional] Use the graphic(s) for reporting the outcome of this step in the governance system design process. Both diagrams contain the same information but in a different representation. Use the one that suits you best.</t>
  </si>
  <si>
    <t>DF2</t>
  </si>
  <si>
    <t>DF3</t>
  </si>
  <si>
    <t>DF4</t>
  </si>
  <si>
    <t>DF5</t>
  </si>
  <si>
    <t>DF6</t>
  </si>
  <si>
    <t>DF7</t>
  </si>
  <si>
    <t>DF8</t>
  </si>
  <si>
    <t>DF9</t>
  </si>
  <si>
    <t>DF10</t>
  </si>
  <si>
    <t>Chart 1</t>
  </si>
  <si>
    <t>Chart 2</t>
  </si>
  <si>
    <t>COBIT® 2019 Governance System Design Workbook—Canvas</t>
  </si>
  <si>
    <t>Step 2: Determine the initial scope of the Governance System</t>
  </si>
  <si>
    <t>Step 3: Refine the scope of the Governance System</t>
  </si>
  <si>
    <t>Step 4: Conclude the Scope of the Governance System</t>
  </si>
  <si>
    <r>
      <rPr>
        <b/>
        <sz val="16"/>
        <color theme="0"/>
        <rFont val="Calibri"/>
        <family val="2"/>
        <scheme val="minor"/>
      </rPr>
      <t>Design Factors:</t>
    </r>
    <r>
      <rPr>
        <b/>
        <sz val="12"/>
        <color theme="0"/>
        <rFont val="Calibri"/>
        <family val="2"/>
        <scheme val="minor"/>
      </rPr>
      <t xml:space="preserve"> </t>
    </r>
  </si>
  <si>
    <t>Enterprise Strategy</t>
  </si>
  <si>
    <t>Enterprise Goals</t>
  </si>
  <si>
    <t>Risk Profile</t>
  </si>
  <si>
    <t>IT-Related Issues</t>
  </si>
  <si>
    <r>
      <rPr>
        <b/>
        <u/>
        <sz val="11"/>
        <color theme="0"/>
        <rFont val="Calibri"/>
        <family val="2"/>
        <scheme val="minor"/>
      </rPr>
      <t>Initial</t>
    </r>
    <r>
      <rPr>
        <b/>
        <sz val="11"/>
        <color theme="0"/>
        <rFont val="Calibri"/>
        <family val="2"/>
        <scheme val="minor"/>
      </rPr>
      <t xml:space="preserve"> Scope: Governance/
Management Objectives Score</t>
    </r>
  </si>
  <si>
    <t>Threat Landscape</t>
  </si>
  <si>
    <t>Compliance Req's</t>
  </si>
  <si>
    <t>Role of IT</t>
  </si>
  <si>
    <t>Sourcing Model
for IT</t>
  </si>
  <si>
    <t>IT Implementation Methods</t>
  </si>
  <si>
    <t>Technology Adoption Strategy</t>
  </si>
  <si>
    <t>Size</t>
  </si>
  <si>
    <r>
      <rPr>
        <b/>
        <u/>
        <sz val="11"/>
        <color theme="0"/>
        <rFont val="Calibri"/>
        <family val="2"/>
        <scheme val="minor"/>
      </rPr>
      <t>Refined</t>
    </r>
    <r>
      <rPr>
        <b/>
        <sz val="11"/>
        <color theme="0"/>
        <rFont val="Calibri"/>
        <family val="2"/>
        <scheme val="minor"/>
      </rPr>
      <t xml:space="preserve"> Scope: Governance/
Management Objectives Score</t>
    </r>
  </si>
  <si>
    <t>Adjustment (between -100 and +100)</t>
  </si>
  <si>
    <t>Reason</t>
  </si>
  <si>
    <r>
      <rPr>
        <b/>
        <u/>
        <sz val="11"/>
        <color theme="0"/>
        <rFont val="Calibri"/>
        <family val="2"/>
        <scheme val="minor"/>
      </rPr>
      <t>Concluded</t>
    </r>
    <r>
      <rPr>
        <b/>
        <sz val="11"/>
        <color theme="0"/>
        <rFont val="Calibri"/>
        <family val="2"/>
        <scheme val="minor"/>
      </rPr>
      <t xml:space="preserve"> Scope: Governance/
Management Objectives Priority</t>
    </r>
  </si>
  <si>
    <r>
      <rPr>
        <b/>
        <u/>
        <sz val="10"/>
        <color theme="0"/>
        <rFont val="Calibri"/>
        <family val="2"/>
        <scheme val="minor"/>
      </rPr>
      <t>Suggested</t>
    </r>
    <r>
      <rPr>
        <b/>
        <sz val="10"/>
        <color theme="0"/>
        <rFont val="Calibri"/>
        <family val="2"/>
        <scheme val="minor"/>
      </rPr>
      <t xml:space="preserve"> Target Capability Level</t>
    </r>
  </si>
  <si>
    <r>
      <rPr>
        <b/>
        <u/>
        <sz val="10"/>
        <color theme="0"/>
        <rFont val="Calibri"/>
        <family val="2"/>
        <scheme val="minor"/>
      </rPr>
      <t>Agreed</t>
    </r>
    <r>
      <rPr>
        <b/>
        <sz val="10"/>
        <color theme="0"/>
        <rFont val="Calibri"/>
        <family val="2"/>
        <scheme val="minor"/>
      </rPr>
      <t xml:space="preserve"> Target Capability Level</t>
    </r>
  </si>
  <si>
    <t>Weight</t>
  </si>
  <si>
    <t>EDM01—Ensured  Governance Framework Setting &amp; Maintenance</t>
  </si>
  <si>
    <t>EDM02—Ensured Benefits Delivery</t>
  </si>
  <si>
    <t>EDM03—Ensured Risk Optimization</t>
  </si>
  <si>
    <t>EDM04—Ensured Resource Optimization</t>
  </si>
  <si>
    <t>EDM05—Ensured Stakeholder Engagement</t>
  </si>
  <si>
    <t>APO01—Managed I&amp;T Management Framework</t>
  </si>
  <si>
    <t>APO02—Managed Strategy</t>
  </si>
  <si>
    <t>APO03—Managed Enterprise Architecture</t>
  </si>
  <si>
    <t>APO04—Managed Innovation</t>
  </si>
  <si>
    <t>APO05—Managed Portfolio</t>
  </si>
  <si>
    <t>APO06—Managed Budget &amp; Costs</t>
  </si>
  <si>
    <t>APO07—Managed Human Resources</t>
  </si>
  <si>
    <t>APO08—Managed Relationships</t>
  </si>
  <si>
    <t>APO09—Managed Service Agreements</t>
  </si>
  <si>
    <t>APO10—Managed Vendors</t>
  </si>
  <si>
    <t>APO11—Managed Quality</t>
  </si>
  <si>
    <t>APO12—Managed Risk</t>
  </si>
  <si>
    <t>APO13—Managed Security</t>
  </si>
  <si>
    <t>APO14—Managed Data</t>
  </si>
  <si>
    <t>BAI01—Managed Programs</t>
  </si>
  <si>
    <t>BAI02—Managed Requirements Definition</t>
  </si>
  <si>
    <t>BAI03—Managed Solutions Identification &amp; Build</t>
  </si>
  <si>
    <t>BAI04—Managed Availability &amp; Capacity</t>
  </si>
  <si>
    <t>BAI05—Managed Organizational Change</t>
  </si>
  <si>
    <t>BAI06—Managed IT Changes</t>
  </si>
  <si>
    <t>BAI07—Managed IT Change Acceptance and Transitioning</t>
  </si>
  <si>
    <t>BAI08—Managed Knowledge</t>
  </si>
  <si>
    <t>BAI09—Managed Assets</t>
  </si>
  <si>
    <t>BAI10—Managed Configuration</t>
  </si>
  <si>
    <t>BAI11—Managed Projects</t>
  </si>
  <si>
    <t>DSS01—Managed Operations</t>
  </si>
  <si>
    <t>DSS02—Managed Service Requests &amp; Incidents</t>
  </si>
  <si>
    <t>DSS03—Managed Problems</t>
  </si>
  <si>
    <t>DSS04—Managed Continuity</t>
  </si>
  <si>
    <t>DSS05—Managed Security Services</t>
  </si>
  <si>
    <t>DSS06—Managed Business Process Controls</t>
  </si>
  <si>
    <t>MEA01—Managed Performance and Conformance Monitoring</t>
  </si>
  <si>
    <t>MEA02—Managed System of Internal Control</t>
  </si>
  <si>
    <t>MEA03—Managed Compliance with External Requirements</t>
  </si>
  <si>
    <t>MEA04—Managed Assurance</t>
  </si>
  <si>
    <r>
      <rPr>
        <b/>
        <sz val="12"/>
        <color theme="2" tint="-0.499984740745262"/>
        <rFont val="Arial"/>
        <family val="2"/>
      </rPr>
      <t>Information &amp; Technology Governance System Design</t>
    </r>
    <r>
      <rPr>
        <b/>
        <sz val="12"/>
        <rFont val="Arial"/>
        <family val="2"/>
      </rPr>
      <t xml:space="preserve">
Design Factor 1 </t>
    </r>
    <r>
      <rPr>
        <b/>
        <i/>
        <sz val="12"/>
        <rFont val="Arial"/>
        <family val="2"/>
      </rPr>
      <t xml:space="preserve">Enterprise Strategy </t>
    </r>
  </si>
  <si>
    <t>Input Section—Importance of Each Enterprise Strategy Archetype</t>
  </si>
  <si>
    <t>Value</t>
  </si>
  <si>
    <t>Importance 
(1-5)</t>
  </si>
  <si>
    <t>Baseline</t>
  </si>
  <si>
    <t>Growth/Acquisition</t>
  </si>
  <si>
    <t>Innovation/Differentiation</t>
  </si>
  <si>
    <t>Cost Leadership</t>
  </si>
  <si>
    <t>Client Service/Stability</t>
  </si>
  <si>
    <t>Average</t>
  </si>
  <si>
    <t>Stdev</t>
  </si>
  <si>
    <t>Correction Factor</t>
  </si>
  <si>
    <t>Output Section—Resulting relative importance of each governance/management objective</t>
  </si>
  <si>
    <t>Resulting Governance/Management Objectives Importance</t>
  </si>
  <si>
    <t>Governance / Management Objective</t>
  </si>
  <si>
    <t>Score</t>
  </si>
  <si>
    <t>Baseline Score</t>
  </si>
  <si>
    <t>Relative Importance</t>
  </si>
  <si>
    <t>Growth / Acquisition</t>
  </si>
  <si>
    <t>Innovation / Differentiation</t>
  </si>
  <si>
    <t>Client Service / Stability</t>
  </si>
  <si>
    <t>EDM01</t>
  </si>
  <si>
    <t>EDM02</t>
  </si>
  <si>
    <t>EDM03</t>
  </si>
  <si>
    <t>EDM04</t>
  </si>
  <si>
    <t>EDM05</t>
  </si>
  <si>
    <t>APO01</t>
  </si>
  <si>
    <t>APO02</t>
  </si>
  <si>
    <t>APO03</t>
  </si>
  <si>
    <t>APO04</t>
  </si>
  <si>
    <t>APO05</t>
  </si>
  <si>
    <t>APO06</t>
  </si>
  <si>
    <t>APO07</t>
  </si>
  <si>
    <t>APO08</t>
  </si>
  <si>
    <t>APO09</t>
  </si>
  <si>
    <t>APO10</t>
  </si>
  <si>
    <t>APO11</t>
  </si>
  <si>
    <t>APO12</t>
  </si>
  <si>
    <t>APO13</t>
  </si>
  <si>
    <t>APO14</t>
  </si>
  <si>
    <t>BAI01</t>
  </si>
  <si>
    <t>BAI02</t>
  </si>
  <si>
    <t>BAI03</t>
  </si>
  <si>
    <t>BAI04</t>
  </si>
  <si>
    <t>BAI05</t>
  </si>
  <si>
    <t>BAI06</t>
  </si>
  <si>
    <t>BAI07</t>
  </si>
  <si>
    <t>BAI08</t>
  </si>
  <si>
    <t>BAI09</t>
  </si>
  <si>
    <t>BAI10</t>
  </si>
  <si>
    <t>BAI11</t>
  </si>
  <si>
    <t>DSS01</t>
  </si>
  <si>
    <t>DSS02</t>
  </si>
  <si>
    <t>DSS03</t>
  </si>
  <si>
    <t>DSS04</t>
  </si>
  <si>
    <t>DSS05</t>
  </si>
  <si>
    <t>DSS06</t>
  </si>
  <si>
    <t>MEA01</t>
  </si>
  <si>
    <t>MEA02</t>
  </si>
  <si>
    <t>MEA03</t>
  </si>
  <si>
    <t>MEA04</t>
  </si>
  <si>
    <r>
      <rPr>
        <b/>
        <sz val="12"/>
        <color theme="2" tint="-0.499984740745262"/>
        <rFont val="Arial"/>
        <family val="2"/>
      </rPr>
      <t>Information &amp; Technology Governance System Design</t>
    </r>
    <r>
      <rPr>
        <b/>
        <sz val="12"/>
        <rFont val="Arial"/>
        <family val="2"/>
      </rPr>
      <t xml:space="preserve">
Design Factor 2 </t>
    </r>
    <r>
      <rPr>
        <b/>
        <i/>
        <sz val="12"/>
        <rFont val="Arial"/>
        <family val="2"/>
      </rPr>
      <t xml:space="preserve">Enterprise Goals </t>
    </r>
  </si>
  <si>
    <t>Input Section—Importance of Each Enterprise Goal</t>
  </si>
  <si>
    <t>Importance (1-5)</t>
  </si>
  <si>
    <t>EG01—Portfolio of competitive products and services</t>
  </si>
  <si>
    <t>EG02—Managed business risk</t>
  </si>
  <si>
    <t>EG03—Compliance with external laws and regulations</t>
  </si>
  <si>
    <t>EG04—Quality of financial information</t>
  </si>
  <si>
    <t>EG05—Customer-oriented service culture</t>
  </si>
  <si>
    <t>EG06—Business-service continuity and availability</t>
  </si>
  <si>
    <t>EG07—Quality of management information</t>
  </si>
  <si>
    <t>EG08—Optimization of internal business process functionality</t>
  </si>
  <si>
    <t>EG09—Optimization of business process costs</t>
  </si>
  <si>
    <t>EG10—Staff skills, motivation and productivity</t>
  </si>
  <si>
    <t>EG11—Compliance with internal policies</t>
  </si>
  <si>
    <t>EG12—Managed digital transformation programs</t>
  </si>
  <si>
    <t>EG13—Product and business innovation</t>
  </si>
  <si>
    <t>Resulting Governance/ Management Objectives Importance</t>
  </si>
  <si>
    <t>BIA01</t>
  </si>
  <si>
    <t>Agile portfolio of competitive products and services</t>
  </si>
  <si>
    <t xml:space="preserve">Managed business risks </t>
  </si>
  <si>
    <t>Compliance with external laws and regulations</t>
  </si>
  <si>
    <t>Transparency and accuracy of financial information</t>
  </si>
  <si>
    <t>Customer-oriented service culture</t>
  </si>
  <si>
    <t>Business service continuity and availability</t>
  </si>
  <si>
    <t xml:space="preserve">Quality of management information </t>
  </si>
  <si>
    <t>Optimization of internal business process functionality</t>
  </si>
  <si>
    <t>Optimization of business process costs</t>
  </si>
  <si>
    <t>Staff skills, motivation and productivity</t>
  </si>
  <si>
    <t>Compliance with internal policies</t>
  </si>
  <si>
    <t>Managed business transformation programs</t>
  </si>
  <si>
    <t>Product and business innovation</t>
  </si>
  <si>
    <t>Mapping table EG-GA</t>
  </si>
  <si>
    <t>AG01</t>
  </si>
  <si>
    <t>AG02</t>
  </si>
  <si>
    <t>AG03</t>
  </si>
  <si>
    <t>AG04</t>
  </si>
  <si>
    <t>AG05</t>
  </si>
  <si>
    <t>AG06</t>
  </si>
  <si>
    <t>AG07</t>
  </si>
  <si>
    <t>AG08</t>
  </si>
  <si>
    <t>AG09</t>
  </si>
  <si>
    <t>AG10</t>
  </si>
  <si>
    <t>AG11</t>
  </si>
  <si>
    <t>AG12</t>
  </si>
  <si>
    <t>AG13</t>
  </si>
  <si>
    <t>IT compliance and support for business compliance with external laws and regulations</t>
  </si>
  <si>
    <t>Managed Technology &amp; Information related risks</t>
  </si>
  <si>
    <t>Realized benefits from IT-enabled investments  and services portfolio</t>
  </si>
  <si>
    <t>Quality of technology related financial information</t>
  </si>
  <si>
    <t>delivery of IT services  in line with business requirements</t>
  </si>
  <si>
    <t>Agility to turn business requirements into operational solutions</t>
  </si>
  <si>
    <t>Security of information, processing infrastructure and applications</t>
  </si>
  <si>
    <t>Enablement and support of business processes by Integrating applications and technology</t>
  </si>
  <si>
    <t>Delivery of programs  on time, on budget, and meeting requirements and quality standards</t>
  </si>
  <si>
    <t>Quality of IT Management Information</t>
  </si>
  <si>
    <t>IT compliance with internal policies</t>
  </si>
  <si>
    <t>Competent and motivated staff with mutual understanding of technology and business.</t>
  </si>
  <si>
    <t>Knowledge, expertise and initiatives for business innovation</t>
  </si>
  <si>
    <t>EG01</t>
  </si>
  <si>
    <t>Portfolio of agile and competitive products and services</t>
  </si>
  <si>
    <t>EG02</t>
  </si>
  <si>
    <t>EG03</t>
  </si>
  <si>
    <t>EG04</t>
  </si>
  <si>
    <t>EG05</t>
  </si>
  <si>
    <t>EG06</t>
  </si>
  <si>
    <t>EG07</t>
  </si>
  <si>
    <t xml:space="preserve">Accuracy (Quality?) of Management Information </t>
  </si>
  <si>
    <t>EG08</t>
  </si>
  <si>
    <t>Optimization of business process functionality</t>
  </si>
  <si>
    <t>EG09</t>
  </si>
  <si>
    <t>EG10</t>
  </si>
  <si>
    <t>EG11</t>
  </si>
  <si>
    <t>EG12</t>
  </si>
  <si>
    <t>EG13</t>
  </si>
  <si>
    <t>Mapping Table AG-GMO</t>
  </si>
  <si>
    <t>Ensured Governance Framework Setting &amp; Maintenance</t>
  </si>
  <si>
    <t>Ensured Benefits Delivery</t>
  </si>
  <si>
    <t>Ensured Risk Optimization</t>
  </si>
  <si>
    <t>Ensured Resource Optimization</t>
  </si>
  <si>
    <t>Ensured Stakeholder Transparency</t>
  </si>
  <si>
    <t>Managed IT Management Framework</t>
  </si>
  <si>
    <t>Managed Strategy</t>
  </si>
  <si>
    <t>Managed Architecture</t>
  </si>
  <si>
    <t>Managed Innovation</t>
  </si>
  <si>
    <t>Managed Portfolio</t>
  </si>
  <si>
    <t>Managed Budget &amp; Costs</t>
  </si>
  <si>
    <t>Managed Human Resources</t>
  </si>
  <si>
    <t>Managed Relationships</t>
  </si>
  <si>
    <t>Managed Service Agreements</t>
  </si>
  <si>
    <t>Managed Suppliers</t>
  </si>
  <si>
    <t>Managed Quality</t>
  </si>
  <si>
    <t>Managed Risk</t>
  </si>
  <si>
    <t>Managed Information Security</t>
  </si>
  <si>
    <t>Managed Data</t>
  </si>
  <si>
    <t>Managed Programs</t>
  </si>
  <si>
    <t>Managed Requirements Definition</t>
  </si>
  <si>
    <t>Managed Solutions Identification &amp; Build</t>
  </si>
  <si>
    <t>Managed Availability &amp; Capacity</t>
  </si>
  <si>
    <t>Managed Organizational Change</t>
  </si>
  <si>
    <t>Managed IT Changes</t>
  </si>
  <si>
    <t>Managed IT Change Acceptance &amp; Transitioning</t>
  </si>
  <si>
    <t>Managed Knowledge</t>
  </si>
  <si>
    <t>Managed Assets</t>
  </si>
  <si>
    <t>Managed Configuration</t>
  </si>
  <si>
    <t>Managed Projects</t>
  </si>
  <si>
    <t>Managed Operations</t>
  </si>
  <si>
    <t>Managed Service Requests &amp; Incidents</t>
  </si>
  <si>
    <t>Managed Problems</t>
  </si>
  <si>
    <t>Managed Continuity</t>
  </si>
  <si>
    <t>Managed Security Services</t>
  </si>
  <si>
    <t>Managed Business Process Controls</t>
  </si>
  <si>
    <t>Managed Performance &amp; Conformance Monitoring</t>
  </si>
  <si>
    <t>Managed System of Internal Control</t>
  </si>
  <si>
    <t>Managed Compliance with External Requirements</t>
  </si>
  <si>
    <t>Managed Internal Audit</t>
  </si>
  <si>
    <t>Delivery of IT services  in line with business requirements</t>
  </si>
  <si>
    <t>Imp®</t>
  </si>
  <si>
    <r>
      <rPr>
        <b/>
        <sz val="12"/>
        <color theme="2" tint="-0.499984740745262"/>
        <rFont val="Arial"/>
        <family val="2"/>
      </rPr>
      <t>Information &amp; Technology Governance System Design</t>
    </r>
    <r>
      <rPr>
        <b/>
        <sz val="12"/>
        <rFont val="Arial"/>
        <family val="2"/>
      </rPr>
      <t xml:space="preserve">
Design Factor 3 </t>
    </r>
    <r>
      <rPr>
        <b/>
        <i/>
        <sz val="12"/>
        <rFont val="Arial"/>
        <family val="2"/>
      </rPr>
      <t>Risk Profile</t>
    </r>
  </si>
  <si>
    <t>Input Section—Importance of Each Generic IT Risk Category</t>
  </si>
  <si>
    <t>Risk Scenario Category</t>
  </si>
  <si>
    <t>Impact 
(1-5)</t>
  </si>
  <si>
    <t>Likelihood (1-5)</t>
  </si>
  <si>
    <t>Risk Rating</t>
  </si>
  <si>
    <t>IT investment decision making, portfolio definition &amp; maintenance</t>
  </si>
  <si>
    <t>Very High Risk</t>
  </si>
  <si>
    <t>Program &amp; projects life cycle management</t>
  </si>
  <si>
    <t>High Risk</t>
  </si>
  <si>
    <t>IT cost &amp; oversight</t>
  </si>
  <si>
    <t>Normal Risk</t>
  </si>
  <si>
    <t>IT expertise, skills &amp; behavior</t>
  </si>
  <si>
    <t>Low Risk</t>
  </si>
  <si>
    <t xml:space="preserve">Enterprise/IT architecture </t>
  </si>
  <si>
    <t>IT operational infrastructure incidents</t>
  </si>
  <si>
    <t>Unauthorized actions</t>
  </si>
  <si>
    <t>Software adoption/usage problems</t>
  </si>
  <si>
    <t>Hardware incidents</t>
  </si>
  <si>
    <t>Software failures</t>
  </si>
  <si>
    <t>Logical attacks (hacking, malware, etc.)</t>
  </si>
  <si>
    <t>Third-party/supplier incidents</t>
  </si>
  <si>
    <t>Noncompliance</t>
  </si>
  <si>
    <t>Geopolitical Issues</t>
  </si>
  <si>
    <t>Industrial action</t>
  </si>
  <si>
    <t>Acts of nature</t>
  </si>
  <si>
    <t xml:space="preserve">Technology-based innovation </t>
  </si>
  <si>
    <t>Environmental</t>
  </si>
  <si>
    <t>Data &amp; information management</t>
  </si>
  <si>
    <t>IT Investment Decision Making, Portfolio Definition &amp; Maintenance</t>
  </si>
  <si>
    <t>Program &amp; Projects Life Cycle Management</t>
  </si>
  <si>
    <t>IT Cost &amp; Oversight</t>
  </si>
  <si>
    <t>IT Expertise, Skills &amp; Behavior</t>
  </si>
  <si>
    <t xml:space="preserve">Enterprise/
IT Architecture </t>
  </si>
  <si>
    <t>IT Operational Infrastructure Incidents</t>
  </si>
  <si>
    <t>Unauthorized Actions</t>
  </si>
  <si>
    <t>Software Adoption/
Usage Problems</t>
  </si>
  <si>
    <t>Hardware Incidents</t>
  </si>
  <si>
    <t>Software Failures</t>
  </si>
  <si>
    <t>Logical Attacks (Hacking, Malware, etc.)</t>
  </si>
  <si>
    <t>Third-Party/
Supplier Incidents</t>
  </si>
  <si>
    <t>Industrial Action</t>
  </si>
  <si>
    <t>Acts of Nature</t>
  </si>
  <si>
    <t xml:space="preserve">Technology-Based Innovation </t>
  </si>
  <si>
    <t>Data &amp; Information Management</t>
  </si>
  <si>
    <r>
      <rPr>
        <b/>
        <sz val="12"/>
        <color theme="2" tint="-0.499984740745262"/>
        <rFont val="Arial"/>
        <family val="2"/>
      </rPr>
      <t>Information &amp; Technology Governance System Design</t>
    </r>
    <r>
      <rPr>
        <b/>
        <sz val="12"/>
        <rFont val="Arial"/>
        <family val="2"/>
      </rPr>
      <t xml:space="preserve">
Design Factor 4 </t>
    </r>
    <r>
      <rPr>
        <b/>
        <i/>
        <sz val="12"/>
        <rFont val="Arial"/>
        <family val="2"/>
      </rPr>
      <t xml:space="preserve">IT-Related Issues </t>
    </r>
  </si>
  <si>
    <t>Input Section—Importance of Each Generic IT-Related Issue</t>
  </si>
  <si>
    <t>IT-Related Issue</t>
  </si>
  <si>
    <t>Importance
 (1-3)</t>
  </si>
  <si>
    <t>Frustration between different IT entities across the organization because of a perception of low contribution to business value</t>
  </si>
  <si>
    <t>No Issue</t>
  </si>
  <si>
    <t>Frustration between business departments (i.e., the IT customer) and the IT department because of failed initiatives or a perception of low contribution to business value</t>
  </si>
  <si>
    <t>Issue</t>
  </si>
  <si>
    <t>Significant IT-related incidents, such as data loss, security breaches, project failure and application errors, linked to IT</t>
  </si>
  <si>
    <t>Serious Issue</t>
  </si>
  <si>
    <t xml:space="preserve">Service delivery problems by the IT outsourcer(s) </t>
  </si>
  <si>
    <t xml:space="preserve">Failures to meet IT-related regulatory or contractual requirements </t>
  </si>
  <si>
    <t>Regular audit findings or other assessment reports about poor IT performance or reported IT quality or service problems</t>
  </si>
  <si>
    <t>Substantial hidden and rogue IT spending, that is, IT spending by user departments outside the control of the normal IT investment decision mechanisms and approved budgets</t>
  </si>
  <si>
    <t>Duplications or overlaps between various initiatives, or other forms of wasted resources</t>
  </si>
  <si>
    <t>Insufficient IT resources, staff with inadequate skills or staff burnout/dissatisfaction</t>
  </si>
  <si>
    <t>IT-enabled changes or projects frequently failing to meet business needs and delivered late or over budget</t>
  </si>
  <si>
    <t>Reluctance by board members, executives or senior management to engage with IT, or a lack of committed business sponsorship for IT</t>
  </si>
  <si>
    <t>Complex IT operating model and/or unclear decision mechanisms for IT-related decisions</t>
  </si>
  <si>
    <t>Excessively high cost of IT</t>
  </si>
  <si>
    <t>Obstructed or failed implementation of new initiatives or innovations caused by the current IT architecture and systems</t>
  </si>
  <si>
    <t>Gap between business and technical knowledge, which leads to business users and information and/or technology specialists speaking different languages</t>
  </si>
  <si>
    <t>Regular issues with data quality and integration of data across various sources</t>
  </si>
  <si>
    <t>High level of end-user computing, creating (among other problems) a lack of oversight and quality control over the applications that are being developed and put in operation</t>
  </si>
  <si>
    <t>Business departments implementing their own information solutions with little or no involvement of the enterprise IT department (related to end-user computing, which often stems from dissatisfaction with IT solutions and services)</t>
  </si>
  <si>
    <t>Ignorance of and/or noncompliance with privacy regulations</t>
  </si>
  <si>
    <t>Inability to exploit new technologies or innovate using I&amp;T</t>
  </si>
  <si>
    <t>Duplications or overlaps between various initiatives or other forms of wasted resources</t>
  </si>
  <si>
    <t>Insufficient IT resources, staff with inadequate skills or staff burnout / dissatisfaction</t>
  </si>
  <si>
    <t xml:space="preserve"> IT-enabled changes or projects frequently failing to meet business needs and delivered late or over budget</t>
  </si>
  <si>
    <t>Gap between business and technical knowledge, which leads to business  users and information and/or technology specialists speaking different languages</t>
  </si>
  <si>
    <t>Regular issues with data quality and integration of data across various sources </t>
  </si>
  <si>
    <t>Business departments implementing their own information solutions with little or no involvement of the enterprise IT department</t>
  </si>
  <si>
    <r>
      <rPr>
        <b/>
        <sz val="12"/>
        <color theme="2" tint="-0.499984740745262"/>
        <rFont val="Arial"/>
        <family val="2"/>
      </rPr>
      <t>Information &amp; Technology Governance System Design</t>
    </r>
    <r>
      <rPr>
        <b/>
        <sz val="12"/>
        <rFont val="Arial"/>
        <family val="2"/>
      </rPr>
      <t xml:space="preserve">
Design Factor 5 </t>
    </r>
    <r>
      <rPr>
        <b/>
        <i/>
        <sz val="12"/>
        <rFont val="Arial"/>
        <family val="2"/>
      </rPr>
      <t xml:space="preserve">Threat Landscape </t>
    </r>
  </si>
  <si>
    <t>Input Section—Importance of Threat Landscape</t>
  </si>
  <si>
    <t>Importance (100%)</t>
  </si>
  <si>
    <t>Page intentionally left blank</t>
  </si>
  <si>
    <t>High</t>
  </si>
  <si>
    <t>Normal</t>
  </si>
  <si>
    <r>
      <rPr>
        <b/>
        <sz val="12"/>
        <color theme="2" tint="-0.499984740745262"/>
        <rFont val="Arial"/>
        <family val="2"/>
      </rPr>
      <t>Information &amp; Technology Governance System Design</t>
    </r>
    <r>
      <rPr>
        <b/>
        <sz val="12"/>
        <rFont val="Arial"/>
        <family val="2"/>
      </rPr>
      <t xml:space="preserve">
Design Factor 6 </t>
    </r>
    <r>
      <rPr>
        <b/>
        <i/>
        <sz val="12"/>
        <rFont val="Arial"/>
        <family val="2"/>
      </rPr>
      <t>Compliance Requirements</t>
    </r>
  </si>
  <si>
    <t>Input Section—Importance of Compliance Requirements</t>
  </si>
  <si>
    <t>Importance   (100%)</t>
  </si>
  <si>
    <t>Low</t>
  </si>
  <si>
    <r>
      <rPr>
        <b/>
        <sz val="12"/>
        <color theme="2" tint="-0.499984740745262"/>
        <rFont val="Arial"/>
        <family val="2"/>
      </rPr>
      <t>Information &amp; Technology Governance System Design</t>
    </r>
    <r>
      <rPr>
        <b/>
        <sz val="12"/>
        <rFont val="Arial"/>
        <family val="2"/>
      </rPr>
      <t xml:space="preserve">
Design Factor 7 </t>
    </r>
    <r>
      <rPr>
        <b/>
        <i/>
        <sz val="12"/>
        <rFont val="Arial"/>
        <family val="2"/>
      </rPr>
      <t>Role of IT</t>
    </r>
  </si>
  <si>
    <t>Input Section—Importance of Role of IT</t>
  </si>
  <si>
    <t>Support</t>
  </si>
  <si>
    <t>Factory</t>
  </si>
  <si>
    <t>Turnaround</t>
  </si>
  <si>
    <t>Strategic</t>
  </si>
  <si>
    <r>
      <rPr>
        <b/>
        <sz val="12"/>
        <color theme="2" tint="-0.499984740745262"/>
        <rFont val="Arial"/>
        <family val="2"/>
      </rPr>
      <t>Information &amp; Technology Governance System Design</t>
    </r>
    <r>
      <rPr>
        <b/>
        <sz val="12"/>
        <rFont val="Arial"/>
        <family val="2"/>
      </rPr>
      <t xml:space="preserve">
Design Factor 8 </t>
    </r>
    <r>
      <rPr>
        <b/>
        <i/>
        <sz val="12"/>
        <rFont val="Arial"/>
        <family val="2"/>
      </rPr>
      <t>Sourcing Model for IT</t>
    </r>
  </si>
  <si>
    <r>
      <rPr>
        <b/>
        <sz val="12"/>
        <color theme="2" tint="-0.499984740745262"/>
        <rFont val="Arial"/>
        <family val="2"/>
      </rPr>
      <t>Information &amp; Technology Governance System Design</t>
    </r>
    <r>
      <rPr>
        <b/>
        <sz val="12"/>
        <rFont val="Arial"/>
        <family val="2"/>
      </rPr>
      <t xml:space="preserve">
Design Factor 8</t>
    </r>
    <r>
      <rPr>
        <b/>
        <i/>
        <sz val="12"/>
        <rFont val="Arial"/>
        <family val="2"/>
      </rPr>
      <t xml:space="preserve"> Sourcing Model for IT</t>
    </r>
  </si>
  <si>
    <t>Input Section—Importance of Sourcing Model for IT</t>
  </si>
  <si>
    <t>Outsourcing</t>
  </si>
  <si>
    <t>Cloud</t>
  </si>
  <si>
    <t>Insourced</t>
  </si>
  <si>
    <t>Insourcing</t>
  </si>
  <si>
    <r>
      <rPr>
        <b/>
        <sz val="12"/>
        <color theme="2" tint="-0.499984740745262"/>
        <rFont val="Arial"/>
        <family val="2"/>
      </rPr>
      <t>Information &amp; Technology Governance System Design</t>
    </r>
    <r>
      <rPr>
        <b/>
        <sz val="12"/>
        <rFont val="Arial"/>
        <family val="2"/>
      </rPr>
      <t xml:space="preserve">
Design Factor 9 </t>
    </r>
    <r>
      <rPr>
        <b/>
        <i/>
        <sz val="12"/>
        <rFont val="Arial"/>
        <family val="2"/>
      </rPr>
      <t xml:space="preserve">IT Implementation Methods </t>
    </r>
  </si>
  <si>
    <t>Input Section—Importance of IT Implementation Methods</t>
  </si>
  <si>
    <t>Agile</t>
  </si>
  <si>
    <t>DevOps</t>
  </si>
  <si>
    <t>Traditional</t>
  </si>
  <si>
    <r>
      <rPr>
        <b/>
        <sz val="12"/>
        <color theme="2" tint="-0.499984740745262"/>
        <rFont val="Arial"/>
        <family val="2"/>
      </rPr>
      <t>Information &amp; Technology Governance System Design</t>
    </r>
    <r>
      <rPr>
        <b/>
        <sz val="12"/>
        <rFont val="Arial"/>
        <family val="2"/>
      </rPr>
      <t xml:space="preserve">
Design Factor 10 </t>
    </r>
    <r>
      <rPr>
        <b/>
        <i/>
        <sz val="12"/>
        <rFont val="Arial"/>
        <family val="2"/>
      </rPr>
      <t>Technology Adoption Strategy</t>
    </r>
  </si>
  <si>
    <t>Input Section—Importance of Technology Adoption Strategy</t>
  </si>
  <si>
    <t>First mover</t>
  </si>
  <si>
    <t>Follower</t>
  </si>
  <si>
    <t>Slow adopter</t>
  </si>
  <si>
    <t>First Mover</t>
  </si>
  <si>
    <t>Slow Adopter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</si>
</sst>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quot;RISKCAT&quot;00"/>
    <numFmt numFmtId="166" formatCode="&quot;ITG&quot;00"/>
    <numFmt numFmtId="167" formatCode="###0;[Red]\-###0"/>
    <numFmt numFmtId="168" formatCode="0_ ;[Red]\-0\ "/>
  </numFmts>
  <fonts count="56" x14ac:knownFonts="1">
    <font>
      <sz val="11"/>
      <color theme="1"/>
      <name val="Calibri"/>
      <family val="2"/>
      <scheme val="minor"/>
    </font>
    <font>
      <sz val="11"/>
      <color theme="0"/>
      <name val="Calibri"/>
      <family val="2"/>
      <scheme val="minor"/>
    </font>
    <font>
      <sz val="10"/>
      <color theme="1"/>
      <name val="Calibri"/>
      <family val="2"/>
      <scheme val="minor"/>
    </font>
    <font>
      <b/>
      <sz val="8"/>
      <color theme="1"/>
      <name val="Calibri"/>
      <family val="2"/>
      <scheme val="minor"/>
    </font>
    <font>
      <sz val="8"/>
      <color theme="1"/>
      <name val="Calibri"/>
      <family val="2"/>
      <scheme val="minor"/>
    </font>
    <font>
      <sz val="11"/>
      <color theme="1"/>
      <name val="Calibri"/>
      <family val="2"/>
      <scheme val="minor"/>
    </font>
    <font>
      <b/>
      <sz val="13"/>
      <color theme="3"/>
      <name val="Calibri"/>
      <family val="2"/>
      <scheme val="minor"/>
    </font>
    <font>
      <sz val="11"/>
      <color rgb="FF9C5700"/>
      <name val="Calibri"/>
      <family val="2"/>
      <scheme val="minor"/>
    </font>
    <font>
      <b/>
      <sz val="11"/>
      <color theme="1"/>
      <name val="Calibri"/>
      <family val="2"/>
      <scheme val="minor"/>
    </font>
    <font>
      <b/>
      <sz val="11"/>
      <color rgb="FF9C5700"/>
      <name val="Calibri"/>
      <family val="2"/>
      <scheme val="minor"/>
    </font>
    <font>
      <b/>
      <sz val="8"/>
      <name val="Calibri"/>
      <family val="2"/>
      <scheme val="minor"/>
    </font>
    <font>
      <sz val="9"/>
      <color theme="1"/>
      <name val="Calibri"/>
      <family val="2"/>
      <scheme val="minor"/>
    </font>
    <font>
      <i/>
      <sz val="9"/>
      <color theme="1"/>
      <name val="Calibri"/>
      <family val="2"/>
      <scheme val="minor"/>
    </font>
    <font>
      <u/>
      <sz val="11"/>
      <color theme="10"/>
      <name val="Calibri"/>
      <family val="2"/>
      <scheme val="minor"/>
    </font>
    <font>
      <b/>
      <sz val="10"/>
      <color theme="1"/>
      <name val="Calibri"/>
      <family val="2"/>
      <scheme val="minor"/>
    </font>
    <font>
      <sz val="10"/>
      <color theme="0"/>
      <name val="Calibri"/>
      <family val="2"/>
      <scheme val="minor"/>
    </font>
    <font>
      <b/>
      <sz val="10"/>
      <color theme="0"/>
      <name val="Calibri"/>
      <family val="2"/>
      <scheme val="minor"/>
    </font>
    <font>
      <sz val="10"/>
      <name val="Calibri"/>
      <family val="2"/>
      <scheme val="minor"/>
    </font>
    <font>
      <sz val="8"/>
      <color theme="1"/>
      <name val="Symbol"/>
      <family val="1"/>
      <charset val="2"/>
    </font>
    <font>
      <sz val="12"/>
      <color theme="1"/>
      <name val="Calibri"/>
      <family val="2"/>
      <scheme val="minor"/>
    </font>
    <font>
      <sz val="12"/>
      <color theme="0"/>
      <name val="Calibri"/>
      <family val="2"/>
      <scheme val="minor"/>
    </font>
    <font>
      <sz val="11"/>
      <name val="Calibri"/>
      <family val="2"/>
      <scheme val="minor"/>
    </font>
    <font>
      <b/>
      <sz val="12"/>
      <color theme="0"/>
      <name val="Calibri"/>
      <family val="2"/>
      <scheme val="minor"/>
    </font>
    <font>
      <i/>
      <sz val="10"/>
      <color theme="0" tint="-0.249977111117893"/>
      <name val="Calibri"/>
      <family val="2"/>
      <scheme val="minor"/>
    </font>
    <font>
      <b/>
      <sz val="11"/>
      <color theme="7" tint="0.79998168889431442"/>
      <name val="Calibri"/>
      <family val="2"/>
      <scheme val="minor"/>
    </font>
    <font>
      <b/>
      <sz val="11"/>
      <color theme="0"/>
      <name val="Calibri"/>
      <family val="2"/>
      <scheme val="minor"/>
    </font>
    <font>
      <b/>
      <sz val="16"/>
      <color theme="0"/>
      <name val="Calibri"/>
      <family val="2"/>
      <scheme val="minor"/>
    </font>
    <font>
      <sz val="8"/>
      <color theme="0"/>
      <name val="Calibri"/>
      <family val="2"/>
      <scheme val="minor"/>
    </font>
    <font>
      <sz val="11"/>
      <color rgb="FF000000"/>
      <name val="Calibri"/>
      <family val="2"/>
    </font>
    <font>
      <i/>
      <sz val="10"/>
      <color theme="0"/>
      <name val="Calibri"/>
      <family val="2"/>
      <scheme val="minor"/>
    </font>
    <font>
      <b/>
      <sz val="14"/>
      <color theme="4" tint="-0.249977111117893"/>
      <name val="Calibri"/>
      <family val="2"/>
      <scheme val="minor"/>
    </font>
    <font>
      <b/>
      <sz val="14"/>
      <color theme="0"/>
      <name val="Calibri"/>
      <family val="2"/>
      <scheme val="minor"/>
    </font>
    <font>
      <b/>
      <sz val="10"/>
      <name val="Calibri"/>
      <family val="2"/>
      <scheme val="minor"/>
    </font>
    <font>
      <b/>
      <u/>
      <sz val="10"/>
      <color theme="0"/>
      <name val="Calibri"/>
      <family val="2"/>
      <scheme val="minor"/>
    </font>
    <font>
      <b/>
      <sz val="15"/>
      <color theme="3"/>
      <name val="Calibri"/>
      <family val="2"/>
      <scheme val="minor"/>
    </font>
    <font>
      <b/>
      <sz val="11"/>
      <color theme="3"/>
      <name val="Calibri"/>
      <family val="2"/>
      <scheme val="minor"/>
    </font>
    <font>
      <sz val="9"/>
      <name val="Calibri"/>
      <family val="2"/>
      <scheme val="minor"/>
    </font>
    <font>
      <b/>
      <sz val="24"/>
      <color theme="8" tint="-0.499984740745262"/>
      <name val="Arial"/>
      <family val="2"/>
    </font>
    <font>
      <sz val="10"/>
      <color theme="2" tint="-0.499984740745262"/>
      <name val="Calibri"/>
      <family val="2"/>
      <scheme val="minor"/>
    </font>
    <font>
      <b/>
      <sz val="12"/>
      <name val="Arial"/>
      <family val="2"/>
    </font>
    <font>
      <b/>
      <sz val="12"/>
      <color theme="2" tint="-0.499984740745262"/>
      <name val="Arial"/>
      <family val="2"/>
    </font>
    <font>
      <b/>
      <sz val="12"/>
      <color theme="1"/>
      <name val="Arial"/>
      <family val="2"/>
    </font>
    <font>
      <b/>
      <sz val="12"/>
      <color theme="1"/>
      <name val="Calibri"/>
      <family val="2"/>
      <scheme val="minor"/>
    </font>
    <font>
      <b/>
      <sz val="9"/>
      <name val="Calibri"/>
      <family val="2"/>
      <scheme val="minor"/>
    </font>
    <font>
      <b/>
      <i/>
      <sz val="11"/>
      <color theme="0"/>
      <name val="Calibri"/>
      <family val="2"/>
      <scheme val="minor"/>
    </font>
    <font>
      <b/>
      <sz val="9"/>
      <color theme="1"/>
      <name val="Calibri"/>
      <family val="2"/>
      <scheme val="minor"/>
    </font>
    <font>
      <b/>
      <i/>
      <sz val="10"/>
      <color theme="1"/>
      <name val="Calibri"/>
      <family val="2"/>
      <scheme val="minor"/>
    </font>
    <font>
      <sz val="9"/>
      <color rgb="FF000000"/>
      <name val="Calibri"/>
      <family val="2"/>
    </font>
    <font>
      <b/>
      <sz val="9"/>
      <color theme="0"/>
      <name val="Calibri"/>
      <family val="2"/>
      <scheme val="minor"/>
    </font>
    <font>
      <b/>
      <sz val="14"/>
      <color theme="3"/>
      <name val="Calibri"/>
      <family val="2"/>
      <scheme val="minor"/>
    </font>
    <font>
      <b/>
      <sz val="14"/>
      <color theme="3"/>
      <name val="Calibri"/>
      <family val="2"/>
    </font>
    <font>
      <b/>
      <sz val="14"/>
      <color theme="8" tint="-0.499984740745262"/>
      <name val="Calibri"/>
      <family val="2"/>
      <scheme val="minor"/>
    </font>
    <font>
      <b/>
      <u/>
      <sz val="11"/>
      <color theme="0"/>
      <name val="Calibri"/>
      <family val="2"/>
      <scheme val="minor"/>
    </font>
    <font>
      <b/>
      <i/>
      <sz val="12"/>
      <name val="Arial"/>
      <family val="2"/>
    </font>
    <font>
      <b/>
      <sz val="11"/>
      <name val="Calibri"/>
      <family val="2"/>
      <scheme val="minor"/>
    </font>
    <font>
      <b/>
      <i/>
      <sz val="9"/>
      <color theme="1"/>
      <name val="Calibri"/>
      <family val="2"/>
      <scheme val="minor"/>
    </font>
  </fonts>
  <fills count="32">
    <fill>
      <patternFill patternType="none"/>
    </fill>
    <fill>
      <patternFill patternType="gray125"/>
    </fill>
    <fill>
      <patternFill patternType="solid">
        <fgColor theme="7"/>
      </patternFill>
    </fill>
    <fill>
      <patternFill patternType="solid">
        <fgColor theme="8" tint="0.59999389629810485"/>
        <bgColor indexed="64"/>
      </patternFill>
    </fill>
    <fill>
      <patternFill patternType="solid">
        <fgColor theme="8" tint="-0.249977111117893"/>
        <bgColor indexed="64"/>
      </patternFill>
    </fill>
    <fill>
      <patternFill patternType="solid">
        <fgColor rgb="FFFFEB9C"/>
      </patternFill>
    </fill>
    <fill>
      <patternFill patternType="solid">
        <fgColor theme="4" tint="0.39997558519241921"/>
        <bgColor indexed="65"/>
      </patternFill>
    </fill>
    <fill>
      <patternFill patternType="solid">
        <fgColor theme="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9" tint="-0.499984740745262"/>
        <bgColor indexed="64"/>
      </patternFill>
    </fill>
    <fill>
      <patternFill patternType="solid">
        <fgColor theme="0"/>
        <bgColor indexed="64"/>
      </patternFill>
    </fill>
    <fill>
      <patternFill patternType="solid">
        <fgColor theme="9" tint="0.39997558519241921"/>
        <bgColor indexed="64"/>
      </patternFill>
    </fill>
    <fill>
      <patternFill patternType="solid">
        <fgColor rgb="FF7030A0"/>
        <bgColor indexed="64"/>
      </patternFill>
    </fill>
    <fill>
      <patternFill patternType="solid">
        <fgColor theme="8" tint="-0.499984740745262"/>
        <bgColor indexed="64"/>
      </patternFill>
    </fill>
    <fill>
      <patternFill patternType="solid">
        <fgColor theme="7" tint="-0.249977111117893"/>
        <bgColor indexed="64"/>
      </patternFill>
    </fill>
    <fill>
      <patternFill patternType="solid">
        <fgColor theme="2" tint="-0.89999084444715716"/>
        <bgColor indexed="64"/>
      </patternFill>
    </fill>
    <fill>
      <patternFill patternType="solid">
        <fgColor theme="7" tint="-0.499984740745262"/>
        <bgColor indexed="64"/>
      </patternFill>
    </fill>
    <fill>
      <patternFill patternType="solid">
        <fgColor theme="2" tint="-0.499984740745262"/>
        <bgColor indexed="64"/>
      </patternFill>
    </fill>
    <fill>
      <patternFill patternType="solid">
        <fgColor theme="7" tint="0.79998168889431442"/>
        <bgColor indexed="64"/>
      </patternFill>
    </fill>
    <fill>
      <patternFill patternType="solid">
        <fgColor theme="3" tint="0.39997558519241921"/>
        <bgColor indexed="64"/>
      </patternFill>
    </fill>
    <fill>
      <patternFill patternType="solid">
        <fgColor theme="2" tint="-0.749992370372631"/>
        <bgColor indexed="64"/>
      </patternFill>
    </fill>
    <fill>
      <patternFill patternType="solid">
        <fgColor theme="9" tint="-0.249977111117893"/>
        <bgColor indexed="64"/>
      </patternFill>
    </fill>
    <fill>
      <patternFill patternType="solid">
        <fgColor theme="5" tint="-0.49998474074526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FFFF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tint="0.499984740745262"/>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theme="0"/>
      </right>
      <top/>
      <bottom style="thin">
        <color theme="0"/>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bottom style="thin">
        <color indexed="64"/>
      </bottom>
      <diagonal/>
    </border>
    <border>
      <left style="thin">
        <color theme="0"/>
      </left>
      <right/>
      <top/>
      <bottom/>
      <diagonal/>
    </border>
    <border>
      <left/>
      <right style="thin">
        <color indexed="64"/>
      </right>
      <top style="thin">
        <color indexed="64"/>
      </top>
      <bottom style="thin">
        <color indexed="64"/>
      </bottom>
      <diagonal/>
    </border>
    <border>
      <left/>
      <right style="thin">
        <color theme="0"/>
      </right>
      <top/>
      <bottom/>
      <diagonal/>
    </border>
    <border>
      <left style="thin">
        <color theme="0" tint="-4.9989318521683403E-2"/>
      </left>
      <right style="thin">
        <color theme="0" tint="-4.9989318521683403E-2"/>
      </right>
      <top/>
      <bottom style="thin">
        <color theme="0" tint="-4.9989318521683403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bottom style="thick">
        <color theme="4"/>
      </bottom>
      <diagonal/>
    </border>
    <border>
      <left style="thin">
        <color indexed="64"/>
      </left>
      <right/>
      <top style="thin">
        <color theme="0"/>
      </top>
      <bottom style="thin">
        <color theme="0"/>
      </bottom>
      <diagonal/>
    </border>
    <border>
      <left style="thin">
        <color theme="0"/>
      </left>
      <right/>
      <top style="thin">
        <color theme="0"/>
      </top>
      <bottom/>
      <diagonal/>
    </border>
    <border>
      <left style="thin">
        <color theme="0"/>
      </left>
      <right style="thin">
        <color theme="0"/>
      </right>
      <top/>
      <bottom style="thin">
        <color indexed="64"/>
      </bottom>
      <diagonal/>
    </border>
    <border>
      <left style="thin">
        <color theme="0"/>
      </left>
      <right style="thin">
        <color indexed="64"/>
      </right>
      <top style="thin">
        <color indexed="64"/>
      </top>
      <bottom style="thin">
        <color theme="0"/>
      </bottom>
      <diagonal/>
    </border>
    <border>
      <left style="thin">
        <color theme="0"/>
      </left>
      <right style="thin">
        <color indexed="64"/>
      </right>
      <top style="thin">
        <color theme="0"/>
      </top>
      <bottom style="thin">
        <color theme="0"/>
      </bottom>
      <diagonal/>
    </border>
    <border>
      <left style="thin">
        <color theme="0"/>
      </left>
      <right style="thin">
        <color indexed="64"/>
      </right>
      <top style="thin">
        <color theme="0"/>
      </top>
      <bottom style="thin">
        <color indexed="64"/>
      </bottom>
      <diagonal/>
    </border>
    <border>
      <left style="thin">
        <color theme="0"/>
      </left>
      <right style="thin">
        <color theme="0"/>
      </right>
      <top/>
      <bottom/>
      <diagonal/>
    </border>
    <border>
      <left/>
      <right/>
      <top/>
      <bottom style="thick">
        <color theme="4" tint="-0.499984740745262"/>
      </bottom>
      <diagonal/>
    </border>
    <border>
      <left style="thin">
        <color theme="0"/>
      </left>
      <right style="thin">
        <color theme="0"/>
      </right>
      <top style="thin">
        <color theme="0"/>
      </top>
      <bottom style="thin">
        <color indexed="64"/>
      </bottom>
      <diagonal/>
    </border>
    <border>
      <left style="thin">
        <color indexed="64"/>
      </left>
      <right/>
      <top/>
      <bottom/>
      <diagonal/>
    </border>
  </borders>
  <cellStyleXfs count="9">
    <xf numFmtId="0" fontId="0" fillId="0" borderId="0"/>
    <xf numFmtId="0" fontId="1" fillId="2" borderId="0" applyNumberFormat="0" applyBorder="0" applyAlignment="0" applyProtection="0"/>
    <xf numFmtId="9" fontId="5" fillId="0" borderId="0" applyFont="0" applyFill="0" applyBorder="0" applyAlignment="0" applyProtection="0"/>
    <xf numFmtId="0" fontId="6" fillId="0" borderId="3" applyNumberFormat="0" applyFill="0" applyAlignment="0" applyProtection="0"/>
    <xf numFmtId="0" fontId="7" fillId="5" borderId="0" applyNumberFormat="0" applyBorder="0" applyAlignment="0" applyProtection="0"/>
    <xf numFmtId="0" fontId="5" fillId="6" borderId="0" applyNumberFormat="0" applyBorder="0" applyAlignment="0" applyProtection="0"/>
    <xf numFmtId="0" fontId="13" fillId="0" borderId="0" applyNumberFormat="0" applyFill="0" applyBorder="0" applyAlignment="0" applyProtection="0"/>
    <xf numFmtId="0" fontId="28" fillId="0" borderId="0"/>
    <xf numFmtId="0" fontId="34" fillId="0" borderId="21" applyNumberFormat="0" applyFill="0" applyAlignment="0" applyProtection="0"/>
  </cellStyleXfs>
  <cellXfs count="259">
    <xf numFmtId="0" fontId="0" fillId="0" borderId="0" xfId="0"/>
    <xf numFmtId="0" fontId="0" fillId="0" borderId="0" xfId="0" applyAlignment="1">
      <alignment horizontal="center"/>
    </xf>
    <xf numFmtId="0" fontId="0" fillId="0" borderId="1" xfId="0" applyBorder="1"/>
    <xf numFmtId="0" fontId="3" fillId="0" borderId="1" xfId="0" applyFont="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horizontal="center"/>
    </xf>
    <xf numFmtId="0" fontId="4" fillId="0" borderId="0" xfId="0" applyFont="1"/>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1" fontId="3" fillId="7" borderId="7" xfId="2" applyNumberFormat="1" applyFont="1" applyFill="1" applyBorder="1" applyAlignment="1">
      <alignment horizontal="center" vertical="center"/>
    </xf>
    <xf numFmtId="0" fontId="12" fillId="0" borderId="1" xfId="0" applyFont="1" applyBorder="1" applyAlignment="1">
      <alignment vertical="center" wrapText="1"/>
    </xf>
    <xf numFmtId="0" fontId="0" fillId="7" borderId="1" xfId="0" applyFill="1" applyBorder="1" applyAlignment="1">
      <alignment horizontal="center"/>
    </xf>
    <xf numFmtId="0" fontId="3" fillId="8" borderId="1" xfId="0" applyFont="1" applyFill="1" applyBorder="1" applyAlignment="1">
      <alignment horizontal="center" vertical="center"/>
    </xf>
    <xf numFmtId="0" fontId="4" fillId="9" borderId="1" xfId="0" applyFont="1" applyFill="1" applyBorder="1" applyAlignment="1">
      <alignment horizontal="left" vertical="center" wrapText="1"/>
    </xf>
    <xf numFmtId="0" fontId="3" fillId="10"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10" fillId="10" borderId="1" xfId="0" applyFont="1" applyFill="1" applyBorder="1" applyAlignment="1">
      <alignment horizontal="center" vertical="center" wrapText="1"/>
    </xf>
    <xf numFmtId="0" fontId="8" fillId="12" borderId="8" xfId="0" applyFont="1" applyFill="1" applyBorder="1"/>
    <xf numFmtId="0" fontId="0" fillId="0" borderId="0" xfId="0" applyAlignment="1">
      <alignment vertical="center"/>
    </xf>
    <xf numFmtId="0" fontId="2" fillId="0" borderId="0" xfId="0" applyFont="1"/>
    <xf numFmtId="0" fontId="2" fillId="0" borderId="1" xfId="0" applyFont="1" applyBorder="1" applyAlignment="1">
      <alignment horizontal="center"/>
    </xf>
    <xf numFmtId="0" fontId="2" fillId="0" borderId="0" xfId="0" applyFont="1" applyAlignment="1">
      <alignment vertical="center"/>
    </xf>
    <xf numFmtId="164" fontId="2" fillId="0" borderId="1" xfId="0" applyNumberFormat="1" applyFont="1" applyBorder="1" applyAlignment="1">
      <alignment horizontal="center"/>
    </xf>
    <xf numFmtId="0" fontId="18" fillId="0" borderId="0" xfId="0" applyFont="1" applyAlignment="1">
      <alignment horizontal="left" vertical="center" indent="1"/>
    </xf>
    <xf numFmtId="0" fontId="0" fillId="0" borderId="9" xfId="0" applyBorder="1"/>
    <xf numFmtId="0" fontId="19" fillId="0" borderId="0" xfId="0" applyFont="1"/>
    <xf numFmtId="0" fontId="21" fillId="3" borderId="9" xfId="1" applyFont="1" applyFill="1" applyBorder="1" applyAlignment="1" applyProtection="1">
      <alignment horizontal="left" vertical="center"/>
    </xf>
    <xf numFmtId="0" fontId="1" fillId="4" borderId="9" xfId="1" applyFill="1" applyBorder="1" applyAlignment="1" applyProtection="1">
      <alignment horizontal="left" vertical="center"/>
    </xf>
    <xf numFmtId="0" fontId="19" fillId="0" borderId="0" xfId="0" applyFont="1" applyAlignment="1">
      <alignment horizontal="center"/>
    </xf>
    <xf numFmtId="0" fontId="16" fillId="14" borderId="9" xfId="0" applyFont="1" applyFill="1" applyBorder="1" applyAlignment="1">
      <alignment horizontal="right" vertical="center" wrapText="1"/>
    </xf>
    <xf numFmtId="0" fontId="16" fillId="0" borderId="0" xfId="0" applyFont="1"/>
    <xf numFmtId="0" fontId="19" fillId="0" borderId="0" xfId="0" applyFont="1" applyAlignment="1">
      <alignment vertical="center"/>
    </xf>
    <xf numFmtId="0" fontId="23" fillId="0" borderId="0" xfId="0" applyFont="1"/>
    <xf numFmtId="0" fontId="19" fillId="0" borderId="0" xfId="0" applyFont="1" applyAlignment="1">
      <alignment vertical="center" wrapText="1"/>
    </xf>
    <xf numFmtId="0" fontId="16" fillId="18" borderId="9" xfId="0" applyFont="1" applyFill="1" applyBorder="1" applyAlignment="1">
      <alignment horizontal="center" vertical="center" wrapText="1"/>
    </xf>
    <xf numFmtId="0" fontId="0" fillId="0" borderId="1" xfId="0" applyBorder="1" applyAlignment="1">
      <alignment horizontal="center" vertical="center"/>
    </xf>
    <xf numFmtId="0" fontId="24" fillId="19" borderId="9" xfId="0" applyFont="1" applyFill="1" applyBorder="1" applyAlignment="1">
      <alignment horizontal="center"/>
    </xf>
    <xf numFmtId="0" fontId="16" fillId="20" borderId="9" xfId="1" applyFont="1" applyFill="1" applyBorder="1" applyAlignment="1" applyProtection="1">
      <alignment horizontal="center" vertical="center"/>
    </xf>
    <xf numFmtId="0" fontId="16" fillId="22" borderId="9" xfId="1" applyFont="1" applyFill="1" applyBorder="1" applyAlignment="1" applyProtection="1">
      <alignment horizontal="center" vertical="center"/>
    </xf>
    <xf numFmtId="0" fontId="16" fillId="20" borderId="9" xfId="0" applyFont="1" applyFill="1" applyBorder="1" applyAlignment="1">
      <alignment horizontal="center" vertical="center" wrapText="1"/>
    </xf>
    <xf numFmtId="0" fontId="0" fillId="0" borderId="0" xfId="0" applyAlignment="1">
      <alignment horizontal="center" vertical="center"/>
    </xf>
    <xf numFmtId="0" fontId="26" fillId="21" borderId="9" xfId="0" applyFont="1" applyFill="1" applyBorder="1" applyAlignment="1">
      <alignment horizontal="center" vertical="center"/>
    </xf>
    <xf numFmtId="0" fontId="4" fillId="0" borderId="0" xfId="0" applyFont="1" applyAlignment="1">
      <alignment horizontal="center" vertical="center"/>
    </xf>
    <xf numFmtId="1" fontId="14" fillId="0" borderId="1" xfId="0" applyNumberFormat="1" applyFont="1" applyBorder="1" applyAlignment="1">
      <alignment horizontal="center" vertical="center"/>
    </xf>
    <xf numFmtId="0" fontId="0" fillId="0" borderId="1" xfId="0" applyBorder="1" applyAlignment="1">
      <alignment vertical="center"/>
    </xf>
    <xf numFmtId="164" fontId="0" fillId="23" borderId="15" xfId="0" applyNumberFormat="1" applyFill="1" applyBorder="1" applyAlignment="1">
      <alignment horizontal="center"/>
    </xf>
    <xf numFmtId="0" fontId="22" fillId="21" borderId="9" xfId="0" applyFont="1" applyFill="1" applyBorder="1" applyAlignment="1">
      <alignment horizontal="center" vertical="center" wrapText="1"/>
    </xf>
    <xf numFmtId="164" fontId="0" fillId="23" borderId="16" xfId="0" applyNumberFormat="1" applyFill="1" applyBorder="1" applyAlignment="1">
      <alignment horizontal="center" vertical="center"/>
    </xf>
    <xf numFmtId="0" fontId="5" fillId="0" borderId="0" xfId="0" applyFont="1"/>
    <xf numFmtId="0" fontId="5" fillId="0" borderId="0" xfId="0" applyFont="1" applyAlignment="1">
      <alignment vertical="center"/>
    </xf>
    <xf numFmtId="0" fontId="30" fillId="0" borderId="0" xfId="0" applyFont="1" applyAlignment="1">
      <alignment horizontal="center"/>
    </xf>
    <xf numFmtId="0" fontId="16" fillId="14" borderId="17" xfId="0" applyFont="1" applyFill="1" applyBorder="1" applyAlignment="1">
      <alignment horizontal="right" vertical="center" wrapText="1"/>
    </xf>
    <xf numFmtId="0" fontId="16" fillId="0" borderId="9" xfId="0" applyFont="1" applyBorder="1"/>
    <xf numFmtId="0" fontId="16" fillId="18" borderId="9" xfId="6" applyFont="1" applyFill="1" applyBorder="1" applyAlignment="1">
      <alignment horizontal="center" vertical="center" wrapText="1"/>
    </xf>
    <xf numFmtId="0" fontId="16" fillId="14" borderId="9" xfId="0" applyFont="1" applyFill="1" applyBorder="1" applyAlignment="1">
      <alignment horizontal="center" vertical="center" wrapText="1"/>
    </xf>
    <xf numFmtId="0" fontId="2" fillId="0" borderId="0" xfId="0" applyFont="1" applyAlignment="1">
      <alignment horizontal="center"/>
    </xf>
    <xf numFmtId="0" fontId="22" fillId="18" borderId="0" xfId="0" applyFont="1" applyFill="1" applyAlignment="1">
      <alignment horizontal="right" vertical="center" wrapText="1"/>
    </xf>
    <xf numFmtId="0" fontId="0" fillId="0" borderId="0" xfId="0" applyAlignment="1">
      <alignment wrapText="1"/>
    </xf>
    <xf numFmtId="0" fontId="2" fillId="0" borderId="0" xfId="0" applyFont="1" applyAlignment="1">
      <alignment wrapText="1"/>
    </xf>
    <xf numFmtId="167" fontId="32" fillId="13" borderId="9" xfId="0" applyNumberFormat="1" applyFont="1" applyFill="1" applyBorder="1" applyAlignment="1">
      <alignment horizontal="center" vertical="center"/>
    </xf>
    <xf numFmtId="1" fontId="2" fillId="0" borderId="1" xfId="0" applyNumberFormat="1" applyFont="1" applyBorder="1" applyAlignment="1">
      <alignment horizontal="center" vertical="center"/>
    </xf>
    <xf numFmtId="0" fontId="8" fillId="0" borderId="0" xfId="0" applyFont="1"/>
    <xf numFmtId="0" fontId="14" fillId="0" borderId="0" xfId="0" applyFont="1"/>
    <xf numFmtId="164" fontId="14" fillId="0" borderId="1" xfId="0" applyNumberFormat="1" applyFont="1" applyBorder="1" applyAlignment="1">
      <alignment horizontal="center"/>
    </xf>
    <xf numFmtId="0" fontId="14" fillId="9" borderId="1" xfId="0" applyFont="1" applyFill="1" applyBorder="1" applyAlignment="1">
      <alignment horizontal="center" vertical="center"/>
    </xf>
    <xf numFmtId="1" fontId="14" fillId="9" borderId="1" xfId="0" applyNumberFormat="1" applyFont="1" applyFill="1" applyBorder="1" applyAlignment="1">
      <alignment horizontal="center" vertical="center"/>
    </xf>
    <xf numFmtId="0" fontId="14" fillId="12" borderId="11" xfId="0" applyFont="1" applyFill="1" applyBorder="1" applyAlignment="1">
      <alignment horizontal="center" vertical="center"/>
    </xf>
    <xf numFmtId="0" fontId="21" fillId="3" borderId="2" xfId="1" applyFont="1" applyFill="1" applyBorder="1" applyAlignment="1" applyProtection="1">
      <alignment horizontal="left" vertical="center" wrapText="1"/>
    </xf>
    <xf numFmtId="0" fontId="1" fillId="4" borderId="2" xfId="1" applyFill="1" applyBorder="1" applyAlignment="1" applyProtection="1">
      <alignment horizontal="left" vertical="center" wrapText="1"/>
    </xf>
    <xf numFmtId="0" fontId="14" fillId="13" borderId="25" xfId="0" applyFont="1" applyFill="1" applyBorder="1" applyAlignment="1">
      <alignment horizontal="right" vertical="center"/>
    </xf>
    <xf numFmtId="0" fontId="14" fillId="13" borderId="26" xfId="0" applyFont="1" applyFill="1" applyBorder="1" applyAlignment="1">
      <alignment horizontal="right" vertical="center"/>
    </xf>
    <xf numFmtId="0" fontId="14" fillId="13" borderId="27" xfId="0" applyFont="1" applyFill="1" applyBorder="1" applyAlignment="1">
      <alignment horizontal="right" vertical="center"/>
    </xf>
    <xf numFmtId="0" fontId="19" fillId="0" borderId="0" xfId="0" applyFont="1" applyAlignment="1">
      <alignment wrapText="1"/>
    </xf>
    <xf numFmtId="167" fontId="32" fillId="15" borderId="1" xfId="0" applyNumberFormat="1" applyFont="1" applyFill="1" applyBorder="1" applyAlignment="1" applyProtection="1">
      <alignment horizontal="center" vertical="center"/>
      <protection locked="0"/>
    </xf>
    <xf numFmtId="0" fontId="11" fillId="13" borderId="1" xfId="0" applyFont="1" applyFill="1" applyBorder="1" applyAlignment="1" applyProtection="1">
      <alignment horizontal="left" vertical="center" wrapText="1"/>
      <protection locked="0"/>
    </xf>
    <xf numFmtId="0" fontId="14" fillId="15" borderId="1" xfId="0" applyFont="1" applyFill="1" applyBorder="1" applyAlignment="1" applyProtection="1">
      <alignment horizontal="right" vertical="center"/>
      <protection locked="0"/>
    </xf>
    <xf numFmtId="0" fontId="14" fillId="13" borderId="1" xfId="0" applyFont="1" applyFill="1" applyBorder="1" applyAlignment="1" applyProtection="1">
      <alignment horizontal="left" vertical="center" wrapText="1"/>
      <protection locked="0"/>
    </xf>
    <xf numFmtId="0" fontId="5" fillId="0" borderId="0" xfId="0" applyFont="1" applyAlignment="1">
      <alignment wrapText="1"/>
    </xf>
    <xf numFmtId="0" fontId="29" fillId="0" borderId="9" xfId="0" applyFont="1" applyBorder="1" applyAlignment="1">
      <alignment vertical="top"/>
    </xf>
    <xf numFmtId="2" fontId="29" fillId="0" borderId="9" xfId="0" applyNumberFormat="1" applyFont="1" applyBorder="1" applyAlignment="1">
      <alignment horizontal="right"/>
    </xf>
    <xf numFmtId="0" fontId="31" fillId="0" borderId="0" xfId="0" applyFont="1" applyAlignment="1">
      <alignment horizontal="left" vertical="center"/>
    </xf>
    <xf numFmtId="0" fontId="1" fillId="0" borderId="0" xfId="0" applyFont="1"/>
    <xf numFmtId="0" fontId="20" fillId="0" borderId="0" xfId="0" applyFont="1" applyAlignment="1">
      <alignment vertical="center"/>
    </xf>
    <xf numFmtId="0" fontId="15" fillId="0" borderId="0" xfId="0" applyFont="1"/>
    <xf numFmtId="0" fontId="15" fillId="0" borderId="0" xfId="0" applyFont="1" applyAlignment="1">
      <alignment horizontal="center"/>
    </xf>
    <xf numFmtId="167" fontId="32" fillId="29" borderId="9" xfId="0" applyNumberFormat="1" applyFont="1" applyFill="1" applyBorder="1" applyAlignment="1">
      <alignment horizontal="right"/>
    </xf>
    <xf numFmtId="2" fontId="29" fillId="0" borderId="0" xfId="0" applyNumberFormat="1" applyFont="1" applyAlignment="1">
      <alignment horizontal="right"/>
    </xf>
    <xf numFmtId="0" fontId="5" fillId="0" borderId="0" xfId="0" applyFont="1" applyAlignment="1">
      <alignment horizontal="center" vertical="center"/>
    </xf>
    <xf numFmtId="0" fontId="5" fillId="0" borderId="0" xfId="0" applyFont="1" applyAlignment="1">
      <alignment horizontal="center"/>
    </xf>
    <xf numFmtId="0" fontId="41" fillId="0" borderId="0" xfId="0" applyFont="1" applyAlignment="1">
      <alignment horizontal="left" vertical="center"/>
    </xf>
    <xf numFmtId="0" fontId="22" fillId="26" borderId="0" xfId="0" applyFont="1" applyFill="1" applyAlignment="1">
      <alignment vertical="center"/>
    </xf>
    <xf numFmtId="0" fontId="20" fillId="0" borderId="0" xfId="0" applyFont="1" applyAlignment="1">
      <alignment horizontal="left" vertical="center"/>
    </xf>
    <xf numFmtId="0" fontId="1" fillId="0" borderId="0" xfId="0" applyFont="1" applyAlignment="1">
      <alignment vertical="center"/>
    </xf>
    <xf numFmtId="0" fontId="16" fillId="27" borderId="9" xfId="0" applyFont="1" applyFill="1" applyBorder="1" applyAlignment="1">
      <alignment horizontal="left" vertical="center" wrapText="1"/>
    </xf>
    <xf numFmtId="0" fontId="16" fillId="27" borderId="9" xfId="0" applyFont="1" applyFill="1" applyBorder="1" applyAlignment="1">
      <alignment horizontal="center" vertical="center" wrapText="1"/>
    </xf>
    <xf numFmtId="0" fontId="16" fillId="26" borderId="1" xfId="0" applyFont="1" applyFill="1" applyBorder="1" applyAlignment="1">
      <alignment horizontal="center" vertical="center" wrapText="1"/>
    </xf>
    <xf numFmtId="1" fontId="8" fillId="0" borderId="11" xfId="0" applyNumberFormat="1" applyFont="1" applyBorder="1" applyAlignment="1" applyProtection="1">
      <alignment horizontal="center" vertical="center"/>
      <protection locked="0"/>
    </xf>
    <xf numFmtId="0" fontId="16" fillId="26" borderId="9" xfId="0" applyFont="1" applyFill="1" applyBorder="1" applyAlignment="1">
      <alignment horizontal="center" vertical="center" wrapText="1"/>
    </xf>
    <xf numFmtId="0" fontId="17" fillId="3" borderId="9" xfId="1" applyFont="1" applyFill="1" applyBorder="1" applyAlignment="1" applyProtection="1">
      <alignment horizontal="left" vertical="center"/>
    </xf>
    <xf numFmtId="0" fontId="15" fillId="4" borderId="9" xfId="1" applyFont="1" applyFill="1" applyBorder="1" applyAlignment="1" applyProtection="1">
      <alignment horizontal="left" vertical="center"/>
    </xf>
    <xf numFmtId="0" fontId="2" fillId="29" borderId="9" xfId="0" applyFont="1" applyFill="1" applyBorder="1" applyAlignment="1">
      <alignment horizontal="center"/>
    </xf>
    <xf numFmtId="0" fontId="38" fillId="29" borderId="9" xfId="0" applyFont="1" applyFill="1" applyBorder="1" applyAlignment="1">
      <alignment horizontal="center"/>
    </xf>
    <xf numFmtId="0" fontId="11" fillId="0" borderId="1" xfId="0" applyFont="1" applyBorder="1" applyAlignment="1">
      <alignment horizontal="center" vertical="center"/>
    </xf>
    <xf numFmtId="0" fontId="29" fillId="0" borderId="0" xfId="0" applyFont="1" applyAlignment="1">
      <alignment horizontal="center" vertical="center" wrapText="1"/>
    </xf>
    <xf numFmtId="2" fontId="29" fillId="0" borderId="0" xfId="0" applyNumberFormat="1" applyFont="1" applyAlignment="1">
      <alignment horizontal="center" vertical="center" wrapText="1"/>
    </xf>
    <xf numFmtId="0" fontId="11" fillId="0" borderId="1" xfId="0" applyFont="1" applyBorder="1" applyAlignment="1" applyProtection="1">
      <alignment horizontal="center" vertical="center"/>
      <protection locked="0"/>
    </xf>
    <xf numFmtId="0" fontId="23" fillId="0" borderId="0" xfId="0" applyFont="1" applyAlignment="1">
      <alignment vertical="top"/>
    </xf>
    <xf numFmtId="2" fontId="23" fillId="0" borderId="0" xfId="0" applyNumberFormat="1" applyFont="1" applyAlignment="1">
      <alignment horizontal="right"/>
    </xf>
    <xf numFmtId="0" fontId="2" fillId="0" borderId="0" xfId="0" applyFont="1" applyAlignment="1">
      <alignment vertical="center" wrapText="1"/>
    </xf>
    <xf numFmtId="0" fontId="11" fillId="0" borderId="0" xfId="0" applyFont="1"/>
    <xf numFmtId="0" fontId="11" fillId="0" borderId="0" xfId="0" applyFont="1" applyAlignment="1">
      <alignment vertical="center"/>
    </xf>
    <xf numFmtId="0" fontId="45" fillId="16" borderId="1" xfId="0" applyFont="1" applyFill="1" applyBorder="1" applyAlignment="1">
      <alignment horizontal="center" vertical="center"/>
    </xf>
    <xf numFmtId="0" fontId="0" fillId="0" borderId="18" xfId="0" applyBorder="1"/>
    <xf numFmtId="0" fontId="42" fillId="0" borderId="0" xfId="0" applyFont="1" applyAlignment="1">
      <alignment vertical="center"/>
    </xf>
    <xf numFmtId="1" fontId="25" fillId="28" borderId="1" xfId="0" applyNumberFormat="1" applyFont="1" applyFill="1" applyBorder="1" applyAlignment="1">
      <alignment horizontal="center" vertical="center"/>
    </xf>
    <xf numFmtId="1" fontId="25" fillId="28" borderId="1" xfId="2" applyNumberFormat="1" applyFont="1" applyFill="1" applyBorder="1" applyAlignment="1">
      <alignment horizontal="center" vertical="center"/>
    </xf>
    <xf numFmtId="0" fontId="16" fillId="26" borderId="1" xfId="0" applyFont="1" applyFill="1" applyBorder="1" applyAlignment="1">
      <alignment vertical="center"/>
    </xf>
    <xf numFmtId="0" fontId="14" fillId="0" borderId="9" xfId="0" applyFont="1" applyBorder="1" applyAlignment="1">
      <alignment vertical="center"/>
    </xf>
    <xf numFmtId="0" fontId="14" fillId="0" borderId="0" xfId="0" applyFont="1" applyAlignment="1">
      <alignment vertical="center"/>
    </xf>
    <xf numFmtId="0" fontId="16" fillId="26" borderId="1" xfId="0" applyFont="1" applyFill="1" applyBorder="1" applyAlignment="1">
      <alignment horizontal="right" vertical="center"/>
    </xf>
    <xf numFmtId="0" fontId="16" fillId="26" borderId="1" xfId="0" applyFont="1" applyFill="1" applyBorder="1" applyAlignment="1">
      <alignment horizontal="center" vertical="center"/>
    </xf>
    <xf numFmtId="0" fontId="29" fillId="0" borderId="0" xfId="0" applyFont="1" applyAlignment="1">
      <alignment vertical="top"/>
    </xf>
    <xf numFmtId="0" fontId="2" fillId="28" borderId="1" xfId="0" applyFont="1" applyFill="1" applyBorder="1" applyAlignment="1">
      <alignment vertical="top"/>
    </xf>
    <xf numFmtId="0" fontId="2" fillId="28" borderId="1" xfId="0" applyFont="1" applyFill="1" applyBorder="1" applyAlignment="1">
      <alignment vertical="center"/>
    </xf>
    <xf numFmtId="9" fontId="44" fillId="28" borderId="1" xfId="0" applyNumberFormat="1" applyFont="1" applyFill="1" applyBorder="1" applyAlignment="1">
      <alignment horizontal="center" vertical="center"/>
    </xf>
    <xf numFmtId="9" fontId="44" fillId="28" borderId="1" xfId="2" applyFont="1" applyFill="1" applyBorder="1" applyAlignment="1">
      <alignment horizontal="center" vertical="center"/>
    </xf>
    <xf numFmtId="2" fontId="5" fillId="29" borderId="9" xfId="0" applyNumberFormat="1" applyFont="1" applyFill="1" applyBorder="1" applyAlignment="1">
      <alignment horizontal="center"/>
    </xf>
    <xf numFmtId="168" fontId="8" fillId="29" borderId="9" xfId="0" applyNumberFormat="1" applyFont="1" applyFill="1" applyBorder="1" applyAlignment="1">
      <alignment horizontal="center"/>
    </xf>
    <xf numFmtId="9" fontId="25" fillId="28" borderId="1" xfId="0" applyNumberFormat="1" applyFont="1" applyFill="1" applyBorder="1" applyAlignment="1">
      <alignment horizontal="right"/>
    </xf>
    <xf numFmtId="9" fontId="25" fillId="28" borderId="1" xfId="2" applyFont="1" applyFill="1" applyBorder="1" applyAlignment="1">
      <alignment horizontal="right"/>
    </xf>
    <xf numFmtId="0" fontId="5" fillId="29" borderId="9" xfId="0" applyFont="1" applyFill="1" applyBorder="1" applyAlignment="1">
      <alignment horizontal="center"/>
    </xf>
    <xf numFmtId="0" fontId="0" fillId="0" borderId="12" xfId="0" applyBorder="1"/>
    <xf numFmtId="0" fontId="0" fillId="0" borderId="20" xfId="0" applyBorder="1"/>
    <xf numFmtId="0" fontId="16" fillId="14" borderId="1" xfId="0" applyFont="1" applyFill="1" applyBorder="1" applyAlignment="1">
      <alignment vertical="center"/>
    </xf>
    <xf numFmtId="0" fontId="0" fillId="0" borderId="28" xfId="0" applyBorder="1"/>
    <xf numFmtId="164" fontId="5" fillId="29" borderId="9" xfId="0" applyNumberFormat="1" applyFont="1" applyFill="1" applyBorder="1" applyAlignment="1">
      <alignment horizontal="center"/>
    </xf>
    <xf numFmtId="0" fontId="2" fillId="16" borderId="1" xfId="0" applyFont="1" applyFill="1" applyBorder="1" applyAlignment="1">
      <alignment vertical="center"/>
    </xf>
    <xf numFmtId="0" fontId="16" fillId="14" borderId="1" xfId="0" applyFont="1" applyFill="1" applyBorder="1" applyAlignment="1">
      <alignment horizontal="center" vertical="center"/>
    </xf>
    <xf numFmtId="9" fontId="25" fillId="13" borderId="1" xfId="0" applyNumberFormat="1" applyFont="1" applyFill="1" applyBorder="1" applyAlignment="1">
      <alignment horizontal="center" vertical="center"/>
    </xf>
    <xf numFmtId="9" fontId="25" fillId="13" borderId="1" xfId="2" applyFont="1" applyFill="1" applyBorder="1" applyAlignment="1">
      <alignment horizontal="center" vertical="center"/>
    </xf>
    <xf numFmtId="0" fontId="0" fillId="29" borderId="9" xfId="0" applyFill="1" applyBorder="1"/>
    <xf numFmtId="0" fontId="0" fillId="29" borderId="30" xfId="0" applyFill="1" applyBorder="1"/>
    <xf numFmtId="0" fontId="8" fillId="0" borderId="1" xfId="0" applyFont="1" applyBorder="1" applyAlignment="1">
      <alignment horizontal="center" vertical="center"/>
    </xf>
    <xf numFmtId="1" fontId="22" fillId="28" borderId="9" xfId="0" applyNumberFormat="1" applyFont="1" applyFill="1" applyBorder="1" applyAlignment="1">
      <alignment horizontal="center" vertical="center"/>
    </xf>
    <xf numFmtId="1" fontId="22" fillId="28" borderId="9" xfId="2" applyNumberFormat="1" applyFont="1" applyFill="1" applyBorder="1" applyAlignment="1">
      <alignment horizontal="center" vertical="center"/>
    </xf>
    <xf numFmtId="0" fontId="43" fillId="15" borderId="1" xfId="0" applyFont="1" applyFill="1" applyBorder="1" applyAlignment="1">
      <alignment horizontal="center" vertical="center"/>
    </xf>
    <xf numFmtId="0" fontId="43" fillId="15" borderId="1" xfId="0" applyFont="1" applyFill="1" applyBorder="1" applyAlignment="1">
      <alignment vertical="center" wrapText="1"/>
    </xf>
    <xf numFmtId="0" fontId="43" fillId="15" borderId="1" xfId="0" applyFont="1" applyFill="1" applyBorder="1" applyAlignment="1">
      <alignment horizontal="left"/>
    </xf>
    <xf numFmtId="0" fontId="30" fillId="0" borderId="0" xfId="0" applyFont="1" applyAlignment="1">
      <alignment horizontal="center" wrapText="1"/>
    </xf>
    <xf numFmtId="0" fontId="36" fillId="15" borderId="1" xfId="0" applyFont="1" applyFill="1" applyBorder="1" applyAlignment="1">
      <alignment wrapText="1"/>
    </xf>
    <xf numFmtId="0" fontId="17" fillId="29" borderId="9" xfId="0" applyFont="1" applyFill="1" applyBorder="1" applyAlignment="1">
      <alignment horizontal="center"/>
    </xf>
    <xf numFmtId="168" fontId="8" fillId="29" borderId="9" xfId="0" applyNumberFormat="1" applyFont="1" applyFill="1" applyBorder="1" applyAlignment="1">
      <alignment horizontal="right"/>
    </xf>
    <xf numFmtId="168" fontId="14" fillId="29" borderId="9" xfId="0" applyNumberFormat="1" applyFont="1" applyFill="1" applyBorder="1" applyAlignment="1">
      <alignment horizontal="center"/>
    </xf>
    <xf numFmtId="0" fontId="30" fillId="0" borderId="0" xfId="0" applyFont="1" applyAlignment="1">
      <alignment horizontal="left" vertical="top" wrapText="1"/>
    </xf>
    <xf numFmtId="0" fontId="43" fillId="0" borderId="1" xfId="0" applyFont="1" applyBorder="1" applyAlignment="1">
      <alignment horizontal="left" vertical="top" wrapText="1"/>
    </xf>
    <xf numFmtId="0" fontId="0" fillId="0" borderId="0" xfId="0" applyAlignment="1">
      <alignment horizontal="left" vertical="top" wrapText="1"/>
    </xf>
    <xf numFmtId="0" fontId="30" fillId="0" borderId="0" xfId="0" applyFont="1" applyAlignment="1">
      <alignment vertical="top" wrapText="1"/>
    </xf>
    <xf numFmtId="0" fontId="6" fillId="0" borderId="3" xfId="3" applyAlignment="1">
      <alignment vertical="top" wrapText="1"/>
    </xf>
    <xf numFmtId="0" fontId="0" fillId="0" borderId="0" xfId="0" applyAlignment="1">
      <alignment vertical="top" wrapText="1"/>
    </xf>
    <xf numFmtId="0" fontId="45" fillId="8" borderId="18" xfId="0" applyFont="1" applyFill="1" applyBorder="1" applyAlignment="1">
      <alignment vertical="top" wrapText="1"/>
    </xf>
    <xf numFmtId="0" fontId="48" fillId="24" borderId="9" xfId="0" applyFont="1" applyFill="1" applyBorder="1" applyAlignment="1">
      <alignment vertical="top" wrapText="1"/>
    </xf>
    <xf numFmtId="0" fontId="48" fillId="26" borderId="18" xfId="0" applyFont="1" applyFill="1" applyBorder="1" applyAlignment="1">
      <alignment vertical="top" wrapText="1"/>
    </xf>
    <xf numFmtId="0" fontId="48" fillId="27" borderId="9" xfId="0" applyFont="1" applyFill="1" applyBorder="1" applyAlignment="1">
      <alignment vertical="top" wrapText="1"/>
    </xf>
    <xf numFmtId="0" fontId="36" fillId="28" borderId="18" xfId="0" applyFont="1" applyFill="1" applyBorder="1" applyAlignment="1">
      <alignment vertical="top" wrapText="1"/>
    </xf>
    <xf numFmtId="0" fontId="36" fillId="30" borderId="9" xfId="0" applyFont="1" applyFill="1" applyBorder="1" applyAlignment="1">
      <alignment vertical="top" wrapText="1"/>
    </xf>
    <xf numFmtId="0" fontId="36" fillId="28" borderId="0" xfId="0" applyFont="1" applyFill="1" applyAlignment="1">
      <alignment vertical="top" wrapText="1"/>
    </xf>
    <xf numFmtId="0" fontId="36" fillId="30" borderId="0" xfId="0" applyFont="1" applyFill="1" applyAlignment="1">
      <alignment vertical="top" wrapText="1"/>
    </xf>
    <xf numFmtId="164" fontId="8" fillId="23" borderId="16" xfId="0" applyNumberFormat="1" applyFont="1" applyFill="1" applyBorder="1" applyAlignment="1">
      <alignment horizontal="center" vertical="center"/>
    </xf>
    <xf numFmtId="164" fontId="54" fillId="23" borderId="1" xfId="0" applyNumberFormat="1" applyFont="1" applyFill="1" applyBorder="1" applyAlignment="1">
      <alignment horizontal="center"/>
    </xf>
    <xf numFmtId="164" fontId="0" fillId="0" borderId="9" xfId="0" applyNumberFormat="1" applyBorder="1" applyAlignment="1">
      <alignment horizontal="center"/>
    </xf>
    <xf numFmtId="165" fontId="15" fillId="20" borderId="9" xfId="0" applyNumberFormat="1" applyFont="1" applyFill="1" applyBorder="1" applyAlignment="1">
      <alignment horizontal="center" vertical="center"/>
    </xf>
    <xf numFmtId="166" fontId="27" fillId="20" borderId="10" xfId="0" applyNumberFormat="1" applyFont="1" applyFill="1" applyBorder="1" applyAlignment="1">
      <alignment horizontal="center" vertical="center" wrapText="1"/>
    </xf>
    <xf numFmtId="1" fontId="3" fillId="31" borderId="7" xfId="2" applyNumberFormat="1" applyFont="1" applyFill="1" applyBorder="1" applyAlignment="1">
      <alignment horizontal="center" vertical="center"/>
    </xf>
    <xf numFmtId="1" fontId="55" fillId="28" borderId="1" xfId="0" applyNumberFormat="1" applyFont="1" applyFill="1" applyBorder="1" applyAlignment="1">
      <alignment horizontal="center" vertical="center"/>
    </xf>
    <xf numFmtId="0" fontId="49" fillId="0" borderId="21" xfId="8" applyFont="1" applyAlignment="1">
      <alignment horizontal="right"/>
    </xf>
    <xf numFmtId="0" fontId="34" fillId="0" borderId="21" xfId="8" applyAlignment="1">
      <alignment horizontal="right"/>
    </xf>
    <xf numFmtId="0" fontId="35" fillId="0" borderId="3" xfId="3" applyFont="1" applyAlignment="1">
      <alignment horizontal="left"/>
    </xf>
    <xf numFmtId="0" fontId="43" fillId="15" borderId="1" xfId="0" applyFont="1" applyFill="1" applyBorder="1" applyAlignment="1">
      <alignment horizontal="center"/>
    </xf>
    <xf numFmtId="0" fontId="43" fillId="15" borderId="1" xfId="6" applyFont="1" applyFill="1" applyBorder="1" applyAlignment="1">
      <alignment horizontal="center" vertical="center"/>
    </xf>
    <xf numFmtId="0" fontId="43" fillId="15" borderId="1" xfId="0" applyFont="1" applyFill="1" applyBorder="1" applyAlignment="1">
      <alignment horizontal="center" vertical="center"/>
    </xf>
    <xf numFmtId="0" fontId="11" fillId="15" borderId="22" xfId="0" applyFont="1" applyFill="1" applyBorder="1" applyAlignment="1">
      <alignment vertical="top" wrapText="1"/>
    </xf>
    <xf numFmtId="0" fontId="11" fillId="15" borderId="18" xfId="0" applyFont="1" applyFill="1" applyBorder="1" applyAlignment="1">
      <alignment vertical="top" wrapText="1"/>
    </xf>
    <xf numFmtId="0" fontId="11" fillId="0" borderId="31" xfId="0" applyFont="1" applyBorder="1" applyAlignment="1">
      <alignment vertical="top" wrapText="1"/>
    </xf>
    <xf numFmtId="0" fontId="11" fillId="0" borderId="0" xfId="0" applyFont="1" applyAlignment="1">
      <alignment vertical="top" wrapText="1"/>
    </xf>
    <xf numFmtId="0" fontId="51" fillId="15" borderId="29" xfId="3" applyFont="1" applyFill="1" applyBorder="1" applyAlignment="1">
      <alignment horizontal="center" vertical="center"/>
    </xf>
    <xf numFmtId="0" fontId="37" fillId="15" borderId="29" xfId="3" applyFont="1" applyFill="1" applyBorder="1" applyAlignment="1">
      <alignment horizontal="center" vertical="center"/>
    </xf>
    <xf numFmtId="0" fontId="25" fillId="22" borderId="10" xfId="0" applyFont="1" applyFill="1" applyBorder="1" applyAlignment="1">
      <alignment horizontal="center" vertical="center" wrapText="1"/>
    </xf>
    <xf numFmtId="0" fontId="16" fillId="22" borderId="20" xfId="0" applyFont="1" applyFill="1" applyBorder="1" applyAlignment="1">
      <alignment horizontal="center" vertical="center" wrapText="1"/>
    </xf>
    <xf numFmtId="0" fontId="25" fillId="25" borderId="10" xfId="0" applyFont="1" applyFill="1" applyBorder="1" applyAlignment="1">
      <alignment horizontal="center" vertical="center" wrapText="1"/>
    </xf>
    <xf numFmtId="0" fontId="16" fillId="25" borderId="20" xfId="0" applyFont="1" applyFill="1" applyBorder="1" applyAlignment="1">
      <alignment horizontal="center" vertical="center" wrapText="1"/>
    </xf>
    <xf numFmtId="0" fontId="25" fillId="20" borderId="9" xfId="0" applyFont="1" applyFill="1" applyBorder="1" applyAlignment="1">
      <alignment horizontal="center" vertical="center" wrapText="1"/>
    </xf>
    <xf numFmtId="0" fontId="16" fillId="20" borderId="9" xfId="0" applyFont="1" applyFill="1" applyBorder="1" applyAlignment="1">
      <alignment horizontal="center" vertical="center" wrapText="1"/>
    </xf>
    <xf numFmtId="0" fontId="22" fillId="22" borderId="9" xfId="0" applyFont="1" applyFill="1" applyBorder="1" applyAlignment="1">
      <alignment horizontal="center" vertical="center"/>
    </xf>
    <xf numFmtId="0" fontId="22" fillId="25" borderId="9" xfId="0" applyFont="1" applyFill="1" applyBorder="1" applyAlignment="1">
      <alignment horizontal="center" vertical="center"/>
    </xf>
    <xf numFmtId="0" fontId="22" fillId="20" borderId="12" xfId="0" applyFont="1" applyFill="1" applyBorder="1" applyAlignment="1">
      <alignment horizontal="center" vertical="center"/>
    </xf>
    <xf numFmtId="0" fontId="22" fillId="20" borderId="0" xfId="0" applyFont="1" applyFill="1" applyAlignment="1">
      <alignment horizontal="center" vertical="center"/>
    </xf>
    <xf numFmtId="0" fontId="16" fillId="17" borderId="9" xfId="0" applyFont="1" applyFill="1" applyBorder="1" applyAlignment="1">
      <alignment horizontal="center" vertical="center" wrapText="1"/>
    </xf>
    <xf numFmtId="0" fontId="16" fillId="17" borderId="23" xfId="0" applyFont="1" applyFill="1" applyBorder="1" applyAlignment="1">
      <alignment horizontal="center" vertical="center"/>
    </xf>
    <xf numFmtId="0" fontId="16" fillId="17" borderId="12" xfId="0" applyFont="1" applyFill="1" applyBorder="1" applyAlignment="1">
      <alignment horizontal="center" vertical="center"/>
    </xf>
    <xf numFmtId="0" fontId="16" fillId="17" borderId="10" xfId="0" applyFont="1" applyFill="1" applyBorder="1" applyAlignment="1">
      <alignment horizontal="center" vertical="center" wrapText="1"/>
    </xf>
    <xf numFmtId="0" fontId="16" fillId="17" borderId="28" xfId="0" applyFont="1" applyFill="1" applyBorder="1" applyAlignment="1">
      <alignment horizontal="center" vertical="center" wrapText="1"/>
    </xf>
    <xf numFmtId="0" fontId="16" fillId="17" borderId="10" xfId="0" applyFont="1" applyFill="1" applyBorder="1" applyAlignment="1">
      <alignment horizontal="center" vertical="center"/>
    </xf>
    <xf numFmtId="0" fontId="16" fillId="17" borderId="24" xfId="0" applyFont="1" applyFill="1" applyBorder="1" applyAlignment="1">
      <alignment horizontal="center" vertical="center"/>
    </xf>
    <xf numFmtId="0" fontId="25" fillId="27" borderId="17" xfId="5" applyFont="1" applyFill="1" applyBorder="1" applyAlignment="1">
      <alignment horizontal="center" vertical="center" wrapText="1"/>
    </xf>
    <xf numFmtId="0" fontId="25" fillId="27" borderId="19" xfId="5" applyFont="1" applyFill="1" applyBorder="1" applyAlignment="1">
      <alignment horizontal="center" vertical="center" wrapText="1"/>
    </xf>
    <xf numFmtId="0" fontId="25" fillId="27" borderId="18" xfId="5" applyFont="1" applyFill="1" applyBorder="1" applyAlignment="1">
      <alignment horizontal="center" vertical="center" wrapText="1"/>
    </xf>
    <xf numFmtId="0" fontId="22" fillId="26" borderId="0" xfId="0" applyFont="1" applyFill="1" applyAlignment="1">
      <alignment horizontal="left" vertical="center"/>
    </xf>
    <xf numFmtId="0" fontId="0" fillId="0" borderId="0" xfId="0" applyAlignment="1">
      <alignment horizontal="left" vertical="center"/>
    </xf>
    <xf numFmtId="0" fontId="39" fillId="12" borderId="12" xfId="6" applyFont="1" applyFill="1" applyBorder="1" applyAlignment="1">
      <alignment horizontal="right" vertical="center" wrapText="1"/>
    </xf>
    <xf numFmtId="0" fontId="39" fillId="12" borderId="0" xfId="6" applyFont="1" applyFill="1" applyBorder="1" applyAlignment="1">
      <alignment horizontal="right" vertical="center" wrapText="1"/>
    </xf>
    <xf numFmtId="0" fontId="39" fillId="12" borderId="14" xfId="6" applyFont="1" applyFill="1" applyBorder="1" applyAlignment="1">
      <alignment horizontal="right" vertical="center" wrapText="1"/>
    </xf>
    <xf numFmtId="0" fontId="22" fillId="27" borderId="0" xfId="0" applyFont="1" applyFill="1" applyAlignment="1">
      <alignment horizontal="left" vertical="center"/>
    </xf>
    <xf numFmtId="0" fontId="20" fillId="0" borderId="0" xfId="0" applyFont="1" applyAlignment="1">
      <alignment horizontal="center" vertical="center"/>
    </xf>
    <xf numFmtId="0" fontId="16" fillId="26" borderId="0" xfId="0" applyFont="1" applyFill="1" applyAlignment="1">
      <alignment horizontal="left" vertical="center" wrapText="1"/>
    </xf>
    <xf numFmtId="0" fontId="16" fillId="26" borderId="4" xfId="0" applyFont="1" applyFill="1" applyBorder="1" applyAlignment="1">
      <alignment horizontal="left" vertical="center" wrapText="1"/>
    </xf>
    <xf numFmtId="0" fontId="2" fillId="28" borderId="1" xfId="0" applyFont="1" applyFill="1" applyBorder="1" applyAlignment="1">
      <alignment horizontal="left" vertical="center" wrapText="1"/>
    </xf>
    <xf numFmtId="0" fontId="25" fillId="27" borderId="9" xfId="5" applyFont="1" applyFill="1" applyBorder="1" applyAlignment="1">
      <alignment horizontal="left" vertical="center" wrapText="1"/>
    </xf>
    <xf numFmtId="0" fontId="16" fillId="26" borderId="1" xfId="0" applyFont="1" applyFill="1" applyBorder="1" applyAlignment="1">
      <alignment horizontal="left" vertical="center" wrapText="1"/>
    </xf>
    <xf numFmtId="0" fontId="47" fillId="28" borderId="1" xfId="7" applyFont="1" applyFill="1" applyBorder="1" applyAlignment="1">
      <alignment horizontal="left" vertical="center" wrapText="1"/>
    </xf>
    <xf numFmtId="0" fontId="11" fillId="28" borderId="1" xfId="0" applyFont="1" applyFill="1" applyBorder="1" applyAlignment="1">
      <alignment horizontal="left" vertical="center" wrapText="1"/>
    </xf>
    <xf numFmtId="0" fontId="9" fillId="5" borderId="0" xfId="4" applyFont="1" applyAlignment="1">
      <alignment horizontal="center" vertical="center"/>
    </xf>
    <xf numFmtId="0" fontId="9" fillId="5" borderId="4" xfId="4" applyFont="1" applyBorder="1" applyAlignment="1">
      <alignment horizontal="center" vertical="center"/>
    </xf>
    <xf numFmtId="0" fontId="9" fillId="5" borderId="5" xfId="4" applyFont="1" applyBorder="1" applyAlignment="1">
      <alignment horizontal="center" vertical="center"/>
    </xf>
    <xf numFmtId="0" fontId="9" fillId="5" borderId="6" xfId="4" applyFont="1" applyBorder="1" applyAlignment="1">
      <alignment horizontal="center" vertical="center"/>
    </xf>
    <xf numFmtId="0" fontId="7" fillId="5" borderId="0" xfId="4" applyAlignment="1">
      <alignment horizontal="center" vertical="center"/>
    </xf>
    <xf numFmtId="0" fontId="7" fillId="5" borderId="5" xfId="4" applyBorder="1" applyAlignment="1">
      <alignment horizontal="center" vertical="center"/>
    </xf>
    <xf numFmtId="0" fontId="7" fillId="5" borderId="4" xfId="4" applyBorder="1" applyAlignment="1">
      <alignment horizontal="center" vertical="center"/>
    </xf>
    <xf numFmtId="0" fontId="7" fillId="5" borderId="6" xfId="4" applyBorder="1" applyAlignment="1">
      <alignment horizontal="center" vertical="center"/>
    </xf>
    <xf numFmtId="0" fontId="29" fillId="0" borderId="0" xfId="0" applyFont="1" applyAlignment="1">
      <alignment horizontal="left" vertical="top"/>
    </xf>
    <xf numFmtId="0" fontId="1" fillId="0" borderId="0" xfId="0" applyFont="1" applyAlignment="1">
      <alignment horizontal="left" vertical="top"/>
    </xf>
    <xf numFmtId="0" fontId="25" fillId="27" borderId="17" xfId="5" applyFont="1" applyFill="1" applyBorder="1" applyAlignment="1">
      <alignment horizontal="left" vertical="center" wrapText="1"/>
    </xf>
    <xf numFmtId="0" fontId="25" fillId="27" borderId="19" xfId="5" applyFont="1" applyFill="1" applyBorder="1" applyAlignment="1">
      <alignment horizontal="left" vertical="center" wrapText="1"/>
    </xf>
    <xf numFmtId="0" fontId="25" fillId="27" borderId="18" xfId="5" applyFont="1" applyFill="1" applyBorder="1" applyAlignment="1">
      <alignment horizontal="left" vertical="center" wrapText="1"/>
    </xf>
    <xf numFmtId="0" fontId="26" fillId="21" borderId="14" xfId="0" applyFont="1" applyFill="1" applyBorder="1" applyAlignment="1">
      <alignment horizontal="center" vertical="center"/>
    </xf>
    <xf numFmtId="0" fontId="26" fillId="21" borderId="7" xfId="0" applyFont="1" applyFill="1" applyBorder="1" applyAlignment="1">
      <alignment horizontal="center" vertical="center"/>
    </xf>
    <xf numFmtId="0" fontId="11" fillId="0" borderId="1" xfId="0" applyFont="1" applyBorder="1" applyAlignment="1">
      <alignment horizontal="left" vertical="center" wrapText="1"/>
    </xf>
    <xf numFmtId="0" fontId="16" fillId="26" borderId="1" xfId="0" applyFont="1" applyFill="1" applyBorder="1" applyAlignment="1">
      <alignment horizontal="center" vertical="center"/>
    </xf>
    <xf numFmtId="9" fontId="8" fillId="15" borderId="1" xfId="0" applyNumberFormat="1" applyFont="1" applyFill="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9" fontId="8" fillId="15" borderId="1" xfId="2" applyFont="1" applyFill="1" applyBorder="1" applyAlignment="1" applyProtection="1">
      <alignment horizontal="center" vertical="center"/>
      <protection locked="0"/>
    </xf>
    <xf numFmtId="0" fontId="46" fillId="0" borderId="0" xfId="0" applyFont="1" applyAlignment="1">
      <alignment horizontal="center" vertical="center"/>
    </xf>
    <xf numFmtId="0" fontId="16" fillId="26" borderId="1" xfId="0" applyFont="1" applyFill="1" applyBorder="1" applyAlignment="1">
      <alignment horizontal="center" vertical="center" wrapText="1"/>
    </xf>
    <xf numFmtId="9" fontId="0" fillId="15" borderId="2" xfId="0" applyNumberFormat="1" applyFill="1" applyBorder="1" applyAlignment="1" applyProtection="1">
      <alignment horizontal="center"/>
      <protection locked="0"/>
    </xf>
    <xf numFmtId="9" fontId="0" fillId="15" borderId="13" xfId="0" applyNumberFormat="1" applyFill="1" applyBorder="1" applyAlignment="1" applyProtection="1">
      <alignment horizontal="center"/>
      <protection locked="0"/>
    </xf>
    <xf numFmtId="9" fontId="0" fillId="15" borderId="2" xfId="2" applyFont="1" applyFill="1" applyBorder="1" applyAlignment="1" applyProtection="1">
      <alignment horizontal="center"/>
      <protection locked="0"/>
    </xf>
    <xf numFmtId="9" fontId="0" fillId="15" borderId="13" xfId="2" applyFont="1" applyFill="1" applyBorder="1" applyAlignment="1" applyProtection="1">
      <alignment horizontal="center"/>
      <protection locked="0"/>
    </xf>
    <xf numFmtId="1" fontId="0" fillId="15" borderId="1" xfId="0" applyNumberFormat="1" applyFill="1" applyBorder="1" applyAlignment="1">
      <alignment horizontal="center" vertical="center"/>
    </xf>
    <xf numFmtId="1" fontId="0" fillId="15" borderId="1" xfId="2" applyNumberFormat="1" applyFont="1" applyFill="1" applyBorder="1" applyAlignment="1">
      <alignment horizontal="center" vertical="center"/>
    </xf>
    <xf numFmtId="9" fontId="0" fillId="15" borderId="2" xfId="0" applyNumberFormat="1" applyFill="1" applyBorder="1" applyAlignment="1" applyProtection="1">
      <alignment horizontal="center" vertical="center"/>
      <protection locked="0"/>
    </xf>
    <xf numFmtId="9" fontId="0" fillId="15" borderId="13" xfId="0" applyNumberFormat="1" applyFill="1" applyBorder="1" applyAlignment="1" applyProtection="1">
      <alignment horizontal="center" vertical="center"/>
      <protection locked="0"/>
    </xf>
    <xf numFmtId="9" fontId="0" fillId="15" borderId="2" xfId="2" applyFont="1" applyFill="1" applyBorder="1" applyAlignment="1" applyProtection="1">
      <alignment horizontal="center" vertical="center"/>
      <protection locked="0"/>
    </xf>
    <xf numFmtId="9" fontId="0" fillId="15" borderId="13" xfId="2" applyFont="1" applyFill="1" applyBorder="1" applyAlignment="1" applyProtection="1">
      <alignment horizontal="center" vertical="center"/>
      <protection locked="0"/>
    </xf>
    <xf numFmtId="9" fontId="0" fillId="15" borderId="1" xfId="0" applyNumberFormat="1"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9" fontId="0" fillId="15" borderId="1" xfId="2" applyFont="1" applyFill="1" applyBorder="1" applyAlignment="1" applyProtection="1">
      <alignment horizontal="center" vertical="center"/>
      <protection locked="0"/>
    </xf>
    <xf numFmtId="0" fontId="16" fillId="14" borderId="1" xfId="0" applyFont="1" applyFill="1" applyBorder="1" applyAlignment="1">
      <alignment horizontal="center" vertical="center"/>
    </xf>
    <xf numFmtId="9" fontId="0" fillId="15" borderId="1" xfId="0" applyNumberFormat="1" applyFill="1" applyBorder="1" applyAlignment="1">
      <alignment horizontal="center" vertical="center"/>
    </xf>
    <xf numFmtId="9" fontId="0" fillId="15" borderId="1" xfId="2" applyFont="1" applyFill="1" applyBorder="1" applyAlignment="1">
      <alignment horizontal="center" vertical="center"/>
    </xf>
  </cellXfs>
  <cellStyles count="9">
    <cellStyle name="60% - Accent1" xfId="5" builtinId="32"/>
    <cellStyle name="Accent4" xfId="1" builtinId="41"/>
    <cellStyle name="Heading 1" xfId="8" builtinId="16"/>
    <cellStyle name="Heading 2" xfId="3" builtinId="17"/>
    <cellStyle name="Hyperlink" xfId="6" builtinId="8"/>
    <cellStyle name="Neutral" xfId="4" builtinId="28"/>
    <cellStyle name="Normal" xfId="0" builtinId="0"/>
    <cellStyle name="Normal 2" xfId="7" xr:uid="{00000000-0005-0000-0000-000031000000}"/>
    <cellStyle name="Percent" xfId="2" builtinId="5"/>
  </cellStyles>
  <dxfs count="33">
    <dxf>
      <font>
        <b/>
        <i val="0"/>
      </font>
      <fill>
        <patternFill>
          <bgColor theme="8" tint="0.79998168889431442"/>
        </patternFill>
      </fill>
    </dxf>
    <dxf>
      <font>
        <b/>
        <i val="0"/>
      </font>
      <fill>
        <patternFill>
          <bgColor theme="8" tint="0.39994506668294322"/>
        </patternFill>
      </fill>
    </dxf>
    <dxf>
      <font>
        <b/>
        <i val="0"/>
        <color theme="0"/>
      </font>
      <fill>
        <patternFill>
          <bgColor theme="8" tint="-0.24994659260841701"/>
        </patternFill>
      </fill>
    </dxf>
    <dxf>
      <font>
        <b/>
        <i val="0"/>
      </font>
      <fill>
        <patternFill>
          <bgColor theme="8" tint="0.79998168889431442"/>
        </patternFill>
      </fill>
    </dxf>
    <dxf>
      <font>
        <b/>
        <i val="0"/>
      </font>
      <fill>
        <patternFill>
          <bgColor theme="8" tint="0.39994506668294322"/>
        </patternFill>
      </fill>
    </dxf>
    <dxf>
      <font>
        <b/>
        <i val="0"/>
        <color theme="0"/>
      </font>
      <fill>
        <patternFill>
          <bgColor theme="8" tint="-0.24994659260841701"/>
        </patternFill>
      </fill>
    </dxf>
    <dxf>
      <font>
        <color theme="0"/>
      </font>
      <fill>
        <patternFill>
          <bgColor theme="8" tint="-0.24994659260841701"/>
        </patternFill>
      </fill>
    </dxf>
    <dxf>
      <font>
        <b/>
        <i val="0"/>
        <color theme="0"/>
      </font>
      <fill>
        <patternFill>
          <bgColor theme="8" tint="0.39994506668294322"/>
        </patternFill>
      </fill>
    </dxf>
    <dxf>
      <font>
        <b/>
        <i val="0"/>
      </font>
      <fill>
        <patternFill>
          <bgColor theme="8" tint="0.59996337778862885"/>
        </patternFill>
      </fill>
    </dxf>
    <dxf>
      <font>
        <b/>
        <i val="0"/>
      </font>
      <fill>
        <patternFill>
          <bgColor theme="8" tint="0.79998168889431442"/>
        </patternFill>
      </fill>
    </dxf>
    <dxf>
      <font>
        <b/>
        <i val="0"/>
      </font>
      <fill>
        <patternFill>
          <bgColor theme="8" tint="0.79998168889431442"/>
        </patternFill>
      </fill>
    </dxf>
    <dxf>
      <font>
        <b/>
        <i val="0"/>
      </font>
      <fill>
        <patternFill>
          <bgColor theme="8" tint="0.39994506668294322"/>
        </patternFill>
      </fill>
    </dxf>
    <dxf>
      <font>
        <b/>
        <i val="0"/>
        <color theme="0"/>
      </font>
      <fill>
        <patternFill>
          <bgColor theme="8" tint="-0.24994659260841701"/>
        </patternFill>
      </fill>
    </dxf>
    <dxf>
      <font>
        <b/>
        <i val="0"/>
      </font>
      <fill>
        <patternFill>
          <bgColor theme="8" tint="0.79998168889431442"/>
        </patternFill>
      </fill>
    </dxf>
    <dxf>
      <font>
        <b/>
        <i val="0"/>
      </font>
      <fill>
        <patternFill>
          <bgColor theme="8" tint="0.39994506668294322"/>
        </patternFill>
      </fill>
    </dxf>
    <dxf>
      <font>
        <b/>
        <i val="0"/>
        <color theme="0"/>
      </font>
      <fill>
        <patternFill>
          <bgColor theme="8" tint="-0.24994659260841701"/>
        </patternFill>
      </fill>
    </dxf>
    <dxf>
      <font>
        <b/>
        <i val="0"/>
        <color theme="0"/>
      </font>
      <fill>
        <patternFill>
          <bgColor rgb="FFFF0000"/>
        </patternFill>
      </fill>
    </dxf>
    <dxf>
      <font>
        <b/>
        <i val="0"/>
      </font>
      <fill>
        <patternFill>
          <bgColor theme="8" tint="0.79998168889431442"/>
        </patternFill>
      </fill>
    </dxf>
    <dxf>
      <font>
        <b/>
        <i val="0"/>
      </font>
      <fill>
        <patternFill>
          <bgColor theme="8" tint="0.39994506668294322"/>
        </patternFill>
      </fill>
    </dxf>
    <dxf>
      <font>
        <b/>
        <i val="0"/>
        <color theme="0"/>
      </font>
      <fill>
        <patternFill>
          <bgColor theme="8" tint="-0.24994659260841701"/>
        </patternFill>
      </fill>
    </dxf>
    <dxf>
      <font>
        <b/>
        <i val="0"/>
      </font>
      <fill>
        <patternFill>
          <bgColor theme="8" tint="0.79998168889431442"/>
        </patternFill>
      </fill>
    </dxf>
    <dxf>
      <font>
        <b/>
        <i val="0"/>
      </font>
      <fill>
        <patternFill>
          <bgColor theme="8" tint="0.39994506668294322"/>
        </patternFill>
      </fill>
    </dxf>
    <dxf>
      <font>
        <b/>
        <i val="0"/>
        <color theme="0"/>
      </font>
      <fill>
        <patternFill>
          <bgColor theme="8" tint="-0.24994659260841701"/>
        </patternFill>
      </fill>
    </dxf>
    <dxf>
      <font>
        <b/>
        <i val="0"/>
        <color theme="0"/>
      </font>
      <fill>
        <patternFill>
          <bgColor theme="8" tint="-0.24994659260841701"/>
        </patternFill>
      </fill>
    </dxf>
    <dxf>
      <font>
        <b/>
        <i val="0"/>
        <color theme="0"/>
      </font>
      <fill>
        <patternFill>
          <bgColor theme="8" tint="0.39994506668294322"/>
        </patternFill>
      </fill>
    </dxf>
    <dxf>
      <font>
        <b/>
        <i val="0"/>
        <color auto="1"/>
      </font>
      <fill>
        <patternFill>
          <bgColor theme="8" tint="0.59996337778862885"/>
        </patternFill>
      </fill>
    </dxf>
    <dxf>
      <font>
        <b/>
        <i val="0"/>
        <color theme="1"/>
      </font>
      <fill>
        <patternFill>
          <bgColor theme="8" tint="0.79998168889431442"/>
        </patternFill>
      </fill>
    </dxf>
    <dxf>
      <font>
        <b/>
        <i val="0"/>
      </font>
      <fill>
        <patternFill>
          <bgColor theme="8" tint="0.79998168889431442"/>
        </patternFill>
      </fill>
    </dxf>
    <dxf>
      <font>
        <b/>
        <i val="0"/>
      </font>
      <fill>
        <patternFill>
          <bgColor theme="8" tint="0.39994506668294322"/>
        </patternFill>
      </fill>
    </dxf>
    <dxf>
      <font>
        <b/>
        <i val="0"/>
        <color theme="0"/>
      </font>
      <fill>
        <patternFill>
          <bgColor theme="8" tint="-0.24994659260841701"/>
        </patternFill>
      </fill>
    </dxf>
    <dxf>
      <fill>
        <patternFill>
          <bgColor rgb="FFF2D2EE"/>
        </patternFill>
      </fill>
    </dxf>
    <dxf>
      <fill>
        <patternFill>
          <bgColor rgb="FFF2D2EE"/>
        </patternFill>
      </fill>
    </dxf>
    <dxf>
      <fill>
        <patternFill>
          <bgColor theme="0"/>
        </patternFill>
      </fill>
    </dxf>
  </dxfs>
  <tableStyles count="0" defaultTableStyle="TableStyleMedium2" defaultPivotStyle="PivotStyleLight16"/>
  <colors>
    <mruColors>
      <color rgb="FFF2D2EE"/>
      <color rgb="FFB61C3D"/>
      <color rgb="FFAC244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2.xml"/><Relationship Id="rId18" Type="http://schemas.openxmlformats.org/officeDocument/2006/relationships/worksheet" Target="worksheets/sheet17.xml"/><Relationship Id="rId26" Type="http://schemas.openxmlformats.org/officeDocument/2006/relationships/worksheet" Target="worksheets/sheet24.xml"/><Relationship Id="rId3" Type="http://schemas.openxmlformats.org/officeDocument/2006/relationships/worksheet" Target="worksheets/sheet3.xml"/><Relationship Id="rId21" Type="http://schemas.openxmlformats.org/officeDocument/2006/relationships/worksheet" Target="worksheets/sheet20.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1.xml"/><Relationship Id="rId17" Type="http://schemas.openxmlformats.org/officeDocument/2006/relationships/worksheet" Target="worksheets/sheet16.xml"/><Relationship Id="rId25" Type="http://schemas.openxmlformats.org/officeDocument/2006/relationships/worksheet" Target="worksheets/sheet23.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5.xml"/><Relationship Id="rId20" Type="http://schemas.openxmlformats.org/officeDocument/2006/relationships/worksheet" Target="worksheets/sheet19.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hartsheet" Target="chartsheets/sheet1.xml"/><Relationship Id="rId24" Type="http://schemas.openxmlformats.org/officeDocument/2006/relationships/chartsheet" Target="chartsheets/sheet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4.xml"/><Relationship Id="rId23" Type="http://schemas.openxmlformats.org/officeDocument/2006/relationships/worksheet" Target="worksheets/sheet22.xml"/><Relationship Id="rId28"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worksheet" Target="worksheets/sheet18.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3.xml"/><Relationship Id="rId22" Type="http://schemas.openxmlformats.org/officeDocument/2006/relationships/worksheet" Target="worksheets/sheet21.xml"/><Relationship Id="rId27" Type="http://schemas.openxmlformats.org/officeDocument/2006/relationships/externalLink" Target="externalLinks/externalLink1.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3" Type="http://schemas.openxmlformats.org/officeDocument/2006/relationships/chartUserShapes" Target="../drawings/drawing15.xml"/><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6.xml"/><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9.xml"/><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20.xml"/><Relationship Id="rId2" Type="http://schemas.microsoft.com/office/2011/relationships/chartColorStyle" Target="colors13.xml"/><Relationship Id="rId1" Type="http://schemas.microsoft.com/office/2011/relationships/chartStyle" Target="style13.xml"/></Relationships>
</file>

<file path=xl/charts/_rels/chart15.xml.rels><?xml version="1.0" encoding="UTF-8" standalone="yes"?>
<Relationships xmlns="http://schemas.openxmlformats.org/package/2006/relationships"><Relationship Id="rId3" Type="http://schemas.openxmlformats.org/officeDocument/2006/relationships/chartUserShapes" Target="../drawings/drawing22.xml"/><Relationship Id="rId2" Type="http://schemas.microsoft.com/office/2011/relationships/chartColorStyle" Target="colors14.xml"/><Relationship Id="rId1" Type="http://schemas.microsoft.com/office/2011/relationships/chartStyle" Target="style14.xml"/></Relationships>
</file>

<file path=xl/charts/_rels/chart16.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7.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16.xml"/><Relationship Id="rId1" Type="http://schemas.microsoft.com/office/2011/relationships/chartStyle" Target="style16.xml"/></Relationships>
</file>

<file path=xl/charts/_rels/chart18.xml.rels><?xml version="1.0" encoding="UTF-8" standalone="yes"?>
<Relationships xmlns="http://schemas.openxmlformats.org/package/2006/relationships"><Relationship Id="rId3" Type="http://schemas.openxmlformats.org/officeDocument/2006/relationships/chartUserShapes" Target="../drawings/drawing25.xml"/><Relationship Id="rId2" Type="http://schemas.microsoft.com/office/2011/relationships/chartColorStyle" Target="colors17.xml"/><Relationship Id="rId1" Type="http://schemas.microsoft.com/office/2011/relationships/chartStyle" Target="style17.xml"/></Relationships>
</file>

<file path=xl/charts/_rels/chart19.xml.rels><?xml version="1.0" encoding="UTF-8" standalone="yes"?>
<Relationships xmlns="http://schemas.openxmlformats.org/package/2006/relationships"><Relationship Id="rId3" Type="http://schemas.openxmlformats.org/officeDocument/2006/relationships/chartUserShapes" Target="../drawings/drawing27.xml"/><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3" Type="http://schemas.openxmlformats.org/officeDocument/2006/relationships/chartUserShapes" Target="../drawings/drawing28.xml"/><Relationship Id="rId2" Type="http://schemas.microsoft.com/office/2011/relationships/chartColorStyle" Target="colors19.xml"/><Relationship Id="rId1" Type="http://schemas.microsoft.com/office/2011/relationships/chartStyle" Target="style19.xml"/></Relationships>
</file>

<file path=xl/charts/_rels/chart21.xml.rels><?xml version="1.0" encoding="UTF-8" standalone="yes"?>
<Relationships xmlns="http://schemas.openxmlformats.org/package/2006/relationships"><Relationship Id="rId3" Type="http://schemas.openxmlformats.org/officeDocument/2006/relationships/chartUserShapes" Target="../drawings/drawing29.xml"/><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3" Type="http://schemas.openxmlformats.org/officeDocument/2006/relationships/chartUserShapes" Target="../drawings/drawing31.xml"/><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3" Type="http://schemas.openxmlformats.org/officeDocument/2006/relationships/chartUserShapes" Target="../drawings/drawing35.xml"/><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3" Type="http://schemas.openxmlformats.org/officeDocument/2006/relationships/chartUserShapes" Target="../drawings/drawing36.xml"/><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3" Type="http://schemas.openxmlformats.org/officeDocument/2006/relationships/chartUserShapes" Target="../drawings/drawing38.xml"/><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chartUserShapes" Target="../drawings/drawing40.xml"/><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3" Type="http://schemas.openxmlformats.org/officeDocument/2006/relationships/chartUserShapes" Target="../drawings/drawing42.xml"/><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3" Type="http://schemas.openxmlformats.org/officeDocument/2006/relationships/chartUserShapes" Target="../drawings/drawing44.xml"/><Relationship Id="rId2" Type="http://schemas.microsoft.com/office/2011/relationships/chartColorStyle" Target="colors32.xml"/><Relationship Id="rId1" Type="http://schemas.microsoft.com/office/2011/relationships/chartStyle" Target="style32.xml"/></Relationships>
</file>

<file path=xl/charts/_rels/chart34.xml.rels><?xml version="1.0" encoding="UTF-8" standalone="yes"?>
<Relationships xmlns="http://schemas.openxmlformats.org/package/2006/relationships"><Relationship Id="rId3" Type="http://schemas.openxmlformats.org/officeDocument/2006/relationships/chartUserShapes" Target="../drawings/drawing46.xml"/><Relationship Id="rId2" Type="http://schemas.microsoft.com/office/2011/relationships/chartColorStyle" Target="colors33.xml"/><Relationship Id="rId1" Type="http://schemas.microsoft.com/office/2011/relationships/chartStyle" Target="style33.xml"/></Relationships>
</file>

<file path=xl/charts/_rels/chart35.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6.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7.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8.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9.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40.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1.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2.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3.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4.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5.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6.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3" Type="http://schemas.openxmlformats.org/officeDocument/2006/relationships/chartUserShapes" Target="../drawings/drawing10.xml"/><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3" Type="http://schemas.openxmlformats.org/officeDocument/2006/relationships/chartUserShapes" Target="../drawings/drawing11.xml"/><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3" Type="http://schemas.openxmlformats.org/officeDocument/2006/relationships/chartUserShapes" Target="../drawings/drawing14.xml"/><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none" spc="20" baseline="0">
                <a:solidFill>
                  <a:schemeClr val="tx1">
                    <a:lumMod val="50000"/>
                    <a:lumOff val="50000"/>
                  </a:schemeClr>
                </a:solidFill>
                <a:latin typeface="+mn-lt"/>
                <a:ea typeface="+mn-ea"/>
                <a:cs typeface="+mn-cs"/>
              </a:defRPr>
            </a:pPr>
            <a:r>
              <a:rPr lang="en-US" sz="1200"/>
              <a:t>Design Factor 1 </a:t>
            </a:r>
            <a:r>
              <a:rPr lang="en-US" sz="1200" i="1"/>
              <a:t>Enterprise Strategy</a:t>
            </a:r>
          </a:p>
          <a:p>
            <a:pPr>
              <a:defRPr sz="1200"/>
            </a:pPr>
            <a:r>
              <a:rPr lang="en-US" sz="1200"/>
              <a:t>Importance of different strategies (Input) </a:t>
            </a:r>
          </a:p>
        </c:rich>
      </c:tx>
      <c:overlay val="0"/>
      <c:spPr>
        <a:noFill/>
        <a:ln>
          <a:noFill/>
        </a:ln>
        <a:effectLst/>
      </c:spPr>
      <c:txPr>
        <a:bodyPr rot="0" spcFirstLastPara="1" vertOverflow="ellipsis" vert="horz" wrap="square" anchor="ctr" anchorCtr="1"/>
        <a:lstStyle/>
        <a:p>
          <a:pPr>
            <a:defRPr sz="1200" b="0" i="0" u="none" strike="noStrike" kern="1200" cap="none" spc="20" baseline="0">
              <a:solidFill>
                <a:schemeClr val="tx1">
                  <a:lumMod val="50000"/>
                  <a:lumOff val="50000"/>
                </a:schemeClr>
              </a:solidFill>
              <a:latin typeface="+mn-lt"/>
              <a:ea typeface="+mn-ea"/>
              <a:cs typeface="+mn-cs"/>
            </a:defRPr>
          </a:pPr>
          <a:endParaRPr lang="en-MX"/>
        </a:p>
      </c:txPr>
    </c:title>
    <c:autoTitleDeleted val="0"/>
    <c:plotArea>
      <c:layout/>
      <c:barChart>
        <c:barDir val="bar"/>
        <c:grouping val="clustered"/>
        <c:varyColors val="1"/>
        <c:ser>
          <c:idx val="0"/>
          <c:order val="0"/>
          <c:invertIfNegative val="0"/>
          <c:dPt>
            <c:idx val="0"/>
            <c:invertIfNegative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9807-47AC-A3EF-51184031CED6}"/>
              </c:ext>
            </c:extLst>
          </c:dPt>
          <c:dPt>
            <c:idx val="1"/>
            <c:invertIfNegative val="0"/>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C415-4378-A2A7-77F022F35612}"/>
              </c:ext>
            </c:extLst>
          </c:dPt>
          <c:dPt>
            <c:idx val="2"/>
            <c:invertIfNegative val="0"/>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C415-4378-A2A7-77F022F35612}"/>
              </c:ext>
            </c:extLst>
          </c:dPt>
          <c:dPt>
            <c:idx val="3"/>
            <c:invertIfNegative val="0"/>
            <c:bubble3D val="0"/>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extLst>
              <c:ext xmlns:c16="http://schemas.microsoft.com/office/drawing/2014/chart" uri="{C3380CC4-5D6E-409C-BE32-E72D297353CC}">
                <c16:uniqueId val="{00000001-77B6-41D6-B4E4-63AB6D373360}"/>
              </c:ext>
            </c:extLst>
          </c:dPt>
          <c:dLbls>
            <c:spPr>
              <a:noFill/>
              <a:ln>
                <a:noFill/>
              </a:ln>
              <a:effectLst/>
            </c:spPr>
            <c:txPr>
              <a:bodyPr rot="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n-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'DF1'!$B$7:$B$10</c:f>
              <c:numCache>
                <c:formatCode>General</c:formatCode>
                <c:ptCount val="4"/>
              </c:numCache>
            </c:numRef>
          </c:cat>
          <c:val>
            <c:numRef>
              <c:f>'DF1'!$D$7:$D$10</c:f>
              <c:numCache>
                <c:formatCode>0</c:formatCode>
                <c:ptCount val="4"/>
                <c:pt idx="0">
                  <c:v>5</c:v>
                </c:pt>
                <c:pt idx="1">
                  <c:v>2</c:v>
                </c:pt>
                <c:pt idx="2">
                  <c:v>2</c:v>
                </c:pt>
                <c:pt idx="3">
                  <c:v>4</c:v>
                </c:pt>
              </c:numCache>
            </c:numRef>
          </c:val>
          <c:extLst>
            <c:ext xmlns:c16="http://schemas.microsoft.com/office/drawing/2014/chart" uri="{C3380CC4-5D6E-409C-BE32-E72D297353CC}">
              <c16:uniqueId val="{00000004-9807-47AC-A3EF-51184031CED6}"/>
            </c:ext>
          </c:extLst>
        </c:ser>
        <c:dLbls>
          <c:showLegendKey val="0"/>
          <c:showVal val="0"/>
          <c:showCatName val="0"/>
          <c:showSerName val="0"/>
          <c:showPercent val="0"/>
          <c:showBubbleSize val="0"/>
        </c:dLbls>
        <c:gapWidth val="100"/>
        <c:axId val="801629848"/>
        <c:axId val="801625584"/>
      </c:barChart>
      <c:catAx>
        <c:axId val="8016298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n-MX"/>
          </a:p>
        </c:txPr>
        <c:crossAx val="801625584"/>
        <c:crosses val="autoZero"/>
        <c:auto val="1"/>
        <c:lblAlgn val="ctr"/>
        <c:lblOffset val="100"/>
        <c:noMultiLvlLbl val="0"/>
      </c:catAx>
      <c:valAx>
        <c:axId val="801625584"/>
        <c:scaling>
          <c:orientation val="minMax"/>
          <c:max val="5"/>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50000"/>
                    <a:lumOff val="50000"/>
                  </a:schemeClr>
                </a:solidFill>
                <a:latin typeface="+mn-lt"/>
                <a:ea typeface="+mn-ea"/>
                <a:cs typeface="+mn-cs"/>
              </a:defRPr>
            </a:pPr>
            <a:endParaRPr lang="en-MX"/>
          </a:p>
        </c:txPr>
        <c:crossAx val="801629848"/>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800"/>
      </a:pPr>
      <a:endParaRPr lang="en-MX"/>
    </a:p>
  </c:txPr>
  <c:printSettings>
    <c:headerFooter/>
    <c:pageMargins b="0.75" l="0.7" r="0.7" t="0.75" header="0.3" footer="0.3"/>
    <c:pageSetup orientation="portrait"/>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3 </a:t>
            </a:r>
            <a:r>
              <a:rPr lang="en-US" sz="1200" b="0" i="1" u="none" strike="noStrike" baseline="0">
                <a:effectLst/>
              </a:rPr>
              <a:t>IT Risk Profile</a:t>
            </a:r>
          </a:p>
          <a:p>
            <a:pPr>
              <a:defRPr sz="1200"/>
            </a:pPr>
            <a:r>
              <a:rPr lang="en-US" sz="1200"/>
              <a:t>Resulting Governance/Management Objectives Importance</a:t>
            </a:r>
            <a:endParaRPr lang="en-US" sz="1200" i="1"/>
          </a:p>
        </c:rich>
      </c:tx>
      <c:layout>
        <c:manualLayout>
          <c:xMode val="edge"/>
          <c:yMode val="edge"/>
          <c:x val="0.19318806473270483"/>
          <c:y val="1.101912970314451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rgbClr val="F2D2EE"/>
            </a:solidFill>
            <a:ln>
              <a:noFill/>
            </a:ln>
            <a:effectLst/>
          </c:spPr>
          <c:cat>
            <c:strRef>
              <c:f>'DF3'!$A$35:$A$74</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'DF3'!$D$35:$D$74</c:f>
              <c:numCache>
                <c:formatCode>0_ ;[Red]\-0\ </c:formatCode>
                <c:ptCount val="40"/>
                <c:pt idx="0">
                  <c:v>0</c:v>
                </c:pt>
                <c:pt idx="1">
                  <c:v>-5</c:v>
                </c:pt>
                <c:pt idx="2">
                  <c:v>15</c:v>
                </c:pt>
                <c:pt idx="3">
                  <c:v>5</c:v>
                </c:pt>
                <c:pt idx="4">
                  <c:v>5</c:v>
                </c:pt>
                <c:pt idx="5">
                  <c:v>10</c:v>
                </c:pt>
                <c:pt idx="6">
                  <c:v>-5</c:v>
                </c:pt>
                <c:pt idx="7">
                  <c:v>25</c:v>
                </c:pt>
                <c:pt idx="8">
                  <c:v>-40</c:v>
                </c:pt>
                <c:pt idx="9">
                  <c:v>0</c:v>
                </c:pt>
                <c:pt idx="10">
                  <c:v>-15</c:v>
                </c:pt>
                <c:pt idx="11">
                  <c:v>-15</c:v>
                </c:pt>
                <c:pt idx="12">
                  <c:v>10</c:v>
                </c:pt>
                <c:pt idx="13">
                  <c:v>35</c:v>
                </c:pt>
                <c:pt idx="14">
                  <c:v>20</c:v>
                </c:pt>
                <c:pt idx="15">
                  <c:v>30</c:v>
                </c:pt>
                <c:pt idx="16">
                  <c:v>45</c:v>
                </c:pt>
                <c:pt idx="17">
                  <c:v>50</c:v>
                </c:pt>
                <c:pt idx="18">
                  <c:v>5</c:v>
                </c:pt>
                <c:pt idx="19">
                  <c:v>-20</c:v>
                </c:pt>
                <c:pt idx="20">
                  <c:v>25</c:v>
                </c:pt>
                <c:pt idx="21">
                  <c:v>35</c:v>
                </c:pt>
                <c:pt idx="22">
                  <c:v>-55</c:v>
                </c:pt>
                <c:pt idx="23">
                  <c:v>-15</c:v>
                </c:pt>
                <c:pt idx="24">
                  <c:v>55</c:v>
                </c:pt>
                <c:pt idx="25">
                  <c:v>45</c:v>
                </c:pt>
                <c:pt idx="26">
                  <c:v>15</c:v>
                </c:pt>
                <c:pt idx="27">
                  <c:v>5</c:v>
                </c:pt>
                <c:pt idx="28">
                  <c:v>50</c:v>
                </c:pt>
                <c:pt idx="29">
                  <c:v>-55</c:v>
                </c:pt>
                <c:pt idx="30">
                  <c:v>15</c:v>
                </c:pt>
                <c:pt idx="31">
                  <c:v>45</c:v>
                </c:pt>
                <c:pt idx="32">
                  <c:v>30</c:v>
                </c:pt>
                <c:pt idx="33">
                  <c:v>10</c:v>
                </c:pt>
                <c:pt idx="34">
                  <c:v>20</c:v>
                </c:pt>
                <c:pt idx="35">
                  <c:v>35</c:v>
                </c:pt>
                <c:pt idx="36">
                  <c:v>25</c:v>
                </c:pt>
                <c:pt idx="37">
                  <c:v>20</c:v>
                </c:pt>
                <c:pt idx="38">
                  <c:v>25</c:v>
                </c:pt>
                <c:pt idx="39">
                  <c:v>10</c:v>
                </c:pt>
              </c:numCache>
            </c:numRef>
          </c:val>
          <c:extLst>
            <c:ext xmlns:c16="http://schemas.microsoft.com/office/drawing/2014/chart" uri="{C3380CC4-5D6E-409C-BE32-E72D297353CC}">
              <c16:uniqueId val="{00000000-1384-47A7-9740-41421732303B}"/>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none" spc="20" baseline="0">
                <a:solidFill>
                  <a:schemeClr val="tx1">
                    <a:lumMod val="50000"/>
                    <a:lumOff val="50000"/>
                  </a:schemeClr>
                </a:solidFill>
                <a:latin typeface="+mn-lt"/>
                <a:ea typeface="+mn-ea"/>
                <a:cs typeface="+mn-cs"/>
              </a:defRPr>
            </a:pPr>
            <a:r>
              <a:rPr lang="en-US" sz="1100" b="1"/>
              <a:t>Design Factor 3 </a:t>
            </a:r>
            <a:r>
              <a:rPr lang="en-US" sz="1100" b="1" i="1"/>
              <a:t>IT Risk Profile</a:t>
            </a:r>
          </a:p>
          <a:p>
            <a:pPr>
              <a:defRPr sz="1100" b="1"/>
            </a:pPr>
            <a:r>
              <a:rPr lang="en-US" sz="1100" b="1"/>
              <a:t>Risk Rating of IT Risk Scenario Categories (Input)</a:t>
            </a:r>
          </a:p>
        </c:rich>
      </c:tx>
      <c:overlay val="0"/>
      <c:spPr>
        <a:noFill/>
        <a:ln>
          <a:noFill/>
        </a:ln>
        <a:effectLst/>
      </c:spPr>
      <c:txPr>
        <a:bodyPr rot="0" spcFirstLastPara="1" vertOverflow="ellipsis" vert="horz" wrap="square" anchor="ctr" anchorCtr="1"/>
        <a:lstStyle/>
        <a:p>
          <a:pPr>
            <a:defRPr sz="1100" b="1" i="0" u="none" strike="noStrike" kern="1200" cap="none" spc="20" baseline="0">
              <a:solidFill>
                <a:schemeClr val="tx1">
                  <a:lumMod val="50000"/>
                  <a:lumOff val="50000"/>
                </a:schemeClr>
              </a:solidFill>
              <a:latin typeface="+mn-lt"/>
              <a:ea typeface="+mn-ea"/>
              <a:cs typeface="+mn-cs"/>
            </a:defRPr>
          </a:pPr>
          <a:endParaRPr lang="en-MX"/>
        </a:p>
      </c:txPr>
    </c:title>
    <c:autoTitleDeleted val="0"/>
    <c:plotArea>
      <c:layout/>
      <c:barChart>
        <c:barDir val="bar"/>
        <c:grouping val="clustered"/>
        <c:varyColors val="0"/>
        <c:ser>
          <c:idx val="3"/>
          <c:order val="3"/>
          <c:spPr>
            <a:solidFill>
              <a:schemeClr val="tx2">
                <a:lumMod val="60000"/>
                <a:lumOff val="40000"/>
              </a:schemeClr>
            </a:solidFill>
            <a:ln w="9525" cap="flat" cmpd="sng" algn="ctr">
              <a:noFill/>
              <a:round/>
            </a:ln>
            <a:effectLst/>
          </c:spPr>
          <c:invertIfNegative val="0"/>
          <c:cat>
            <c:strRef>
              <c:f>'DF3'!$A$6:$A$24</c:f>
              <c:strCache>
                <c:ptCount val="19"/>
                <c:pt idx="0">
                  <c:v>IT investment decision making, portfolio definition &amp; maintenance</c:v>
                </c:pt>
                <c:pt idx="1">
                  <c:v>Program &amp; projects life cycle management</c:v>
                </c:pt>
                <c:pt idx="2">
                  <c:v>IT cost &amp; oversight</c:v>
                </c:pt>
                <c:pt idx="3">
                  <c:v>IT expertise, skills &amp; behavior</c:v>
                </c:pt>
                <c:pt idx="4">
                  <c:v>Enterprise/IT architecture </c:v>
                </c:pt>
                <c:pt idx="5">
                  <c:v>IT operational infrastructure incidents</c:v>
                </c:pt>
                <c:pt idx="6">
                  <c:v>Unauthorized actions</c:v>
                </c:pt>
                <c:pt idx="7">
                  <c:v>Software adoption/usage problems</c:v>
                </c:pt>
                <c:pt idx="8">
                  <c:v>Hardware incidents</c:v>
                </c:pt>
                <c:pt idx="9">
                  <c:v>Software failures</c:v>
                </c:pt>
                <c:pt idx="10">
                  <c:v>Logical attacks (hacking, malware, etc.)</c:v>
                </c:pt>
                <c:pt idx="11">
                  <c:v>Third-party/supplier incidents</c:v>
                </c:pt>
                <c:pt idx="12">
                  <c:v>Noncompliance</c:v>
                </c:pt>
                <c:pt idx="13">
                  <c:v>Geopolitical Issues</c:v>
                </c:pt>
                <c:pt idx="14">
                  <c:v>Industrial action</c:v>
                </c:pt>
                <c:pt idx="15">
                  <c:v>Acts of nature</c:v>
                </c:pt>
                <c:pt idx="16">
                  <c:v>Technology-based innovation </c:v>
                </c:pt>
                <c:pt idx="17">
                  <c:v>Environmental</c:v>
                </c:pt>
                <c:pt idx="18">
                  <c:v>Data &amp; information management</c:v>
                </c:pt>
              </c:strCache>
            </c:strRef>
          </c:cat>
          <c:val>
            <c:numRef>
              <c:f>'DF3'!$G$6:$G$24</c:f>
              <c:numCache>
                <c:formatCode>General</c:formatCode>
                <c:ptCount val="19"/>
                <c:pt idx="0">
                  <c:v>8</c:v>
                </c:pt>
                <c:pt idx="1">
                  <c:v>4</c:v>
                </c:pt>
                <c:pt idx="2">
                  <c:v>16</c:v>
                </c:pt>
                <c:pt idx="3">
                  <c:v>8</c:v>
                </c:pt>
                <c:pt idx="4">
                  <c:v>9</c:v>
                </c:pt>
                <c:pt idx="5">
                  <c:v>9</c:v>
                </c:pt>
                <c:pt idx="6">
                  <c:v>9</c:v>
                </c:pt>
                <c:pt idx="7">
                  <c:v>9</c:v>
                </c:pt>
                <c:pt idx="8">
                  <c:v>10</c:v>
                </c:pt>
                <c:pt idx="9">
                  <c:v>15</c:v>
                </c:pt>
                <c:pt idx="10">
                  <c:v>20</c:v>
                </c:pt>
                <c:pt idx="11">
                  <c:v>6</c:v>
                </c:pt>
                <c:pt idx="12">
                  <c:v>9</c:v>
                </c:pt>
                <c:pt idx="13">
                  <c:v>6</c:v>
                </c:pt>
                <c:pt idx="14">
                  <c:v>1</c:v>
                </c:pt>
                <c:pt idx="15">
                  <c:v>4</c:v>
                </c:pt>
                <c:pt idx="16">
                  <c:v>4</c:v>
                </c:pt>
                <c:pt idx="17">
                  <c:v>2</c:v>
                </c:pt>
                <c:pt idx="18">
                  <c:v>16</c:v>
                </c:pt>
              </c:numCache>
            </c:numRef>
          </c:val>
          <c:extLst>
            <c:ext xmlns:c16="http://schemas.microsoft.com/office/drawing/2014/chart" uri="{C3380CC4-5D6E-409C-BE32-E72D297353CC}">
              <c16:uniqueId val="{00000003-E3C8-49AF-AF8A-535F083218D8}"/>
            </c:ext>
          </c:extLst>
        </c:ser>
        <c:dLbls>
          <c:showLegendKey val="0"/>
          <c:showVal val="0"/>
          <c:showCatName val="0"/>
          <c:showSerName val="0"/>
          <c:showPercent val="0"/>
          <c:showBubbleSize val="0"/>
        </c:dLbls>
        <c:gapWidth val="33"/>
        <c:axId val="623845960"/>
        <c:axId val="623847600"/>
        <c:extLst>
          <c:ext xmlns:c15="http://schemas.microsoft.com/office/drawing/2012/chart" uri="{02D57815-91ED-43cb-92C2-25804820EDAC}">
            <c15:filteredBarSeries>
              <c15: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cat>
                  <c:strRef>
                    <c:extLst>
                      <c:ext uri="{02D57815-91ED-43cb-92C2-25804820EDAC}">
                        <c15:formulaRef>
                          <c15:sqref>'DF3'!$A$6:$A$24</c15:sqref>
                        </c15:formulaRef>
                      </c:ext>
                    </c:extLst>
                    <c:strCache>
                      <c:ptCount val="19"/>
                      <c:pt idx="0">
                        <c:v>IT investment decision making, portfolio definition &amp; maintenance</c:v>
                      </c:pt>
                      <c:pt idx="1">
                        <c:v>Program &amp; projects life cycle management</c:v>
                      </c:pt>
                      <c:pt idx="2">
                        <c:v>IT cost &amp; oversight</c:v>
                      </c:pt>
                      <c:pt idx="3">
                        <c:v>IT expertise, skills &amp; behavior</c:v>
                      </c:pt>
                      <c:pt idx="4">
                        <c:v>Enterprise/IT architecture </c:v>
                      </c:pt>
                      <c:pt idx="5">
                        <c:v>IT operational infrastructure incidents</c:v>
                      </c:pt>
                      <c:pt idx="6">
                        <c:v>Unauthorized actions</c:v>
                      </c:pt>
                      <c:pt idx="7">
                        <c:v>Software adoption/usage problems</c:v>
                      </c:pt>
                      <c:pt idx="8">
                        <c:v>Hardware incidents</c:v>
                      </c:pt>
                      <c:pt idx="9">
                        <c:v>Software failures</c:v>
                      </c:pt>
                      <c:pt idx="10">
                        <c:v>Logical attacks (hacking, malware, etc.)</c:v>
                      </c:pt>
                      <c:pt idx="11">
                        <c:v>Third-party/supplier incidents</c:v>
                      </c:pt>
                      <c:pt idx="12">
                        <c:v>Noncompliance</c:v>
                      </c:pt>
                      <c:pt idx="13">
                        <c:v>Geopolitical Issues</c:v>
                      </c:pt>
                      <c:pt idx="14">
                        <c:v>Industrial action</c:v>
                      </c:pt>
                      <c:pt idx="15">
                        <c:v>Acts of nature</c:v>
                      </c:pt>
                      <c:pt idx="16">
                        <c:v>Technology-based innovation </c:v>
                      </c:pt>
                      <c:pt idx="17">
                        <c:v>Environmental</c:v>
                      </c:pt>
                      <c:pt idx="18">
                        <c:v>Data &amp; information management</c:v>
                      </c:pt>
                    </c:strCache>
                  </c:strRef>
                </c:cat>
                <c:val>
                  <c:numRef>
                    <c:extLst>
                      <c:ext uri="{02D57815-91ED-43cb-92C2-25804820EDAC}">
                        <c15:formulaRef>
                          <c15:sqref>'DF3'!$B$6:$B$24</c15:sqref>
                        </c15:formulaRef>
                      </c:ext>
                    </c:extLst>
                    <c:numCache>
                      <c:formatCode>General</c:formatCode>
                      <c:ptCount val="19"/>
                    </c:numCache>
                  </c:numRef>
                </c:val>
                <c:extLst>
                  <c:ext xmlns:c16="http://schemas.microsoft.com/office/drawing/2014/chart" uri="{C3380CC4-5D6E-409C-BE32-E72D297353CC}">
                    <c16:uniqueId val="{00000000-E3C8-49AF-AF8A-535F083218D8}"/>
                  </c:ext>
                </c:extLst>
              </c15:ser>
            </c15:filteredBarSeries>
            <c15:filteredBarSeries>
              <c15:ser>
                <c:idx val="1"/>
                <c:order val="1"/>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invertIfNegative val="0"/>
                <c:cat>
                  <c:strRef>
                    <c:extLst xmlns:c15="http://schemas.microsoft.com/office/drawing/2012/chart">
                      <c:ext xmlns:c15="http://schemas.microsoft.com/office/drawing/2012/chart" uri="{02D57815-91ED-43cb-92C2-25804820EDAC}">
                        <c15:formulaRef>
                          <c15:sqref>'DF3'!$A$6:$A$24</c15:sqref>
                        </c15:formulaRef>
                      </c:ext>
                    </c:extLst>
                    <c:strCache>
                      <c:ptCount val="19"/>
                      <c:pt idx="0">
                        <c:v>IT investment decision making, portfolio definition &amp; maintenance</c:v>
                      </c:pt>
                      <c:pt idx="1">
                        <c:v>Program &amp; projects life cycle management</c:v>
                      </c:pt>
                      <c:pt idx="2">
                        <c:v>IT cost &amp; oversight</c:v>
                      </c:pt>
                      <c:pt idx="3">
                        <c:v>IT expertise, skills &amp; behavior</c:v>
                      </c:pt>
                      <c:pt idx="4">
                        <c:v>Enterprise/IT architecture </c:v>
                      </c:pt>
                      <c:pt idx="5">
                        <c:v>IT operational infrastructure incidents</c:v>
                      </c:pt>
                      <c:pt idx="6">
                        <c:v>Unauthorized actions</c:v>
                      </c:pt>
                      <c:pt idx="7">
                        <c:v>Software adoption/usage problems</c:v>
                      </c:pt>
                      <c:pt idx="8">
                        <c:v>Hardware incidents</c:v>
                      </c:pt>
                      <c:pt idx="9">
                        <c:v>Software failures</c:v>
                      </c:pt>
                      <c:pt idx="10">
                        <c:v>Logical attacks (hacking, malware, etc.)</c:v>
                      </c:pt>
                      <c:pt idx="11">
                        <c:v>Third-party/supplier incidents</c:v>
                      </c:pt>
                      <c:pt idx="12">
                        <c:v>Noncompliance</c:v>
                      </c:pt>
                      <c:pt idx="13">
                        <c:v>Geopolitical Issues</c:v>
                      </c:pt>
                      <c:pt idx="14">
                        <c:v>Industrial action</c:v>
                      </c:pt>
                      <c:pt idx="15">
                        <c:v>Acts of nature</c:v>
                      </c:pt>
                      <c:pt idx="16">
                        <c:v>Technology-based innovation </c:v>
                      </c:pt>
                      <c:pt idx="17">
                        <c:v>Environmental</c:v>
                      </c:pt>
                      <c:pt idx="18">
                        <c:v>Data &amp; information management</c:v>
                      </c:pt>
                    </c:strCache>
                  </c:strRef>
                </c:cat>
                <c:val>
                  <c:numRef>
                    <c:extLst xmlns:c15="http://schemas.microsoft.com/office/drawing/2012/chart">
                      <c:ext xmlns:c15="http://schemas.microsoft.com/office/drawing/2012/chart" uri="{02D57815-91ED-43cb-92C2-25804820EDAC}">
                        <c15:formulaRef>
                          <c15:sqref>'DF3'!$C$6:$C$24</c15:sqref>
                        </c15:formulaRef>
                      </c:ext>
                    </c:extLst>
                    <c:numCache>
                      <c:formatCode>General</c:formatCode>
                      <c:ptCount val="19"/>
                    </c:numCache>
                  </c:numRef>
                </c:val>
                <c:extLst xmlns:c15="http://schemas.microsoft.com/office/drawing/2012/chart">
                  <c:ext xmlns:c16="http://schemas.microsoft.com/office/drawing/2014/chart" uri="{C3380CC4-5D6E-409C-BE32-E72D297353CC}">
                    <c16:uniqueId val="{00000001-E3C8-49AF-AF8A-535F083218D8}"/>
                  </c:ext>
                </c:extLst>
              </c15:ser>
            </c15:filteredBarSeries>
            <c15:filteredBarSeries>
              <c15:ser>
                <c:idx val="2"/>
                <c:order val="2"/>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invertIfNegative val="0"/>
                <c:cat>
                  <c:strRef>
                    <c:extLst xmlns:c15="http://schemas.microsoft.com/office/drawing/2012/chart">
                      <c:ext xmlns:c15="http://schemas.microsoft.com/office/drawing/2012/chart" uri="{02D57815-91ED-43cb-92C2-25804820EDAC}">
                        <c15:formulaRef>
                          <c15:sqref>'DF3'!$A$6:$A$24</c15:sqref>
                        </c15:formulaRef>
                      </c:ext>
                    </c:extLst>
                    <c:strCache>
                      <c:ptCount val="19"/>
                      <c:pt idx="0">
                        <c:v>IT investment decision making, portfolio definition &amp; maintenance</c:v>
                      </c:pt>
                      <c:pt idx="1">
                        <c:v>Program &amp; projects life cycle management</c:v>
                      </c:pt>
                      <c:pt idx="2">
                        <c:v>IT cost &amp; oversight</c:v>
                      </c:pt>
                      <c:pt idx="3">
                        <c:v>IT expertise, skills &amp; behavior</c:v>
                      </c:pt>
                      <c:pt idx="4">
                        <c:v>Enterprise/IT architecture </c:v>
                      </c:pt>
                      <c:pt idx="5">
                        <c:v>IT operational infrastructure incidents</c:v>
                      </c:pt>
                      <c:pt idx="6">
                        <c:v>Unauthorized actions</c:v>
                      </c:pt>
                      <c:pt idx="7">
                        <c:v>Software adoption/usage problems</c:v>
                      </c:pt>
                      <c:pt idx="8">
                        <c:v>Hardware incidents</c:v>
                      </c:pt>
                      <c:pt idx="9">
                        <c:v>Software failures</c:v>
                      </c:pt>
                      <c:pt idx="10">
                        <c:v>Logical attacks (hacking, malware, etc.)</c:v>
                      </c:pt>
                      <c:pt idx="11">
                        <c:v>Third-party/supplier incidents</c:v>
                      </c:pt>
                      <c:pt idx="12">
                        <c:v>Noncompliance</c:v>
                      </c:pt>
                      <c:pt idx="13">
                        <c:v>Geopolitical Issues</c:v>
                      </c:pt>
                      <c:pt idx="14">
                        <c:v>Industrial action</c:v>
                      </c:pt>
                      <c:pt idx="15">
                        <c:v>Acts of nature</c:v>
                      </c:pt>
                      <c:pt idx="16">
                        <c:v>Technology-based innovation </c:v>
                      </c:pt>
                      <c:pt idx="17">
                        <c:v>Environmental</c:v>
                      </c:pt>
                      <c:pt idx="18">
                        <c:v>Data &amp; information management</c:v>
                      </c:pt>
                    </c:strCache>
                  </c:strRef>
                </c:cat>
                <c:val>
                  <c:numRef>
                    <c:extLst xmlns:c15="http://schemas.microsoft.com/office/drawing/2012/chart">
                      <c:ext xmlns:c15="http://schemas.microsoft.com/office/drawing/2012/chart" uri="{02D57815-91ED-43cb-92C2-25804820EDAC}">
                        <c15:formulaRef>
                          <c15:sqref>'DF3'!$D$6:$D$24</c15:sqref>
                        </c15:formulaRef>
                      </c:ext>
                    </c:extLst>
                    <c:numCache>
                      <c:formatCode>General</c:formatCode>
                      <c:ptCount val="19"/>
                    </c:numCache>
                  </c:numRef>
                </c:val>
                <c:extLst xmlns:c15="http://schemas.microsoft.com/office/drawing/2012/chart">
                  <c:ext xmlns:c16="http://schemas.microsoft.com/office/drawing/2014/chart" uri="{C3380CC4-5D6E-409C-BE32-E72D297353CC}">
                    <c16:uniqueId val="{00000002-E3C8-49AF-AF8A-535F083218D8}"/>
                  </c:ext>
                </c:extLst>
              </c15:ser>
            </c15:filteredBarSeries>
          </c:ext>
        </c:extLst>
      </c:barChart>
      <c:catAx>
        <c:axId val="62384596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MX"/>
          </a:p>
        </c:txPr>
        <c:crossAx val="623847600"/>
        <c:crosses val="autoZero"/>
        <c:auto val="1"/>
        <c:lblAlgn val="ctr"/>
        <c:lblOffset val="100"/>
        <c:noMultiLvlLbl val="0"/>
      </c:catAx>
      <c:valAx>
        <c:axId val="623847600"/>
        <c:scaling>
          <c:orientation val="minMax"/>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MX"/>
          </a:p>
        </c:txPr>
        <c:crossAx val="6238459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ysClr val="windowText" lastClr="000000"/>
                </a:solidFill>
                <a:latin typeface="+mn-lt"/>
                <a:ea typeface="+mn-ea"/>
                <a:cs typeface="+mn-cs"/>
              </a:defRPr>
            </a:pPr>
            <a:r>
              <a:rPr lang="en-US" sz="1200" b="0" i="0" baseline="0">
                <a:effectLst/>
              </a:rPr>
              <a:t>Design Factor 4 </a:t>
            </a:r>
            <a:r>
              <a:rPr lang="en-US" sz="1200" b="0" i="1" baseline="0">
                <a:effectLst/>
              </a:rPr>
              <a:t>IT-Related Issues</a:t>
            </a:r>
            <a:endParaRPr lang="en-GB" sz="1200" i="1">
              <a:effectLst/>
            </a:endParaRPr>
          </a:p>
          <a:p>
            <a:pPr>
              <a:defRPr>
                <a:solidFill>
                  <a:sysClr val="windowText" lastClr="000000"/>
                </a:solidFill>
              </a:defRPr>
            </a:pPr>
            <a:r>
              <a:rPr lang="en-US" sz="1200" b="0" i="0" baseline="0">
                <a:effectLst/>
              </a:rPr>
              <a:t>Importance of IT-Related Issues (Input)</a:t>
            </a:r>
            <a:r>
              <a:rPr lang="en-US" sz="1200">
                <a:solidFill>
                  <a:sysClr val="windowText" lastClr="000000"/>
                </a:solidFill>
              </a:rPr>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ysClr val="windowText" lastClr="000000"/>
              </a:solidFill>
              <a:latin typeface="+mn-lt"/>
              <a:ea typeface="+mn-ea"/>
              <a:cs typeface="+mn-cs"/>
            </a:defRPr>
          </a:pPr>
          <a:endParaRPr lang="en-MX"/>
        </a:p>
      </c:txPr>
    </c:title>
    <c:autoTitleDeleted val="0"/>
    <c:plotArea>
      <c:layout/>
      <c:barChart>
        <c:barDir val="bar"/>
        <c:grouping val="clustered"/>
        <c:varyColors val="0"/>
        <c:ser>
          <c:idx val="0"/>
          <c:order val="0"/>
          <c:spPr>
            <a:solidFill>
              <a:schemeClr val="tx2">
                <a:lumMod val="60000"/>
                <a:lumOff val="40000"/>
              </a:schemeClr>
            </a:solidFill>
            <a:ln w="9525" cap="flat" cmpd="sng" algn="ctr">
              <a:solidFill>
                <a:schemeClr val="accent1">
                  <a:shade val="95000"/>
                </a:schemeClr>
              </a:solidFill>
              <a:round/>
            </a:ln>
            <a:effectLst/>
          </c:spPr>
          <c:invertIfNegative val="0"/>
          <c:cat>
            <c:strRef>
              <c:f>'DF4'!$A$6:$E$25</c:f>
              <c:strCache>
                <c:ptCount val="20"/>
                <c:pt idx="0">
                  <c:v>Frustration between different IT entities across the organization because of a perception of low contribution to business value</c:v>
                </c:pt>
                <c:pt idx="1">
                  <c:v>Frustration between business departments (i.e., the IT customer) and the IT department because of failed initiatives or a perception of low contribution to business value</c:v>
                </c:pt>
                <c:pt idx="2">
                  <c:v>Significant IT-related incidents, such as data loss, security breaches, project failure and application errors, linked to IT</c:v>
                </c:pt>
                <c:pt idx="3">
                  <c:v>Service delivery problems by the IT outsourcer(s) </c:v>
                </c:pt>
                <c:pt idx="4">
                  <c:v>Failures to meet IT-related regulatory or contractual requirements </c:v>
                </c:pt>
                <c:pt idx="5">
                  <c:v>Regular audit findings or other assessment reports about poor IT performance or reported IT quality or service problems</c:v>
                </c:pt>
                <c:pt idx="6">
                  <c:v>Substantial hidden and rogue IT spending, that is, IT spending by user departments outside the control of the normal IT investment decision mechanisms and approved budgets</c:v>
                </c:pt>
                <c:pt idx="7">
                  <c:v>Duplications or overlaps between various initiatives, or other forms of wasted resources</c:v>
                </c:pt>
                <c:pt idx="8">
                  <c:v>Insufficient IT resources, staff with inadequate skills or staff burnout/dissatisfaction</c:v>
                </c:pt>
                <c:pt idx="9">
                  <c:v>IT-enabled changes or projects frequently failing to meet business needs and delivered late or over budget</c:v>
                </c:pt>
                <c:pt idx="10">
                  <c:v>Reluctance by board members, executives or senior management to engage with IT, or a lack of committed business sponsorship for IT</c:v>
                </c:pt>
                <c:pt idx="11">
                  <c:v>Complex IT operating model and/or unclear decision mechanisms for IT-related decisions</c:v>
                </c:pt>
                <c:pt idx="12">
                  <c:v>Excessively high cost of IT</c:v>
                </c:pt>
                <c:pt idx="13">
                  <c:v>Obstructed or failed implementation of new initiatives or innovations caused by the current IT architecture and systems</c:v>
                </c:pt>
                <c:pt idx="14">
                  <c:v>Gap between business and technical knowledge, which leads to business users and information and/or technology specialists speaking different languages</c:v>
                </c:pt>
                <c:pt idx="15">
                  <c:v>Regular issues with data quality and integration of data across various sources</c:v>
                </c:pt>
                <c:pt idx="16">
                  <c:v>High level of end-user computing, creating (among other problems) a lack of oversight and quality control over the applications that are being developed and put in operation</c:v>
                </c:pt>
                <c:pt idx="17">
                  <c:v>Business departments implementing their own information solutions with little or no involvement of the enterprise IT department (related to end-user computing, which often stems from dissatisfaction with IT solutions and services)</c:v>
                </c:pt>
                <c:pt idx="18">
                  <c:v>Ignorance of and/or noncompliance with privacy regulations</c:v>
                </c:pt>
                <c:pt idx="19">
                  <c:v>Inability to exploit new technologies or innovate using I&amp;T</c:v>
                </c:pt>
              </c:strCache>
            </c:strRef>
          </c:cat>
          <c:val>
            <c:numRef>
              <c:f>'DF4'!$F$6:$F$25</c:f>
              <c:numCache>
                <c:formatCode>General</c:formatCode>
                <c:ptCount val="20"/>
                <c:pt idx="0">
                  <c:v>2</c:v>
                </c:pt>
                <c:pt idx="1">
                  <c:v>1</c:v>
                </c:pt>
                <c:pt idx="2">
                  <c:v>2</c:v>
                </c:pt>
                <c:pt idx="3">
                  <c:v>1</c:v>
                </c:pt>
                <c:pt idx="4">
                  <c:v>1</c:v>
                </c:pt>
                <c:pt idx="5">
                  <c:v>1</c:v>
                </c:pt>
                <c:pt idx="6">
                  <c:v>1</c:v>
                </c:pt>
                <c:pt idx="7">
                  <c:v>1</c:v>
                </c:pt>
                <c:pt idx="8">
                  <c:v>1</c:v>
                </c:pt>
                <c:pt idx="9">
                  <c:v>1</c:v>
                </c:pt>
                <c:pt idx="10">
                  <c:v>2</c:v>
                </c:pt>
                <c:pt idx="11">
                  <c:v>2</c:v>
                </c:pt>
                <c:pt idx="12">
                  <c:v>1</c:v>
                </c:pt>
                <c:pt idx="13">
                  <c:v>1</c:v>
                </c:pt>
                <c:pt idx="14">
                  <c:v>1</c:v>
                </c:pt>
                <c:pt idx="15">
                  <c:v>3</c:v>
                </c:pt>
                <c:pt idx="16">
                  <c:v>1</c:v>
                </c:pt>
                <c:pt idx="17">
                  <c:v>1</c:v>
                </c:pt>
                <c:pt idx="18">
                  <c:v>1</c:v>
                </c:pt>
                <c:pt idx="19">
                  <c:v>2</c:v>
                </c:pt>
              </c:numCache>
            </c:numRef>
          </c:val>
          <c:extLst>
            <c:ext xmlns:c16="http://schemas.microsoft.com/office/drawing/2014/chart" uri="{C3380CC4-5D6E-409C-BE32-E72D297353CC}">
              <c16:uniqueId val="{00000002-D9CD-4129-A55E-6BD1E6E637F2}"/>
            </c:ext>
          </c:extLst>
        </c:ser>
        <c:dLbls>
          <c:showLegendKey val="0"/>
          <c:showVal val="0"/>
          <c:showCatName val="0"/>
          <c:showSerName val="0"/>
          <c:showPercent val="0"/>
          <c:showBubbleSize val="0"/>
        </c:dLbls>
        <c:gapWidth val="79"/>
        <c:axId val="801629848"/>
        <c:axId val="801625584"/>
      </c:barChart>
      <c:catAx>
        <c:axId val="8016298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lumMod val="50000"/>
                    <a:lumOff val="50000"/>
                  </a:schemeClr>
                </a:solidFill>
                <a:latin typeface="+mn-lt"/>
                <a:ea typeface="+mn-ea"/>
                <a:cs typeface="+mn-cs"/>
              </a:defRPr>
            </a:pPr>
            <a:endParaRPr lang="en-MX"/>
          </a:p>
        </c:txPr>
        <c:crossAx val="801625584"/>
        <c:crosses val="autoZero"/>
        <c:auto val="1"/>
        <c:lblAlgn val="ctr"/>
        <c:lblOffset val="100"/>
        <c:noMultiLvlLbl val="0"/>
      </c:catAx>
      <c:valAx>
        <c:axId val="801625584"/>
        <c:scaling>
          <c:orientation val="minMax"/>
          <c:max val="3"/>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MX"/>
          </a:p>
        </c:txPr>
        <c:crossAx val="801629848"/>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orientation="portrait"/>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4 </a:t>
            </a:r>
            <a:r>
              <a:rPr lang="en-US" sz="1200" b="0" i="1" u="none" strike="noStrike" baseline="0">
                <a:effectLst/>
              </a:rPr>
              <a:t>IT-Related Issues</a:t>
            </a:r>
          </a:p>
          <a:p>
            <a:pPr>
              <a:defRPr sz="1200"/>
            </a:pPr>
            <a:r>
              <a:rPr lang="en-US" sz="1200"/>
              <a:t>Resulting Governance/ Management Objectives</a:t>
            </a:r>
            <a:r>
              <a:rPr lang="en-US" sz="1200" baseline="0"/>
              <a:t> </a:t>
            </a:r>
            <a:r>
              <a:rPr lang="en-US" sz="1200"/>
              <a:t>Importance</a:t>
            </a:r>
          </a:p>
        </c:rich>
      </c:tx>
      <c:layout>
        <c:manualLayout>
          <c:xMode val="edge"/>
          <c:yMode val="edge"/>
          <c:x val="0.18902630225143777"/>
          <c:y val="6.3716812383337405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barChart>
        <c:barDir val="bar"/>
        <c:grouping val="clustered"/>
        <c:varyColors val="0"/>
        <c:ser>
          <c:idx val="0"/>
          <c:order val="0"/>
          <c:spPr>
            <a:solidFill>
              <a:srgbClr val="F2D2EE"/>
            </a:solidFill>
            <a:ln>
              <a:noFill/>
            </a:ln>
            <a:effectLst/>
          </c:spPr>
          <c:invertIfNegative val="0"/>
          <c:cat>
            <c:strRef>
              <c:f>'DF4'!$A$31:$A$70</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'DF4'!$D$31:$D$70</c:f>
              <c:numCache>
                <c:formatCode>0_ ;[Red]\-0\ </c:formatCode>
                <c:ptCount val="40"/>
                <c:pt idx="0">
                  <c:v>5</c:v>
                </c:pt>
                <c:pt idx="1">
                  <c:v>-5</c:v>
                </c:pt>
                <c:pt idx="2">
                  <c:v>0</c:v>
                </c:pt>
                <c:pt idx="3">
                  <c:v>-10</c:v>
                </c:pt>
                <c:pt idx="4">
                  <c:v>0</c:v>
                </c:pt>
                <c:pt idx="5">
                  <c:v>5</c:v>
                </c:pt>
                <c:pt idx="6">
                  <c:v>0</c:v>
                </c:pt>
                <c:pt idx="7">
                  <c:v>0</c:v>
                </c:pt>
                <c:pt idx="8">
                  <c:v>10</c:v>
                </c:pt>
                <c:pt idx="9">
                  <c:v>-5</c:v>
                </c:pt>
                <c:pt idx="10">
                  <c:v>-10</c:v>
                </c:pt>
                <c:pt idx="11">
                  <c:v>-15</c:v>
                </c:pt>
                <c:pt idx="12">
                  <c:v>-5</c:v>
                </c:pt>
                <c:pt idx="13">
                  <c:v>-10</c:v>
                </c:pt>
                <c:pt idx="14">
                  <c:v>-15</c:v>
                </c:pt>
                <c:pt idx="15">
                  <c:v>10</c:v>
                </c:pt>
                <c:pt idx="16">
                  <c:v>5</c:v>
                </c:pt>
                <c:pt idx="17">
                  <c:v>10</c:v>
                </c:pt>
                <c:pt idx="18">
                  <c:v>5</c:v>
                </c:pt>
                <c:pt idx="19">
                  <c:v>-15</c:v>
                </c:pt>
                <c:pt idx="20">
                  <c:v>-10</c:v>
                </c:pt>
                <c:pt idx="21">
                  <c:v>-10</c:v>
                </c:pt>
                <c:pt idx="22">
                  <c:v>5</c:v>
                </c:pt>
                <c:pt idx="23">
                  <c:v>-10</c:v>
                </c:pt>
                <c:pt idx="24">
                  <c:v>5</c:v>
                </c:pt>
                <c:pt idx="25">
                  <c:v>5</c:v>
                </c:pt>
                <c:pt idx="26">
                  <c:v>0</c:v>
                </c:pt>
                <c:pt idx="27">
                  <c:v>-15</c:v>
                </c:pt>
                <c:pt idx="28">
                  <c:v>5</c:v>
                </c:pt>
                <c:pt idx="29">
                  <c:v>-15</c:v>
                </c:pt>
                <c:pt idx="30">
                  <c:v>5</c:v>
                </c:pt>
                <c:pt idx="31">
                  <c:v>5</c:v>
                </c:pt>
                <c:pt idx="32">
                  <c:v>-5</c:v>
                </c:pt>
                <c:pt idx="33">
                  <c:v>15</c:v>
                </c:pt>
                <c:pt idx="34">
                  <c:v>10</c:v>
                </c:pt>
                <c:pt idx="35">
                  <c:v>0</c:v>
                </c:pt>
                <c:pt idx="36">
                  <c:v>-5</c:v>
                </c:pt>
                <c:pt idx="37">
                  <c:v>0</c:v>
                </c:pt>
                <c:pt idx="38">
                  <c:v>5</c:v>
                </c:pt>
                <c:pt idx="39">
                  <c:v>-5</c:v>
                </c:pt>
              </c:numCache>
            </c:numRef>
          </c:val>
          <c:extLst>
            <c:ext xmlns:c16="http://schemas.microsoft.com/office/drawing/2014/chart" uri="{C3380CC4-5D6E-409C-BE32-E72D297353CC}">
              <c16:uniqueId val="{00000000-F066-4294-871F-B0126C905B9F}"/>
            </c:ext>
          </c:extLst>
        </c:ser>
        <c:dLbls>
          <c:showLegendKey val="0"/>
          <c:showVal val="0"/>
          <c:showCatName val="0"/>
          <c:showSerName val="0"/>
          <c:showPercent val="0"/>
          <c:showBubbleSize val="0"/>
        </c:dLbls>
        <c:gapWidth val="30"/>
        <c:axId val="478952776"/>
        <c:axId val="478953432"/>
      </c:barChart>
      <c:catAx>
        <c:axId val="478952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t"/>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4 </a:t>
            </a:r>
            <a:r>
              <a:rPr lang="en-US" sz="1200" b="0" i="1" u="none" strike="noStrike" baseline="0">
                <a:effectLst/>
              </a:rPr>
              <a:t>IT-Related Issues</a:t>
            </a:r>
          </a:p>
          <a:p>
            <a:pPr>
              <a:defRPr sz="1200"/>
            </a:pPr>
            <a:r>
              <a:rPr lang="en-US" sz="1200"/>
              <a:t>Resulting Governance/Management Objectives Importance</a:t>
            </a:r>
          </a:p>
        </c:rich>
      </c:tx>
      <c:layout>
        <c:manualLayout>
          <c:xMode val="edge"/>
          <c:yMode val="edge"/>
          <c:x val="0.18784365809695475"/>
          <c:y val="1.796908789495028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rgbClr val="F2D2EE"/>
            </a:solidFill>
            <a:ln>
              <a:noFill/>
            </a:ln>
            <a:effectLst/>
          </c:spPr>
          <c:cat>
            <c:strRef>
              <c:f>'DF4'!$A$31:$A$70</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'DF4'!$D$31:$D$70</c:f>
              <c:numCache>
                <c:formatCode>0_ ;[Red]\-0\ </c:formatCode>
                <c:ptCount val="40"/>
                <c:pt idx="0">
                  <c:v>5</c:v>
                </c:pt>
                <c:pt idx="1">
                  <c:v>-5</c:v>
                </c:pt>
                <c:pt idx="2">
                  <c:v>0</c:v>
                </c:pt>
                <c:pt idx="3">
                  <c:v>-10</c:v>
                </c:pt>
                <c:pt idx="4">
                  <c:v>0</c:v>
                </c:pt>
                <c:pt idx="5">
                  <c:v>5</c:v>
                </c:pt>
                <c:pt idx="6">
                  <c:v>0</c:v>
                </c:pt>
                <c:pt idx="7">
                  <c:v>0</c:v>
                </c:pt>
                <c:pt idx="8">
                  <c:v>10</c:v>
                </c:pt>
                <c:pt idx="9">
                  <c:v>-5</c:v>
                </c:pt>
                <c:pt idx="10">
                  <c:v>-10</c:v>
                </c:pt>
                <c:pt idx="11">
                  <c:v>-15</c:v>
                </c:pt>
                <c:pt idx="12">
                  <c:v>-5</c:v>
                </c:pt>
                <c:pt idx="13">
                  <c:v>-10</c:v>
                </c:pt>
                <c:pt idx="14">
                  <c:v>-15</c:v>
                </c:pt>
                <c:pt idx="15">
                  <c:v>10</c:v>
                </c:pt>
                <c:pt idx="16">
                  <c:v>5</c:v>
                </c:pt>
                <c:pt idx="17">
                  <c:v>10</c:v>
                </c:pt>
                <c:pt idx="18">
                  <c:v>5</c:v>
                </c:pt>
                <c:pt idx="19">
                  <c:v>-15</c:v>
                </c:pt>
                <c:pt idx="20">
                  <c:v>-10</c:v>
                </c:pt>
                <c:pt idx="21">
                  <c:v>-10</c:v>
                </c:pt>
                <c:pt idx="22">
                  <c:v>5</c:v>
                </c:pt>
                <c:pt idx="23">
                  <c:v>-10</c:v>
                </c:pt>
                <c:pt idx="24">
                  <c:v>5</c:v>
                </c:pt>
                <c:pt idx="25">
                  <c:v>5</c:v>
                </c:pt>
                <c:pt idx="26">
                  <c:v>0</c:v>
                </c:pt>
                <c:pt idx="27">
                  <c:v>-15</c:v>
                </c:pt>
                <c:pt idx="28">
                  <c:v>5</c:v>
                </c:pt>
                <c:pt idx="29">
                  <c:v>-15</c:v>
                </c:pt>
                <c:pt idx="30">
                  <c:v>5</c:v>
                </c:pt>
                <c:pt idx="31">
                  <c:v>5</c:v>
                </c:pt>
                <c:pt idx="32">
                  <c:v>-5</c:v>
                </c:pt>
                <c:pt idx="33">
                  <c:v>15</c:v>
                </c:pt>
                <c:pt idx="34">
                  <c:v>10</c:v>
                </c:pt>
                <c:pt idx="35">
                  <c:v>0</c:v>
                </c:pt>
                <c:pt idx="36">
                  <c:v>-5</c:v>
                </c:pt>
                <c:pt idx="37">
                  <c:v>0</c:v>
                </c:pt>
                <c:pt idx="38">
                  <c:v>5</c:v>
                </c:pt>
                <c:pt idx="39">
                  <c:v>-5</c:v>
                </c:pt>
              </c:numCache>
            </c:numRef>
          </c:val>
          <c:extLst>
            <c:ext xmlns:c16="http://schemas.microsoft.com/office/drawing/2014/chart" uri="{C3380CC4-5D6E-409C-BE32-E72D297353CC}">
              <c16:uniqueId val="{00000000-6F71-4D5D-BFC8-01E17763D880}"/>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oddFooter>&amp;L&amp;D&amp;C&amp;F&amp;RDF4-&amp;P</c:oddFooter>
    </c:headerFooter>
    <c:pageMargins b="0.74803149606299213" l="0.70866141732283472" r="0.70866141732283472" t="0.74803149606299213" header="0.31496062992125984" footer="0.31496062992125984"/>
    <c:pageSetup paperSize="9" orientation="landscape" horizontalDpi="-1" verticalDpi="-1"/>
  </c:printSettings>
  <c:userShapes r:id="rId3"/>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Step 2 </a:t>
            </a:r>
            <a:r>
              <a:rPr lang="en-US" sz="1200" b="0" i="1" u="none" strike="noStrike" baseline="0">
                <a:effectLst/>
              </a:rPr>
              <a:t>Initial Design</a:t>
            </a:r>
            <a:endParaRPr lang="en-US" sz="1200"/>
          </a:p>
          <a:p>
            <a:pPr>
              <a:defRPr sz="1200"/>
            </a:pPr>
            <a:r>
              <a:rPr lang="en-US" sz="1200"/>
              <a:t>Governance and Management Objectives Importance</a:t>
            </a:r>
            <a:endParaRPr lang="en-US" sz="1200" i="1"/>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barChart>
        <c:barDir val="bar"/>
        <c:grouping val="clustered"/>
        <c:varyColors val="0"/>
        <c:ser>
          <c:idx val="0"/>
          <c:order val="0"/>
          <c:spPr>
            <a:solidFill>
              <a:schemeClr val="accent3">
                <a:lumMod val="75000"/>
                <a:alpha val="50000"/>
              </a:schemeClr>
            </a:solidFill>
            <a:ln>
              <a:noFill/>
            </a:ln>
            <a:effectLst/>
          </c:spPr>
          <c:invertIfNegative val="0"/>
          <c:dLbls>
            <c:numFmt formatCode="#,##0_ ;[Red]\-#,##0\ "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'DF1'!$A$22:$A$61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BAI01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Canvas!$G$6:$G$45</c:f>
              <c:numCache>
                <c:formatCode>0</c:formatCode>
                <c:ptCount val="40"/>
                <c:pt idx="0">
                  <c:v>35</c:v>
                </c:pt>
                <c:pt idx="1">
                  <c:v>-5</c:v>
                </c:pt>
                <c:pt idx="2">
                  <c:v>75</c:v>
                </c:pt>
                <c:pt idx="3">
                  <c:v>-5</c:v>
                </c:pt>
                <c:pt idx="4">
                  <c:v>-20</c:v>
                </c:pt>
                <c:pt idx="5">
                  <c:v>15</c:v>
                </c:pt>
                <c:pt idx="6">
                  <c:v>-15</c:v>
                </c:pt>
                <c:pt idx="7">
                  <c:v>-5</c:v>
                </c:pt>
                <c:pt idx="8">
                  <c:v>-15</c:v>
                </c:pt>
                <c:pt idx="9">
                  <c:v>5</c:v>
                </c:pt>
                <c:pt idx="10">
                  <c:v>-25</c:v>
                </c:pt>
                <c:pt idx="11">
                  <c:v>-5</c:v>
                </c:pt>
                <c:pt idx="12">
                  <c:v>0</c:v>
                </c:pt>
                <c:pt idx="13">
                  <c:v>10</c:v>
                </c:pt>
                <c:pt idx="14">
                  <c:v>25</c:v>
                </c:pt>
                <c:pt idx="15">
                  <c:v>-10</c:v>
                </c:pt>
                <c:pt idx="16">
                  <c:v>75</c:v>
                </c:pt>
                <c:pt idx="17">
                  <c:v>80</c:v>
                </c:pt>
                <c:pt idx="18">
                  <c:v>20</c:v>
                </c:pt>
                <c:pt idx="19">
                  <c:v>-10</c:v>
                </c:pt>
                <c:pt idx="20">
                  <c:v>5</c:v>
                </c:pt>
                <c:pt idx="21">
                  <c:v>5</c:v>
                </c:pt>
                <c:pt idx="22">
                  <c:v>25</c:v>
                </c:pt>
                <c:pt idx="23">
                  <c:v>-10</c:v>
                </c:pt>
                <c:pt idx="24">
                  <c:v>20</c:v>
                </c:pt>
                <c:pt idx="25">
                  <c:v>20</c:v>
                </c:pt>
                <c:pt idx="26">
                  <c:v>-20</c:v>
                </c:pt>
                <c:pt idx="27">
                  <c:v>-40</c:v>
                </c:pt>
                <c:pt idx="28">
                  <c:v>35</c:v>
                </c:pt>
                <c:pt idx="29">
                  <c:v>10</c:v>
                </c:pt>
                <c:pt idx="30">
                  <c:v>10</c:v>
                </c:pt>
                <c:pt idx="31">
                  <c:v>65</c:v>
                </c:pt>
                <c:pt idx="32">
                  <c:v>65</c:v>
                </c:pt>
                <c:pt idx="33">
                  <c:v>55</c:v>
                </c:pt>
                <c:pt idx="34">
                  <c:v>70</c:v>
                </c:pt>
                <c:pt idx="35">
                  <c:v>0</c:v>
                </c:pt>
                <c:pt idx="36">
                  <c:v>20</c:v>
                </c:pt>
                <c:pt idx="37">
                  <c:v>20</c:v>
                </c:pt>
                <c:pt idx="38">
                  <c:v>100</c:v>
                </c:pt>
                <c:pt idx="39">
                  <c:v>30</c:v>
                </c:pt>
              </c:numCache>
            </c:numRef>
          </c:val>
          <c:extLst>
            <c:ext xmlns:c16="http://schemas.microsoft.com/office/drawing/2014/chart" uri="{C3380CC4-5D6E-409C-BE32-E72D297353CC}">
              <c16:uniqueId val="{00000000-D9BC-406E-B3AD-1F546F8D46CC}"/>
            </c:ext>
          </c:extLst>
        </c:ser>
        <c:dLbls>
          <c:showLegendKey val="0"/>
          <c:showVal val="0"/>
          <c:showCatName val="0"/>
          <c:showSerName val="0"/>
          <c:showPercent val="0"/>
          <c:showBubbleSize val="0"/>
        </c:dLbls>
        <c:gapWidth val="35"/>
        <c:axId val="662730312"/>
        <c:axId val="662725064"/>
      </c:barChart>
      <c:catAx>
        <c:axId val="6627303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n-MX"/>
          </a:p>
        </c:txPr>
        <c:crossAx val="662725064"/>
        <c:crosses val="autoZero"/>
        <c:auto val="1"/>
        <c:lblAlgn val="ctr"/>
        <c:lblOffset val="100"/>
        <c:noMultiLvlLbl val="0"/>
      </c:catAx>
      <c:valAx>
        <c:axId val="662725064"/>
        <c:scaling>
          <c:orientation val="minMax"/>
          <c:max val="100"/>
          <c:min val="-10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6627303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userShapes r:id="rId3"/>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all" spc="50" baseline="0">
                <a:solidFill>
                  <a:schemeClr val="tx1">
                    <a:lumMod val="65000"/>
                    <a:lumOff val="35000"/>
                  </a:schemeClr>
                </a:solidFill>
                <a:latin typeface="+mn-lt"/>
                <a:ea typeface="+mn-ea"/>
                <a:cs typeface="+mn-cs"/>
              </a:defRPr>
            </a:pPr>
            <a:r>
              <a:rPr lang="en-US" sz="1200" b="0" cap="none" baseline="0"/>
              <a:t>Design Factor 5 </a:t>
            </a:r>
            <a:r>
              <a:rPr lang="en-US" sz="1200" b="0" i="1" cap="none" baseline="0"/>
              <a:t>IT Threat Landscape</a:t>
            </a:r>
          </a:p>
        </c:rich>
      </c:tx>
      <c:overlay val="0"/>
      <c:spPr>
        <a:noFill/>
        <a:ln>
          <a:noFill/>
        </a:ln>
        <a:effectLst/>
      </c:spPr>
      <c:txPr>
        <a:bodyPr rot="0" spcFirstLastPara="1" vertOverflow="ellipsis" vert="horz" wrap="square" anchor="ctr" anchorCtr="1"/>
        <a:lstStyle/>
        <a:p>
          <a:pPr>
            <a:defRPr sz="1200" b="0" i="0" u="none" strike="noStrike" kern="1200" cap="all" spc="50" baseline="0">
              <a:solidFill>
                <a:schemeClr val="tx1">
                  <a:lumMod val="65000"/>
                  <a:lumOff val="35000"/>
                </a:schemeClr>
              </a:solidFill>
              <a:latin typeface="+mn-lt"/>
              <a:ea typeface="+mn-ea"/>
              <a:cs typeface="+mn-cs"/>
            </a:defRPr>
          </a:pPr>
          <a:endParaRPr lang="en-MX"/>
        </a:p>
      </c:txPr>
    </c:title>
    <c:autoTitleDeleted val="0"/>
    <c:plotArea>
      <c:layout/>
      <c:pieChart>
        <c:varyColors val="1"/>
        <c:ser>
          <c:idx val="0"/>
          <c:order val="0"/>
          <c:explosion val="1"/>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D14-4044-B7E4-F42C3BDB374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D14-4044-B7E4-F42C3BDB374F}"/>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n-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'DF5'!$A$7:$A$8</c:f>
              <c:strCache>
                <c:ptCount val="2"/>
                <c:pt idx="0">
                  <c:v>High</c:v>
                </c:pt>
                <c:pt idx="1">
                  <c:v>Normal</c:v>
                </c:pt>
              </c:strCache>
            </c:strRef>
          </c:cat>
          <c:val>
            <c:numRef>
              <c:f>'DF5'!$B$7:$B$8</c:f>
              <c:numCache>
                <c:formatCode>0%</c:formatCode>
                <c:ptCount val="2"/>
                <c:pt idx="0">
                  <c:v>0.4</c:v>
                </c:pt>
                <c:pt idx="1">
                  <c:v>0.6</c:v>
                </c:pt>
              </c:numCache>
            </c:numRef>
          </c:val>
          <c:extLst>
            <c:ext xmlns:c16="http://schemas.microsoft.com/office/drawing/2014/chart" uri="{C3380CC4-5D6E-409C-BE32-E72D297353CC}">
              <c16:uniqueId val="{00000004-4D14-4044-B7E4-F42C3BDB374F}"/>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1050" b="1" i="0" u="none" strike="noStrike" kern="1200" baseline="0">
              <a:solidFill>
                <a:schemeClr val="tx1">
                  <a:lumMod val="65000"/>
                  <a:lumOff val="35000"/>
                </a:schemeClr>
              </a:solidFill>
              <a:latin typeface="+mn-lt"/>
              <a:ea typeface="+mn-ea"/>
              <a:cs typeface="+mn-cs"/>
            </a:defRPr>
          </a:pPr>
          <a:endParaRPr lang="en-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5 </a:t>
            </a:r>
            <a:r>
              <a:rPr lang="en-US" sz="1200" b="0" i="1" u="none" strike="noStrike" baseline="0">
                <a:effectLst/>
              </a:rPr>
              <a:t>Threat Landscape</a:t>
            </a:r>
          </a:p>
          <a:p>
            <a:pPr>
              <a:defRPr sz="1200"/>
            </a:pPr>
            <a:r>
              <a:rPr lang="en-US" sz="1200"/>
              <a:t>Resulting Governance/Management Objectives Importance</a:t>
            </a:r>
          </a:p>
        </c:rich>
      </c:tx>
      <c:layout>
        <c:manualLayout>
          <c:xMode val="edge"/>
          <c:yMode val="edge"/>
          <c:x val="9.6946325498226515E-2"/>
          <c:y val="5.400139932044051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manualLayout>
          <c:layoutTarget val="inner"/>
          <c:xMode val="edge"/>
          <c:yMode val="edge"/>
          <c:x val="8.4564002646985173E-2"/>
          <c:y val="0.18188369662835929"/>
          <c:w val="0.83662862804626237"/>
          <c:h val="0.79581788733537695"/>
        </c:manualLayout>
      </c:layout>
      <c:barChart>
        <c:barDir val="bar"/>
        <c:grouping val="clustered"/>
        <c:varyColors val="0"/>
        <c:ser>
          <c:idx val="0"/>
          <c:order val="0"/>
          <c:spPr>
            <a:solidFill>
              <a:srgbClr val="F2D2EE">
                <a:alpha val="48000"/>
              </a:srgbClr>
            </a:solidFill>
            <a:ln>
              <a:noFill/>
            </a:ln>
            <a:effectLst/>
          </c:spPr>
          <c:invertIfNegative val="0"/>
          <c:cat>
            <c:strRef>
              <c:f>'DF5'!$A$30:$A$69</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'DF5'!$D$30:$D$69</c:f>
              <c:numCache>
                <c:formatCode>0_ ;[Red]\-0\ </c:formatCode>
                <c:ptCount val="40"/>
                <c:pt idx="0">
                  <c:v>10</c:v>
                </c:pt>
                <c:pt idx="1">
                  <c:v>0</c:v>
                </c:pt>
                <c:pt idx="2">
                  <c:v>10</c:v>
                </c:pt>
                <c:pt idx="3">
                  <c:v>0</c:v>
                </c:pt>
                <c:pt idx="4">
                  <c:v>5</c:v>
                </c:pt>
                <c:pt idx="5">
                  <c:v>10</c:v>
                </c:pt>
                <c:pt idx="6">
                  <c:v>0</c:v>
                </c:pt>
                <c:pt idx="7">
                  <c:v>10</c:v>
                </c:pt>
                <c:pt idx="8">
                  <c:v>0</c:v>
                </c:pt>
                <c:pt idx="9">
                  <c:v>0</c:v>
                </c:pt>
                <c:pt idx="10">
                  <c:v>0</c:v>
                </c:pt>
                <c:pt idx="11">
                  <c:v>5</c:v>
                </c:pt>
                <c:pt idx="12">
                  <c:v>0</c:v>
                </c:pt>
                <c:pt idx="13">
                  <c:v>5</c:v>
                </c:pt>
                <c:pt idx="14">
                  <c:v>10</c:v>
                </c:pt>
                <c:pt idx="15">
                  <c:v>5</c:v>
                </c:pt>
                <c:pt idx="16">
                  <c:v>10</c:v>
                </c:pt>
                <c:pt idx="17">
                  <c:v>10</c:v>
                </c:pt>
                <c:pt idx="18">
                  <c:v>10</c:v>
                </c:pt>
                <c:pt idx="19">
                  <c:v>0</c:v>
                </c:pt>
                <c:pt idx="20">
                  <c:v>0</c:v>
                </c:pt>
                <c:pt idx="21">
                  <c:v>0</c:v>
                </c:pt>
                <c:pt idx="22">
                  <c:v>5</c:v>
                </c:pt>
                <c:pt idx="23">
                  <c:v>0</c:v>
                </c:pt>
                <c:pt idx="24">
                  <c:v>10</c:v>
                </c:pt>
                <c:pt idx="25">
                  <c:v>0</c:v>
                </c:pt>
                <c:pt idx="26">
                  <c:v>0</c:v>
                </c:pt>
                <c:pt idx="27">
                  <c:v>0</c:v>
                </c:pt>
                <c:pt idx="28">
                  <c:v>10</c:v>
                </c:pt>
                <c:pt idx="29">
                  <c:v>0</c:v>
                </c:pt>
                <c:pt idx="30">
                  <c:v>0</c:v>
                </c:pt>
                <c:pt idx="31">
                  <c:v>10</c:v>
                </c:pt>
                <c:pt idx="32">
                  <c:v>5</c:v>
                </c:pt>
                <c:pt idx="33">
                  <c:v>10</c:v>
                </c:pt>
                <c:pt idx="34">
                  <c:v>10</c:v>
                </c:pt>
                <c:pt idx="35">
                  <c:v>10</c:v>
                </c:pt>
                <c:pt idx="36">
                  <c:v>10</c:v>
                </c:pt>
                <c:pt idx="37">
                  <c:v>5</c:v>
                </c:pt>
                <c:pt idx="38">
                  <c:v>10</c:v>
                </c:pt>
                <c:pt idx="39">
                  <c:v>10</c:v>
                </c:pt>
              </c:numCache>
            </c:numRef>
          </c:val>
          <c:extLst>
            <c:ext xmlns:c16="http://schemas.microsoft.com/office/drawing/2014/chart" uri="{C3380CC4-5D6E-409C-BE32-E72D297353CC}">
              <c16:uniqueId val="{00000000-A805-4DCC-80C7-61753B822175}"/>
            </c:ext>
          </c:extLst>
        </c:ser>
        <c:dLbls>
          <c:showLegendKey val="0"/>
          <c:showVal val="0"/>
          <c:showCatName val="0"/>
          <c:showSerName val="0"/>
          <c:showPercent val="0"/>
          <c:showBubbleSize val="0"/>
        </c:dLbls>
        <c:gapWidth val="30"/>
        <c:axId val="478952776"/>
        <c:axId val="478953432"/>
      </c:barChart>
      <c:catAx>
        <c:axId val="478952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t"/>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5 </a:t>
            </a:r>
            <a:r>
              <a:rPr lang="en-US" sz="1200" b="0" i="1" u="none" strike="noStrike" baseline="0">
                <a:effectLst/>
              </a:rPr>
              <a:t>Threat Landscape</a:t>
            </a:r>
          </a:p>
          <a:p>
            <a:pPr>
              <a:defRPr sz="1200"/>
            </a:pPr>
            <a:r>
              <a:rPr lang="en-US" sz="1200"/>
              <a:t>Resulting Governance/Management Objectives Importance</a:t>
            </a:r>
          </a:p>
        </c:rich>
      </c:tx>
      <c:layout>
        <c:manualLayout>
          <c:xMode val="edge"/>
          <c:yMode val="edge"/>
          <c:x val="0.17825177188464469"/>
          <c:y val="1.979109486440567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rgbClr val="F2D2EE"/>
            </a:solidFill>
            <a:ln>
              <a:noFill/>
            </a:ln>
            <a:effectLst/>
          </c:spPr>
          <c:cat>
            <c:strRef>
              <c:f>'DF5'!$A$30:$A$69</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'DF5'!$D$30:$D$69</c:f>
              <c:numCache>
                <c:formatCode>0_ ;[Red]\-0\ </c:formatCode>
                <c:ptCount val="40"/>
                <c:pt idx="0">
                  <c:v>10</c:v>
                </c:pt>
                <c:pt idx="1">
                  <c:v>0</c:v>
                </c:pt>
                <c:pt idx="2">
                  <c:v>10</c:v>
                </c:pt>
                <c:pt idx="3">
                  <c:v>0</c:v>
                </c:pt>
                <c:pt idx="4">
                  <c:v>5</c:v>
                </c:pt>
                <c:pt idx="5">
                  <c:v>10</c:v>
                </c:pt>
                <c:pt idx="6">
                  <c:v>0</c:v>
                </c:pt>
                <c:pt idx="7">
                  <c:v>10</c:v>
                </c:pt>
                <c:pt idx="8">
                  <c:v>0</c:v>
                </c:pt>
                <c:pt idx="9">
                  <c:v>0</c:v>
                </c:pt>
                <c:pt idx="10">
                  <c:v>0</c:v>
                </c:pt>
                <c:pt idx="11">
                  <c:v>5</c:v>
                </c:pt>
                <c:pt idx="12">
                  <c:v>0</c:v>
                </c:pt>
                <c:pt idx="13">
                  <c:v>5</c:v>
                </c:pt>
                <c:pt idx="14">
                  <c:v>10</c:v>
                </c:pt>
                <c:pt idx="15">
                  <c:v>5</c:v>
                </c:pt>
                <c:pt idx="16">
                  <c:v>10</c:v>
                </c:pt>
                <c:pt idx="17">
                  <c:v>10</c:v>
                </c:pt>
                <c:pt idx="18">
                  <c:v>10</c:v>
                </c:pt>
                <c:pt idx="19">
                  <c:v>0</c:v>
                </c:pt>
                <c:pt idx="20">
                  <c:v>0</c:v>
                </c:pt>
                <c:pt idx="21">
                  <c:v>0</c:v>
                </c:pt>
                <c:pt idx="22">
                  <c:v>5</c:v>
                </c:pt>
                <c:pt idx="23">
                  <c:v>0</c:v>
                </c:pt>
                <c:pt idx="24">
                  <c:v>10</c:v>
                </c:pt>
                <c:pt idx="25">
                  <c:v>0</c:v>
                </c:pt>
                <c:pt idx="26">
                  <c:v>0</c:v>
                </c:pt>
                <c:pt idx="27">
                  <c:v>0</c:v>
                </c:pt>
                <c:pt idx="28">
                  <c:v>10</c:v>
                </c:pt>
                <c:pt idx="29">
                  <c:v>0</c:v>
                </c:pt>
                <c:pt idx="30">
                  <c:v>0</c:v>
                </c:pt>
                <c:pt idx="31">
                  <c:v>10</c:v>
                </c:pt>
                <c:pt idx="32">
                  <c:v>5</c:v>
                </c:pt>
                <c:pt idx="33">
                  <c:v>10</c:v>
                </c:pt>
                <c:pt idx="34">
                  <c:v>10</c:v>
                </c:pt>
                <c:pt idx="35">
                  <c:v>10</c:v>
                </c:pt>
                <c:pt idx="36">
                  <c:v>10</c:v>
                </c:pt>
                <c:pt idx="37">
                  <c:v>5</c:v>
                </c:pt>
                <c:pt idx="38">
                  <c:v>10</c:v>
                </c:pt>
                <c:pt idx="39">
                  <c:v>10</c:v>
                </c:pt>
              </c:numCache>
            </c:numRef>
          </c:val>
          <c:extLst>
            <c:ext xmlns:c16="http://schemas.microsoft.com/office/drawing/2014/chart" uri="{C3380CC4-5D6E-409C-BE32-E72D297353CC}">
              <c16:uniqueId val="{00000000-8288-4EC1-97DF-9280C58962E3}"/>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none" spc="50" baseline="0">
                <a:solidFill>
                  <a:schemeClr val="tx1">
                    <a:lumMod val="65000"/>
                    <a:lumOff val="35000"/>
                  </a:schemeClr>
                </a:solidFill>
                <a:latin typeface="+mn-lt"/>
                <a:ea typeface="+mn-ea"/>
                <a:cs typeface="+mn-cs"/>
              </a:defRPr>
            </a:pPr>
            <a:r>
              <a:rPr lang="en-US" sz="1200" b="0"/>
              <a:t>Design Factor 6 </a:t>
            </a:r>
            <a:r>
              <a:rPr lang="en-US" sz="1200" b="0" i="1"/>
              <a:t>Compliance Requirements</a:t>
            </a:r>
          </a:p>
        </c:rich>
      </c:tx>
      <c:layout>
        <c:manualLayout>
          <c:xMode val="edge"/>
          <c:yMode val="edge"/>
          <c:x val="0.23461333416514718"/>
          <c:y val="2.5731794025138283E-2"/>
        </c:manualLayout>
      </c:layout>
      <c:overlay val="0"/>
      <c:spPr>
        <a:noFill/>
        <a:ln>
          <a:noFill/>
        </a:ln>
        <a:effectLst/>
      </c:spPr>
      <c:txPr>
        <a:bodyPr rot="0" spcFirstLastPara="1" vertOverflow="ellipsis" vert="horz" wrap="square" anchor="ctr" anchorCtr="1"/>
        <a:lstStyle/>
        <a:p>
          <a:pPr>
            <a:defRPr sz="1200" b="0" i="0" u="none" strike="noStrike" kern="1200" cap="none" spc="50" baseline="0">
              <a:solidFill>
                <a:schemeClr val="tx1">
                  <a:lumMod val="65000"/>
                  <a:lumOff val="35000"/>
                </a:schemeClr>
              </a:solidFill>
              <a:latin typeface="+mn-lt"/>
              <a:ea typeface="+mn-ea"/>
              <a:cs typeface="+mn-cs"/>
            </a:defRPr>
          </a:pPr>
          <a:endParaRPr lang="en-MX"/>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3695-469A-BC52-FD7FB5AA643C}"/>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3695-469A-BC52-FD7FB5AA643C}"/>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3695-469A-BC52-FD7FB5AA643C}"/>
              </c:ext>
            </c:extLst>
          </c:dPt>
          <c:dLbls>
            <c:spPr>
              <a:noFill/>
              <a:ln>
                <a:noFill/>
              </a:ln>
              <a:effectLst/>
            </c:spPr>
            <c:txPr>
              <a:bodyPr rot="0" spcFirstLastPara="1" vertOverflow="ellipsis" vert="horz" wrap="square" anchor="ctr" anchorCtr="1"/>
              <a:lstStyle/>
              <a:p>
                <a:pPr>
                  <a:defRPr sz="900" b="1" i="0" u="none" strike="noStrike" kern="1200" cap="none" baseline="0">
                    <a:solidFill>
                      <a:schemeClr val="lt1"/>
                    </a:solidFill>
                    <a:latin typeface="+mn-lt"/>
                    <a:ea typeface="+mn-ea"/>
                    <a:cs typeface="+mn-cs"/>
                  </a:defRPr>
                </a:pPr>
                <a:endParaRPr lang="en-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'DF6'!$A$7:$A$9</c:f>
              <c:strCache>
                <c:ptCount val="3"/>
                <c:pt idx="0">
                  <c:v>High</c:v>
                </c:pt>
                <c:pt idx="1">
                  <c:v>Normal</c:v>
                </c:pt>
                <c:pt idx="2">
                  <c:v>Low</c:v>
                </c:pt>
              </c:strCache>
            </c:strRef>
          </c:cat>
          <c:val>
            <c:numRef>
              <c:f>'DF6'!$B$7:$B$9</c:f>
              <c:numCache>
                <c:formatCode>0%</c:formatCode>
                <c:ptCount val="3"/>
                <c:pt idx="0">
                  <c:v>0.2</c:v>
                </c:pt>
                <c:pt idx="1">
                  <c:v>0.8</c:v>
                </c:pt>
                <c:pt idx="2">
                  <c:v>0</c:v>
                </c:pt>
              </c:numCache>
            </c:numRef>
          </c:val>
          <c:extLst>
            <c:ext xmlns:c16="http://schemas.microsoft.com/office/drawing/2014/chart" uri="{C3380CC4-5D6E-409C-BE32-E72D297353CC}">
              <c16:uniqueId val="{00000006-3695-469A-BC52-FD7FB5AA643C}"/>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cap="none" baseline="0">
              <a:solidFill>
                <a:schemeClr val="tx1">
                  <a:lumMod val="65000"/>
                  <a:lumOff val="35000"/>
                </a:schemeClr>
              </a:solidFill>
              <a:latin typeface="+mn-lt"/>
              <a:ea typeface="+mn-ea"/>
              <a:cs typeface="+mn-cs"/>
            </a:defRPr>
          </a:pPr>
          <a:endParaRPr lang="en-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cap="none" baseline="0"/>
      </a:pPr>
      <a:endParaRPr lang="en-MX"/>
    </a:p>
  </c:txPr>
  <c:printSettings>
    <c:headerFooter/>
    <c:pageMargins b="0.75" l="0.7" r="0.7" t="0.75" header="0.3" footer="0.3"/>
    <c:pageSetup orientation="portrait"/>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none" spc="20" baseline="0">
                <a:solidFill>
                  <a:schemeClr val="tx1">
                    <a:lumMod val="50000"/>
                    <a:lumOff val="50000"/>
                  </a:schemeClr>
                </a:solidFill>
                <a:latin typeface="+mn-lt"/>
                <a:ea typeface="+mn-ea"/>
                <a:cs typeface="+mn-cs"/>
              </a:defRPr>
            </a:pPr>
            <a:r>
              <a:rPr lang="en-US" sz="1200"/>
              <a:t>Design Factor 1 </a:t>
            </a:r>
            <a:r>
              <a:rPr lang="en-US" sz="1200" i="1"/>
              <a:t>Enterprise Strategy</a:t>
            </a:r>
          </a:p>
          <a:p>
            <a:pPr>
              <a:defRPr sz="1200"/>
            </a:pPr>
            <a:r>
              <a:rPr lang="en-US" sz="1200"/>
              <a:t>Resulting Governance/Management Objectives Importance (Output)</a:t>
            </a:r>
          </a:p>
        </c:rich>
      </c:tx>
      <c:layout>
        <c:manualLayout>
          <c:xMode val="edge"/>
          <c:yMode val="edge"/>
          <c:x val="0.17083390652790609"/>
          <c:y val="6.5116717432002289E-3"/>
        </c:manualLayout>
      </c:layout>
      <c:overlay val="0"/>
      <c:spPr>
        <a:noFill/>
        <a:ln>
          <a:noFill/>
        </a:ln>
        <a:effectLst/>
      </c:spPr>
      <c:txPr>
        <a:bodyPr rot="0" spcFirstLastPara="1" vertOverflow="ellipsis" vert="horz" wrap="square" anchor="ctr" anchorCtr="1"/>
        <a:lstStyle/>
        <a:p>
          <a:pPr>
            <a:defRPr sz="1200" b="0" i="0" u="none" strike="noStrike" kern="1200" cap="none" spc="20" baseline="0">
              <a:solidFill>
                <a:schemeClr val="tx1">
                  <a:lumMod val="50000"/>
                  <a:lumOff val="50000"/>
                </a:schemeClr>
              </a:solidFill>
              <a:latin typeface="+mn-lt"/>
              <a:ea typeface="+mn-ea"/>
              <a:cs typeface="+mn-cs"/>
            </a:defRPr>
          </a:pPr>
          <a:endParaRPr lang="en-MX"/>
        </a:p>
      </c:txPr>
    </c:title>
    <c:autoTitleDeleted val="0"/>
    <c:plotArea>
      <c:layout/>
      <c:barChart>
        <c:barDir val="bar"/>
        <c:grouping val="clustered"/>
        <c:varyColors val="0"/>
        <c:ser>
          <c:idx val="0"/>
          <c:order val="0"/>
          <c:spPr>
            <a:solidFill>
              <a:srgbClr val="F2D2EE"/>
            </a:solidFill>
            <a:ln w="9525" cap="flat" cmpd="sng" algn="ctr">
              <a:noFill/>
              <a:round/>
            </a:ln>
            <a:effectLst/>
          </c:spPr>
          <c:invertIfNegative val="0"/>
          <c:cat>
            <c:strRef>
              <c:f>'DF1'!$A$22:$A$61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BAI01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'DF1'!$D$22:$D$61</c:f>
              <c:numCache>
                <c:formatCode>###0;[Red]\-###0</c:formatCode>
                <c:ptCount val="40"/>
                <c:pt idx="0">
                  <c:v>0</c:v>
                </c:pt>
                <c:pt idx="1">
                  <c:v>5</c:v>
                </c:pt>
                <c:pt idx="2">
                  <c:v>5</c:v>
                </c:pt>
                <c:pt idx="3">
                  <c:v>-10</c:v>
                </c:pt>
                <c:pt idx="4">
                  <c:v>5</c:v>
                </c:pt>
                <c:pt idx="5">
                  <c:v>0</c:v>
                </c:pt>
                <c:pt idx="6">
                  <c:v>0</c:v>
                </c:pt>
                <c:pt idx="7">
                  <c:v>15</c:v>
                </c:pt>
                <c:pt idx="8">
                  <c:v>-15</c:v>
                </c:pt>
                <c:pt idx="9">
                  <c:v>-5</c:v>
                </c:pt>
                <c:pt idx="10">
                  <c:v>-10</c:v>
                </c:pt>
                <c:pt idx="11">
                  <c:v>10</c:v>
                </c:pt>
                <c:pt idx="12">
                  <c:v>5</c:v>
                </c:pt>
                <c:pt idx="13">
                  <c:v>5</c:v>
                </c:pt>
                <c:pt idx="14">
                  <c:v>-10</c:v>
                </c:pt>
                <c:pt idx="15">
                  <c:v>10</c:v>
                </c:pt>
                <c:pt idx="16">
                  <c:v>5</c:v>
                </c:pt>
                <c:pt idx="17">
                  <c:v>5</c:v>
                </c:pt>
                <c:pt idx="18">
                  <c:v>0</c:v>
                </c:pt>
                <c:pt idx="19">
                  <c:v>15</c:v>
                </c:pt>
                <c:pt idx="20">
                  <c:v>-5</c:v>
                </c:pt>
                <c:pt idx="21">
                  <c:v>-5</c:v>
                </c:pt>
                <c:pt idx="22">
                  <c:v>10</c:v>
                </c:pt>
                <c:pt idx="23">
                  <c:v>15</c:v>
                </c:pt>
                <c:pt idx="24">
                  <c:v>5</c:v>
                </c:pt>
                <c:pt idx="25">
                  <c:v>0</c:v>
                </c:pt>
                <c:pt idx="26">
                  <c:v>-15</c:v>
                </c:pt>
                <c:pt idx="27">
                  <c:v>0</c:v>
                </c:pt>
                <c:pt idx="28">
                  <c:v>0</c:v>
                </c:pt>
                <c:pt idx="29">
                  <c:v>5</c:v>
                </c:pt>
                <c:pt idx="30">
                  <c:v>5</c:v>
                </c:pt>
                <c:pt idx="31">
                  <c:v>10</c:v>
                </c:pt>
                <c:pt idx="32">
                  <c:v>10</c:v>
                </c:pt>
                <c:pt idx="33">
                  <c:v>10</c:v>
                </c:pt>
                <c:pt idx="34">
                  <c:v>5</c:v>
                </c:pt>
                <c:pt idx="35">
                  <c:v>5</c:v>
                </c:pt>
                <c:pt idx="36">
                  <c:v>0</c:v>
                </c:pt>
                <c:pt idx="37">
                  <c:v>0</c:v>
                </c:pt>
                <c:pt idx="38">
                  <c:v>0</c:v>
                </c:pt>
                <c:pt idx="39">
                  <c:v>0</c:v>
                </c:pt>
              </c:numCache>
            </c:numRef>
          </c:val>
          <c:extLst>
            <c:ext xmlns:c16="http://schemas.microsoft.com/office/drawing/2014/chart" uri="{C3380CC4-5D6E-409C-BE32-E72D297353CC}">
              <c16:uniqueId val="{00000000-A9DD-47AA-BBAF-B26B1677DE80}"/>
            </c:ext>
          </c:extLst>
        </c:ser>
        <c:dLbls>
          <c:showLegendKey val="0"/>
          <c:showVal val="0"/>
          <c:showCatName val="0"/>
          <c:showSerName val="0"/>
          <c:showPercent val="0"/>
          <c:showBubbleSize val="0"/>
        </c:dLbls>
        <c:gapWidth val="30"/>
        <c:axId val="478952776"/>
        <c:axId val="478953432"/>
      </c:barChart>
      <c:catAx>
        <c:axId val="478952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t"/>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6 </a:t>
            </a:r>
            <a:r>
              <a:rPr lang="en-US" sz="1200" b="0" i="1" u="none" strike="noStrike" baseline="0">
                <a:effectLst/>
              </a:rPr>
              <a:t>Compliance Requirements</a:t>
            </a:r>
            <a:endParaRPr lang="en-US" sz="1200" i="1"/>
          </a:p>
          <a:p>
            <a:pPr>
              <a:defRPr sz="1200"/>
            </a:pPr>
            <a:r>
              <a:rPr lang="en-US" sz="1200"/>
              <a:t>Resulting Governance/Management</a:t>
            </a:r>
          </a:p>
          <a:p>
            <a:pPr>
              <a:defRPr sz="1200"/>
            </a:pPr>
            <a:r>
              <a:rPr lang="en-US" sz="1200"/>
              <a:t>Objectives Importance</a:t>
            </a:r>
          </a:p>
        </c:rich>
      </c:tx>
      <c:layout>
        <c:manualLayout>
          <c:xMode val="edge"/>
          <c:yMode val="edge"/>
          <c:x val="0.3014328292156665"/>
          <c:y val="1.0020513731953404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barChart>
        <c:barDir val="bar"/>
        <c:grouping val="clustered"/>
        <c:varyColors val="0"/>
        <c:ser>
          <c:idx val="0"/>
          <c:order val="0"/>
          <c:spPr>
            <a:solidFill>
              <a:srgbClr val="F2D2EE">
                <a:alpha val="48000"/>
              </a:srgbClr>
            </a:solidFill>
            <a:ln>
              <a:noFill/>
            </a:ln>
            <a:effectLst/>
          </c:spPr>
          <c:invertIfNegative val="0"/>
          <c:cat>
            <c:strRef>
              <c:f>'DF6'!$A$30:$A$69</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'DF6'!$D$30:$D$69</c:f>
              <c:numCache>
                <c:formatCode>0_ ;[Red]\-0\ </c:formatCode>
                <c:ptCount val="40"/>
                <c:pt idx="0">
                  <c:v>10</c:v>
                </c:pt>
                <c:pt idx="1">
                  <c:v>0</c:v>
                </c:pt>
                <c:pt idx="2">
                  <c:v>20</c:v>
                </c:pt>
                <c:pt idx="3">
                  <c:v>0</c:v>
                </c:pt>
                <c:pt idx="4">
                  <c:v>10</c:v>
                </c:pt>
                <c:pt idx="5">
                  <c:v>5</c:v>
                </c:pt>
                <c:pt idx="6">
                  <c:v>0</c:v>
                </c:pt>
                <c:pt idx="7">
                  <c:v>0</c:v>
                </c:pt>
                <c:pt idx="8">
                  <c:v>0</c:v>
                </c:pt>
                <c:pt idx="9">
                  <c:v>0</c:v>
                </c:pt>
                <c:pt idx="10">
                  <c:v>0</c:v>
                </c:pt>
                <c:pt idx="11">
                  <c:v>0</c:v>
                </c:pt>
                <c:pt idx="12">
                  <c:v>0</c:v>
                </c:pt>
                <c:pt idx="13">
                  <c:v>0</c:v>
                </c:pt>
                <c:pt idx="14">
                  <c:v>10</c:v>
                </c:pt>
                <c:pt idx="15">
                  <c:v>0</c:v>
                </c:pt>
                <c:pt idx="16">
                  <c:v>20</c:v>
                </c:pt>
                <c:pt idx="17">
                  <c:v>10</c:v>
                </c:pt>
                <c:pt idx="18">
                  <c:v>5</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10</c:v>
                </c:pt>
                <c:pt idx="34">
                  <c:v>20</c:v>
                </c:pt>
                <c:pt idx="35">
                  <c:v>0</c:v>
                </c:pt>
                <c:pt idx="36">
                  <c:v>0</c:v>
                </c:pt>
                <c:pt idx="37">
                  <c:v>0</c:v>
                </c:pt>
                <c:pt idx="38">
                  <c:v>20</c:v>
                </c:pt>
                <c:pt idx="39">
                  <c:v>15</c:v>
                </c:pt>
              </c:numCache>
            </c:numRef>
          </c:val>
          <c:extLst>
            <c:ext xmlns:c16="http://schemas.microsoft.com/office/drawing/2014/chart" uri="{C3380CC4-5D6E-409C-BE32-E72D297353CC}">
              <c16:uniqueId val="{00000000-7834-48F5-922C-5BC1D93E8633}"/>
            </c:ext>
          </c:extLst>
        </c:ser>
        <c:dLbls>
          <c:showLegendKey val="0"/>
          <c:showVal val="0"/>
          <c:showCatName val="0"/>
          <c:showSerName val="0"/>
          <c:showPercent val="0"/>
          <c:showBubbleSize val="0"/>
        </c:dLbls>
        <c:gapWidth val="35"/>
        <c:axId val="478952776"/>
        <c:axId val="478953432"/>
      </c:barChart>
      <c:catAx>
        <c:axId val="478952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t"/>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6 </a:t>
            </a:r>
            <a:r>
              <a:rPr lang="en-US" sz="1200" b="0" i="1" u="none" strike="noStrike" baseline="0">
                <a:effectLst/>
              </a:rPr>
              <a:t>Compliance Requirements</a:t>
            </a:r>
          </a:p>
          <a:p>
            <a:pPr>
              <a:defRPr sz="1200"/>
            </a:pPr>
            <a:r>
              <a:rPr lang="en-US" sz="1200"/>
              <a:t>Resulting Governance/Management Objectives Importance</a:t>
            </a:r>
          </a:p>
        </c:rich>
      </c:tx>
      <c:layout>
        <c:manualLayout>
          <c:xMode val="edge"/>
          <c:yMode val="edge"/>
          <c:x val="0.17504508156475759"/>
          <c:y val="1.0514457793420985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rgbClr val="F2D2EE"/>
            </a:solidFill>
            <a:ln>
              <a:noFill/>
            </a:ln>
            <a:effectLst/>
          </c:spPr>
          <c:cat>
            <c:strRef>
              <c:f>'DF6'!$A$30:$A$69</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'DF6'!$D$30:$D$69</c:f>
              <c:numCache>
                <c:formatCode>0_ ;[Red]\-0\ </c:formatCode>
                <c:ptCount val="40"/>
                <c:pt idx="0">
                  <c:v>10</c:v>
                </c:pt>
                <c:pt idx="1">
                  <c:v>0</c:v>
                </c:pt>
                <c:pt idx="2">
                  <c:v>20</c:v>
                </c:pt>
                <c:pt idx="3">
                  <c:v>0</c:v>
                </c:pt>
                <c:pt idx="4">
                  <c:v>10</c:v>
                </c:pt>
                <c:pt idx="5">
                  <c:v>5</c:v>
                </c:pt>
                <c:pt idx="6">
                  <c:v>0</c:v>
                </c:pt>
                <c:pt idx="7">
                  <c:v>0</c:v>
                </c:pt>
                <c:pt idx="8">
                  <c:v>0</c:v>
                </c:pt>
                <c:pt idx="9">
                  <c:v>0</c:v>
                </c:pt>
                <c:pt idx="10">
                  <c:v>0</c:v>
                </c:pt>
                <c:pt idx="11">
                  <c:v>0</c:v>
                </c:pt>
                <c:pt idx="12">
                  <c:v>0</c:v>
                </c:pt>
                <c:pt idx="13">
                  <c:v>0</c:v>
                </c:pt>
                <c:pt idx="14">
                  <c:v>10</c:v>
                </c:pt>
                <c:pt idx="15">
                  <c:v>0</c:v>
                </c:pt>
                <c:pt idx="16">
                  <c:v>20</c:v>
                </c:pt>
                <c:pt idx="17">
                  <c:v>10</c:v>
                </c:pt>
                <c:pt idx="18">
                  <c:v>5</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10</c:v>
                </c:pt>
                <c:pt idx="34">
                  <c:v>20</c:v>
                </c:pt>
                <c:pt idx="35">
                  <c:v>0</c:v>
                </c:pt>
                <c:pt idx="36">
                  <c:v>0</c:v>
                </c:pt>
                <c:pt idx="37">
                  <c:v>0</c:v>
                </c:pt>
                <c:pt idx="38">
                  <c:v>20</c:v>
                </c:pt>
                <c:pt idx="39">
                  <c:v>15</c:v>
                </c:pt>
              </c:numCache>
            </c:numRef>
          </c:val>
          <c:extLst>
            <c:ext xmlns:c16="http://schemas.microsoft.com/office/drawing/2014/chart" uri="{C3380CC4-5D6E-409C-BE32-E72D297353CC}">
              <c16:uniqueId val="{00000000-8844-4647-9C17-9111BEC07031}"/>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none" spc="20" baseline="0">
                <a:solidFill>
                  <a:sysClr val="windowText" lastClr="000000"/>
                </a:solidFill>
                <a:latin typeface="+mn-lt"/>
                <a:ea typeface="+mn-ea"/>
                <a:cs typeface="+mn-cs"/>
              </a:defRPr>
            </a:pPr>
            <a:r>
              <a:rPr lang="en-US" sz="1200">
                <a:solidFill>
                  <a:sysClr val="windowText" lastClr="000000"/>
                </a:solidFill>
              </a:rPr>
              <a:t>Design Factor 7 </a:t>
            </a:r>
            <a:r>
              <a:rPr lang="en-US" sz="1200" i="1">
                <a:solidFill>
                  <a:sysClr val="windowText" lastClr="000000"/>
                </a:solidFill>
              </a:rPr>
              <a:t>Role of IT</a:t>
            </a:r>
            <a:r>
              <a:rPr lang="en-US" sz="1200">
                <a:solidFill>
                  <a:sysClr val="windowText" lastClr="000000"/>
                </a:solidFill>
              </a:rPr>
              <a:t> (Input)</a:t>
            </a:r>
          </a:p>
        </c:rich>
      </c:tx>
      <c:overlay val="0"/>
      <c:spPr>
        <a:noFill/>
        <a:ln>
          <a:noFill/>
        </a:ln>
        <a:effectLst/>
      </c:spPr>
      <c:txPr>
        <a:bodyPr rot="0" spcFirstLastPara="1" vertOverflow="ellipsis" vert="horz" wrap="square" anchor="ctr" anchorCtr="1"/>
        <a:lstStyle/>
        <a:p>
          <a:pPr>
            <a:defRPr sz="1200" b="0" i="0" u="none" strike="noStrike" kern="1200" cap="none" spc="20" baseline="0">
              <a:solidFill>
                <a:sysClr val="windowText" lastClr="000000"/>
              </a:solidFill>
              <a:latin typeface="+mn-lt"/>
              <a:ea typeface="+mn-ea"/>
              <a:cs typeface="+mn-cs"/>
            </a:defRPr>
          </a:pPr>
          <a:endParaRPr lang="en-MX"/>
        </a:p>
      </c:txPr>
    </c:title>
    <c:autoTitleDeleted val="0"/>
    <c:plotArea>
      <c:layout/>
      <c:barChart>
        <c:barDir val="bar"/>
        <c:grouping val="clustered"/>
        <c:varyColors val="1"/>
        <c:ser>
          <c:idx val="0"/>
          <c:order val="0"/>
          <c:invertIfNegative val="0"/>
          <c:dPt>
            <c:idx val="0"/>
            <c:invertIfNegative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0-EF1D-48F3-B06F-2FBBC8AA20CF}"/>
              </c:ext>
            </c:extLst>
          </c:dPt>
          <c:dPt>
            <c:idx val="1"/>
            <c:invertIfNegative val="0"/>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05FB-42A0-926C-BD755116F6E2}"/>
              </c:ext>
            </c:extLst>
          </c:dPt>
          <c:dPt>
            <c:idx val="2"/>
            <c:invertIfNegative val="0"/>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05FB-42A0-926C-BD755116F6E2}"/>
              </c:ext>
            </c:extLst>
          </c:dPt>
          <c:dPt>
            <c:idx val="3"/>
            <c:invertIfNegative val="0"/>
            <c:bubble3D val="0"/>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extLst>
              <c:ext xmlns:c16="http://schemas.microsoft.com/office/drawing/2014/chart" uri="{C3380CC4-5D6E-409C-BE32-E72D297353CC}">
                <c16:uniqueId val="{00000001-EF1D-48F3-B06F-2FBBC8AA20CF}"/>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mn-lt"/>
                    <a:ea typeface="+mn-ea"/>
                    <a:cs typeface="+mn-cs"/>
                  </a:defRPr>
                </a:pPr>
                <a:endParaRPr lang="en-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'DF7'!$A$6:$A$9</c:f>
              <c:strCache>
                <c:ptCount val="4"/>
                <c:pt idx="0">
                  <c:v>Support</c:v>
                </c:pt>
                <c:pt idx="1">
                  <c:v>Factory</c:v>
                </c:pt>
                <c:pt idx="2">
                  <c:v>Turnaround</c:v>
                </c:pt>
                <c:pt idx="3">
                  <c:v>Strategic</c:v>
                </c:pt>
              </c:strCache>
            </c:strRef>
          </c:cat>
          <c:val>
            <c:numRef>
              <c:f>'DF7'!$B$6:$B$9</c:f>
              <c:numCache>
                <c:formatCode>0</c:formatCode>
                <c:ptCount val="4"/>
                <c:pt idx="0">
                  <c:v>4</c:v>
                </c:pt>
                <c:pt idx="1">
                  <c:v>1</c:v>
                </c:pt>
                <c:pt idx="2">
                  <c:v>2</c:v>
                </c:pt>
                <c:pt idx="3">
                  <c:v>3</c:v>
                </c:pt>
              </c:numCache>
            </c:numRef>
          </c:val>
          <c:extLst>
            <c:ext xmlns:c16="http://schemas.microsoft.com/office/drawing/2014/chart" uri="{C3380CC4-5D6E-409C-BE32-E72D297353CC}">
              <c16:uniqueId val="{00000002-EF1D-48F3-B06F-2FBBC8AA20CF}"/>
            </c:ext>
          </c:extLst>
        </c:ser>
        <c:dLbls>
          <c:showLegendKey val="0"/>
          <c:showVal val="0"/>
          <c:showCatName val="0"/>
          <c:showSerName val="0"/>
          <c:showPercent val="0"/>
          <c:showBubbleSize val="0"/>
        </c:dLbls>
        <c:gapWidth val="30"/>
        <c:axId val="801629848"/>
        <c:axId val="801625584"/>
      </c:barChart>
      <c:catAx>
        <c:axId val="8016298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50000"/>
                    <a:lumOff val="50000"/>
                  </a:schemeClr>
                </a:solidFill>
                <a:latin typeface="+mn-lt"/>
                <a:ea typeface="+mn-ea"/>
                <a:cs typeface="+mn-cs"/>
              </a:defRPr>
            </a:pPr>
            <a:endParaRPr lang="en-MX"/>
          </a:p>
        </c:txPr>
        <c:crossAx val="801625584"/>
        <c:crosses val="autoZero"/>
        <c:auto val="1"/>
        <c:lblAlgn val="ctr"/>
        <c:lblOffset val="100"/>
        <c:noMultiLvlLbl val="0"/>
      </c:catAx>
      <c:valAx>
        <c:axId val="801625584"/>
        <c:scaling>
          <c:orientation val="minMax"/>
          <c:max val="5"/>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MX"/>
          </a:p>
        </c:txPr>
        <c:crossAx val="801629848"/>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7 </a:t>
            </a:r>
            <a:r>
              <a:rPr lang="en-US" sz="1200" b="0" i="1" u="none" strike="noStrike" baseline="0">
                <a:effectLst/>
              </a:rPr>
              <a:t>Role of IT</a:t>
            </a:r>
          </a:p>
          <a:p>
            <a:pPr>
              <a:defRPr sz="1200"/>
            </a:pPr>
            <a:r>
              <a:rPr lang="en-US" sz="1200"/>
              <a:t>Resulting Governance/Management Objectives Importance</a:t>
            </a:r>
          </a:p>
        </c:rich>
      </c:tx>
      <c:layout>
        <c:manualLayout>
          <c:xMode val="edge"/>
          <c:yMode val="edge"/>
          <c:x val="0.1445665798020834"/>
          <c:y val="3.872819297788943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manualLayout>
          <c:layoutTarget val="inner"/>
          <c:xMode val="edge"/>
          <c:yMode val="edge"/>
          <c:x val="8.0086611115716466E-2"/>
          <c:y val="0.14739681894551487"/>
          <c:w val="0.84527861591747266"/>
          <c:h val="0.83175301976223459"/>
        </c:manualLayout>
      </c:layout>
      <c:barChart>
        <c:barDir val="bar"/>
        <c:grouping val="clustered"/>
        <c:varyColors val="0"/>
        <c:ser>
          <c:idx val="0"/>
          <c:order val="0"/>
          <c:spPr>
            <a:solidFill>
              <a:srgbClr val="F2D2EE">
                <a:alpha val="48000"/>
              </a:srgbClr>
            </a:solidFill>
            <a:ln>
              <a:noFill/>
            </a:ln>
            <a:effectLst/>
          </c:spPr>
          <c:invertIfNegative val="0"/>
          <c:cat>
            <c:strRef>
              <c:f>'DF7'!$A$32:$A$71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'DF7'!$D$32:$D$71</c:f>
              <c:numCache>
                <c:formatCode>0_ ;[Red]\-0\ </c:formatCode>
                <c:ptCount val="40"/>
                <c:pt idx="0">
                  <c:v>0</c:v>
                </c:pt>
                <c:pt idx="1">
                  <c:v>0</c:v>
                </c:pt>
                <c:pt idx="2">
                  <c:v>-10</c:v>
                </c:pt>
                <c:pt idx="3">
                  <c:v>5</c:v>
                </c:pt>
                <c:pt idx="4">
                  <c:v>5</c:v>
                </c:pt>
                <c:pt idx="5">
                  <c:v>0</c:v>
                </c:pt>
                <c:pt idx="6">
                  <c:v>0</c:v>
                </c:pt>
                <c:pt idx="7">
                  <c:v>0</c:v>
                </c:pt>
                <c:pt idx="8">
                  <c:v>0</c:v>
                </c:pt>
                <c:pt idx="9">
                  <c:v>0</c:v>
                </c:pt>
                <c:pt idx="10">
                  <c:v>5</c:v>
                </c:pt>
                <c:pt idx="11">
                  <c:v>0</c:v>
                </c:pt>
                <c:pt idx="12">
                  <c:v>0</c:v>
                </c:pt>
                <c:pt idx="13">
                  <c:v>-10</c:v>
                </c:pt>
                <c:pt idx="14">
                  <c:v>-10</c:v>
                </c:pt>
                <c:pt idx="15">
                  <c:v>-5</c:v>
                </c:pt>
                <c:pt idx="16">
                  <c:v>-5</c:v>
                </c:pt>
                <c:pt idx="17">
                  <c:v>-5</c:v>
                </c:pt>
                <c:pt idx="18">
                  <c:v>0</c:v>
                </c:pt>
                <c:pt idx="19">
                  <c:v>0</c:v>
                </c:pt>
                <c:pt idx="20">
                  <c:v>0</c:v>
                </c:pt>
                <c:pt idx="21">
                  <c:v>0</c:v>
                </c:pt>
                <c:pt idx="22">
                  <c:v>-10</c:v>
                </c:pt>
                <c:pt idx="23">
                  <c:v>5</c:v>
                </c:pt>
                <c:pt idx="24">
                  <c:v>-10</c:v>
                </c:pt>
                <c:pt idx="25">
                  <c:v>0</c:v>
                </c:pt>
                <c:pt idx="26">
                  <c:v>5</c:v>
                </c:pt>
                <c:pt idx="27">
                  <c:v>5</c:v>
                </c:pt>
                <c:pt idx="28">
                  <c:v>0</c:v>
                </c:pt>
                <c:pt idx="29">
                  <c:v>0</c:v>
                </c:pt>
                <c:pt idx="30">
                  <c:v>-15</c:v>
                </c:pt>
                <c:pt idx="31">
                  <c:v>-10</c:v>
                </c:pt>
                <c:pt idx="32">
                  <c:v>-10</c:v>
                </c:pt>
                <c:pt idx="33">
                  <c:v>-10</c:v>
                </c:pt>
                <c:pt idx="34">
                  <c:v>0</c:v>
                </c:pt>
                <c:pt idx="35">
                  <c:v>5</c:v>
                </c:pt>
                <c:pt idx="36">
                  <c:v>5</c:v>
                </c:pt>
                <c:pt idx="37">
                  <c:v>5</c:v>
                </c:pt>
                <c:pt idx="38">
                  <c:v>0</c:v>
                </c:pt>
                <c:pt idx="39">
                  <c:v>5</c:v>
                </c:pt>
              </c:numCache>
            </c:numRef>
          </c:val>
          <c:extLst>
            <c:ext xmlns:c16="http://schemas.microsoft.com/office/drawing/2014/chart" uri="{C3380CC4-5D6E-409C-BE32-E72D297353CC}">
              <c16:uniqueId val="{00000000-9F0F-44D0-8E6B-E231A3210544}"/>
            </c:ext>
          </c:extLst>
        </c:ser>
        <c:dLbls>
          <c:showLegendKey val="0"/>
          <c:showVal val="0"/>
          <c:showCatName val="0"/>
          <c:showSerName val="0"/>
          <c:showPercent val="0"/>
          <c:showBubbleSize val="0"/>
        </c:dLbls>
        <c:gapWidth val="30"/>
        <c:axId val="478952776"/>
        <c:axId val="478953432"/>
      </c:barChart>
      <c:catAx>
        <c:axId val="478952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t"/>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Design Factor 7 </a:t>
            </a:r>
            <a:r>
              <a:rPr lang="en-US" sz="1200" i="1"/>
              <a:t>Role of IT</a:t>
            </a:r>
          </a:p>
          <a:p>
            <a:pPr>
              <a:defRPr sz="1200"/>
            </a:pPr>
            <a:r>
              <a:rPr lang="en-US" sz="1200"/>
              <a:t>Resulting Governance/Management Objectives Importance</a:t>
            </a:r>
          </a:p>
        </c:rich>
      </c:tx>
      <c:layout>
        <c:manualLayout>
          <c:xMode val="edge"/>
          <c:yMode val="edge"/>
          <c:x val="0.18163423506533832"/>
          <c:y val="2.0328381548084442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rgbClr val="F2D2EE"/>
            </a:solidFill>
            <a:ln>
              <a:noFill/>
            </a:ln>
            <a:effectLst/>
          </c:spPr>
          <c:cat>
            <c:strRef>
              <c:f>'DF7'!$A$32:$A$71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'DF7'!$D$32:$D$71</c:f>
              <c:numCache>
                <c:formatCode>0_ ;[Red]\-0\ </c:formatCode>
                <c:ptCount val="40"/>
                <c:pt idx="0">
                  <c:v>0</c:v>
                </c:pt>
                <c:pt idx="1">
                  <c:v>0</c:v>
                </c:pt>
                <c:pt idx="2">
                  <c:v>-10</c:v>
                </c:pt>
                <c:pt idx="3">
                  <c:v>5</c:v>
                </c:pt>
                <c:pt idx="4">
                  <c:v>5</c:v>
                </c:pt>
                <c:pt idx="5">
                  <c:v>0</c:v>
                </c:pt>
                <c:pt idx="6">
                  <c:v>0</c:v>
                </c:pt>
                <c:pt idx="7">
                  <c:v>0</c:v>
                </c:pt>
                <c:pt idx="8">
                  <c:v>0</c:v>
                </c:pt>
                <c:pt idx="9">
                  <c:v>0</c:v>
                </c:pt>
                <c:pt idx="10">
                  <c:v>5</c:v>
                </c:pt>
                <c:pt idx="11">
                  <c:v>0</c:v>
                </c:pt>
                <c:pt idx="12">
                  <c:v>0</c:v>
                </c:pt>
                <c:pt idx="13">
                  <c:v>-10</c:v>
                </c:pt>
                <c:pt idx="14">
                  <c:v>-10</c:v>
                </c:pt>
                <c:pt idx="15">
                  <c:v>-5</c:v>
                </c:pt>
                <c:pt idx="16">
                  <c:v>-5</c:v>
                </c:pt>
                <c:pt idx="17">
                  <c:v>-5</c:v>
                </c:pt>
                <c:pt idx="18">
                  <c:v>0</c:v>
                </c:pt>
                <c:pt idx="19">
                  <c:v>0</c:v>
                </c:pt>
                <c:pt idx="20">
                  <c:v>0</c:v>
                </c:pt>
                <c:pt idx="21">
                  <c:v>0</c:v>
                </c:pt>
                <c:pt idx="22">
                  <c:v>-10</c:v>
                </c:pt>
                <c:pt idx="23">
                  <c:v>5</c:v>
                </c:pt>
                <c:pt idx="24">
                  <c:v>-10</c:v>
                </c:pt>
                <c:pt idx="25">
                  <c:v>0</c:v>
                </c:pt>
                <c:pt idx="26">
                  <c:v>5</c:v>
                </c:pt>
                <c:pt idx="27">
                  <c:v>5</c:v>
                </c:pt>
                <c:pt idx="28">
                  <c:v>0</c:v>
                </c:pt>
                <c:pt idx="29">
                  <c:v>0</c:v>
                </c:pt>
                <c:pt idx="30">
                  <c:v>-15</c:v>
                </c:pt>
                <c:pt idx="31">
                  <c:v>-10</c:v>
                </c:pt>
                <c:pt idx="32">
                  <c:v>-10</c:v>
                </c:pt>
                <c:pt idx="33">
                  <c:v>-10</c:v>
                </c:pt>
                <c:pt idx="34">
                  <c:v>0</c:v>
                </c:pt>
                <c:pt idx="35">
                  <c:v>5</c:v>
                </c:pt>
                <c:pt idx="36">
                  <c:v>5</c:v>
                </c:pt>
                <c:pt idx="37">
                  <c:v>5</c:v>
                </c:pt>
                <c:pt idx="38">
                  <c:v>0</c:v>
                </c:pt>
                <c:pt idx="39">
                  <c:v>5</c:v>
                </c:pt>
              </c:numCache>
            </c:numRef>
          </c:val>
          <c:extLst>
            <c:ext xmlns:c16="http://schemas.microsoft.com/office/drawing/2014/chart" uri="{C3380CC4-5D6E-409C-BE32-E72D297353CC}">
              <c16:uniqueId val="{00000000-8808-4A6A-85BC-FB4838F53BDD}"/>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all" spc="50" baseline="0">
                <a:solidFill>
                  <a:schemeClr val="tx1">
                    <a:lumMod val="65000"/>
                    <a:lumOff val="35000"/>
                  </a:schemeClr>
                </a:solidFill>
                <a:latin typeface="+mn-lt"/>
                <a:ea typeface="+mn-ea"/>
                <a:cs typeface="+mn-cs"/>
              </a:defRPr>
            </a:pPr>
            <a:r>
              <a:rPr lang="en-US" sz="1200" b="0" cap="none" baseline="0"/>
              <a:t>Design Factor 8 </a:t>
            </a:r>
            <a:r>
              <a:rPr lang="en-US" sz="1200" b="0" i="1" cap="none" baseline="0"/>
              <a:t>IT Sourcing Model</a:t>
            </a:r>
            <a:r>
              <a:rPr lang="en-US" sz="1200" b="0" cap="none" baseline="0"/>
              <a:t> (Input) </a:t>
            </a:r>
          </a:p>
        </c:rich>
      </c:tx>
      <c:layout>
        <c:manualLayout>
          <c:xMode val="edge"/>
          <c:yMode val="edge"/>
          <c:x val="0.25563756182975955"/>
          <c:y val="1.2300335053378611E-2"/>
        </c:manualLayout>
      </c:layout>
      <c:overlay val="0"/>
      <c:spPr>
        <a:noFill/>
        <a:ln>
          <a:noFill/>
        </a:ln>
        <a:effectLst/>
      </c:spPr>
      <c:txPr>
        <a:bodyPr rot="0" spcFirstLastPara="1" vertOverflow="ellipsis" vert="horz" wrap="square" anchor="ctr" anchorCtr="1"/>
        <a:lstStyle/>
        <a:p>
          <a:pPr>
            <a:defRPr sz="1200" b="0" i="0" u="none" strike="noStrike" kern="1200" cap="all" spc="50" baseline="0">
              <a:solidFill>
                <a:schemeClr val="tx1">
                  <a:lumMod val="65000"/>
                  <a:lumOff val="35000"/>
                </a:schemeClr>
              </a:solidFill>
              <a:latin typeface="+mn-lt"/>
              <a:ea typeface="+mn-ea"/>
              <a:cs typeface="+mn-cs"/>
            </a:defRPr>
          </a:pPr>
          <a:endParaRPr lang="en-MX"/>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C787-40BF-B676-67E4F5056C81}"/>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C787-40BF-B676-67E4F5056C81}"/>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C787-40BF-B676-67E4F5056C81}"/>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lt1"/>
                    </a:solidFill>
                    <a:latin typeface="+mn-lt"/>
                    <a:ea typeface="+mn-ea"/>
                    <a:cs typeface="+mn-cs"/>
                  </a:defRPr>
                </a:pPr>
                <a:endParaRPr lang="en-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'DF8'!$A$6:$A$8</c:f>
              <c:strCache>
                <c:ptCount val="3"/>
                <c:pt idx="0">
                  <c:v>Outsourcing</c:v>
                </c:pt>
                <c:pt idx="1">
                  <c:v>Cloud</c:v>
                </c:pt>
                <c:pt idx="2">
                  <c:v>Insourced</c:v>
                </c:pt>
              </c:strCache>
            </c:strRef>
          </c:cat>
          <c:val>
            <c:numRef>
              <c:f>'DF8'!$B$6:$B$8</c:f>
              <c:numCache>
                <c:formatCode>0%</c:formatCode>
                <c:ptCount val="3"/>
                <c:pt idx="0">
                  <c:v>0.3</c:v>
                </c:pt>
                <c:pt idx="1">
                  <c:v>0.2</c:v>
                </c:pt>
                <c:pt idx="2">
                  <c:v>0.5</c:v>
                </c:pt>
              </c:numCache>
            </c:numRef>
          </c:val>
          <c:extLst>
            <c:ext xmlns:c16="http://schemas.microsoft.com/office/drawing/2014/chart" uri="{C3380CC4-5D6E-409C-BE32-E72D297353CC}">
              <c16:uniqueId val="{00000006-C787-40BF-B676-67E4F5056C81}"/>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orientation="portrait"/>
  </c:printSettings>
  <c:userShapes r:id="rId3"/>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8 </a:t>
            </a:r>
            <a:r>
              <a:rPr lang="en-US" sz="1200" b="0" i="1" u="none" strike="noStrike" baseline="0">
                <a:effectLst/>
              </a:rPr>
              <a:t>Sourcing Model for IT</a:t>
            </a:r>
          </a:p>
          <a:p>
            <a:pPr>
              <a:defRPr sz="1200"/>
            </a:pPr>
            <a:r>
              <a:rPr lang="en-US" sz="1200"/>
              <a:t>Resulting Governance/Management Objectives Importance</a:t>
            </a:r>
          </a:p>
        </c:rich>
      </c:tx>
      <c:layout>
        <c:manualLayout>
          <c:xMode val="edge"/>
          <c:yMode val="edge"/>
          <c:x val="0.20665649591838672"/>
          <c:y val="4.556776423222758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manualLayout>
          <c:layoutTarget val="inner"/>
          <c:xMode val="edge"/>
          <c:yMode val="edge"/>
          <c:x val="6.9934488802845668E-2"/>
          <c:y val="0.1824363789885298"/>
          <c:w val="0.86489176215677244"/>
          <c:h val="0.79641468464503451"/>
        </c:manualLayout>
      </c:layout>
      <c:barChart>
        <c:barDir val="bar"/>
        <c:grouping val="clustered"/>
        <c:varyColors val="0"/>
        <c:ser>
          <c:idx val="0"/>
          <c:order val="0"/>
          <c:spPr>
            <a:solidFill>
              <a:srgbClr val="F2D2EE">
                <a:alpha val="48000"/>
              </a:srgbClr>
            </a:solidFill>
            <a:ln>
              <a:noFill/>
            </a:ln>
            <a:effectLst/>
          </c:spPr>
          <c:invertIfNegative val="0"/>
          <c:cat>
            <c:strRef>
              <c:f>'DF8'!$A$32:$A$71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'DF8'!$D$32:$D$71</c:f>
              <c:numCache>
                <c:formatCode>0_ ;[Red]\-0\ </c:formatCode>
                <c:ptCount val="40"/>
                <c:pt idx="0">
                  <c:v>0</c:v>
                </c:pt>
                <c:pt idx="1">
                  <c:v>0</c:v>
                </c:pt>
                <c:pt idx="2">
                  <c:v>-10</c:v>
                </c:pt>
                <c:pt idx="3">
                  <c:v>0</c:v>
                </c:pt>
                <c:pt idx="4">
                  <c:v>0</c:v>
                </c:pt>
                <c:pt idx="5">
                  <c:v>0</c:v>
                </c:pt>
                <c:pt idx="6">
                  <c:v>0</c:v>
                </c:pt>
                <c:pt idx="7">
                  <c:v>0</c:v>
                </c:pt>
                <c:pt idx="8">
                  <c:v>0</c:v>
                </c:pt>
                <c:pt idx="9">
                  <c:v>0</c:v>
                </c:pt>
                <c:pt idx="10">
                  <c:v>0</c:v>
                </c:pt>
                <c:pt idx="11">
                  <c:v>0</c:v>
                </c:pt>
                <c:pt idx="12">
                  <c:v>0</c:v>
                </c:pt>
                <c:pt idx="13">
                  <c:v>-15</c:v>
                </c:pt>
                <c:pt idx="14">
                  <c:v>-15</c:v>
                </c:pt>
                <c:pt idx="15">
                  <c:v>0</c:v>
                </c:pt>
                <c:pt idx="16">
                  <c:v>-10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-15</c:v>
                </c:pt>
                <c:pt idx="37">
                  <c:v>0</c:v>
                </c:pt>
                <c:pt idx="38">
                  <c:v>0</c:v>
                </c:pt>
                <c:pt idx="39">
                  <c:v>0</c:v>
                </c:pt>
              </c:numCache>
            </c:numRef>
          </c:val>
          <c:extLst>
            <c:ext xmlns:c16="http://schemas.microsoft.com/office/drawing/2014/chart" uri="{C3380CC4-5D6E-409C-BE32-E72D297353CC}">
              <c16:uniqueId val="{00000000-23D4-4FC2-ABDC-CBDB552C7CA7}"/>
            </c:ext>
          </c:extLst>
        </c:ser>
        <c:dLbls>
          <c:showLegendKey val="0"/>
          <c:showVal val="0"/>
          <c:showCatName val="0"/>
          <c:showSerName val="0"/>
          <c:showPercent val="0"/>
          <c:showBubbleSize val="0"/>
        </c:dLbls>
        <c:gapWidth val="30"/>
        <c:axId val="478952776"/>
        <c:axId val="478953432"/>
      </c:barChart>
      <c:catAx>
        <c:axId val="478952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t"/>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8 </a:t>
            </a:r>
            <a:r>
              <a:rPr lang="en-US" sz="1200" b="0" i="1" u="none" strike="noStrike" baseline="0">
                <a:effectLst/>
              </a:rPr>
              <a:t>Sourcing Model for IT</a:t>
            </a:r>
          </a:p>
          <a:p>
            <a:pPr>
              <a:defRPr sz="1200"/>
            </a:pPr>
            <a:r>
              <a:rPr lang="en-US" sz="1200"/>
              <a:t>Resulting Governance/ Management Objectives Importance </a:t>
            </a:r>
          </a:p>
        </c:rich>
      </c:tx>
      <c:layout>
        <c:manualLayout>
          <c:xMode val="edge"/>
          <c:yMode val="edge"/>
          <c:x val="0.17723551747140293"/>
          <c:y val="4.0438546714140641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rgbClr val="F2D2EE"/>
            </a:solidFill>
            <a:ln>
              <a:noFill/>
            </a:ln>
            <a:effectLst/>
          </c:spPr>
          <c:cat>
            <c:strRef>
              <c:f>'DF8'!$A$32:$A$71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'DF8'!$D$32:$D$71</c:f>
              <c:numCache>
                <c:formatCode>0_ ;[Red]\-0\ </c:formatCode>
                <c:ptCount val="40"/>
                <c:pt idx="0">
                  <c:v>0</c:v>
                </c:pt>
                <c:pt idx="1">
                  <c:v>0</c:v>
                </c:pt>
                <c:pt idx="2">
                  <c:v>-10</c:v>
                </c:pt>
                <c:pt idx="3">
                  <c:v>0</c:v>
                </c:pt>
                <c:pt idx="4">
                  <c:v>0</c:v>
                </c:pt>
                <c:pt idx="5">
                  <c:v>0</c:v>
                </c:pt>
                <c:pt idx="6">
                  <c:v>0</c:v>
                </c:pt>
                <c:pt idx="7">
                  <c:v>0</c:v>
                </c:pt>
                <c:pt idx="8">
                  <c:v>0</c:v>
                </c:pt>
                <c:pt idx="9">
                  <c:v>0</c:v>
                </c:pt>
                <c:pt idx="10">
                  <c:v>0</c:v>
                </c:pt>
                <c:pt idx="11">
                  <c:v>0</c:v>
                </c:pt>
                <c:pt idx="12">
                  <c:v>0</c:v>
                </c:pt>
                <c:pt idx="13">
                  <c:v>-15</c:v>
                </c:pt>
                <c:pt idx="14">
                  <c:v>-15</c:v>
                </c:pt>
                <c:pt idx="15">
                  <c:v>0</c:v>
                </c:pt>
                <c:pt idx="16">
                  <c:v>-10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-15</c:v>
                </c:pt>
                <c:pt idx="37">
                  <c:v>0</c:v>
                </c:pt>
                <c:pt idx="38">
                  <c:v>0</c:v>
                </c:pt>
                <c:pt idx="39">
                  <c:v>0</c:v>
                </c:pt>
              </c:numCache>
            </c:numRef>
          </c:val>
          <c:extLst>
            <c:ext xmlns:c16="http://schemas.microsoft.com/office/drawing/2014/chart" uri="{C3380CC4-5D6E-409C-BE32-E72D297353CC}">
              <c16:uniqueId val="{00000000-F964-45A2-B98B-A06EC7DAC6E7}"/>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all" spc="50" baseline="0">
                <a:solidFill>
                  <a:schemeClr val="tx1">
                    <a:lumMod val="65000"/>
                    <a:lumOff val="35000"/>
                  </a:schemeClr>
                </a:solidFill>
                <a:latin typeface="+mn-lt"/>
                <a:ea typeface="+mn-ea"/>
                <a:cs typeface="+mn-cs"/>
              </a:defRPr>
            </a:pPr>
            <a:r>
              <a:rPr lang="en-US" sz="1200" b="0" i="0" cap="none" baseline="0"/>
              <a:t>Design Factor 9 </a:t>
            </a:r>
            <a:r>
              <a:rPr lang="en-US" sz="1200" b="0" i="1" cap="none" baseline="0"/>
              <a:t>IT Implementation Methods</a:t>
            </a:r>
          </a:p>
        </c:rich>
      </c:tx>
      <c:overlay val="0"/>
      <c:spPr>
        <a:noFill/>
        <a:ln>
          <a:noFill/>
        </a:ln>
        <a:effectLst/>
      </c:spPr>
      <c:txPr>
        <a:bodyPr rot="0" spcFirstLastPara="1" vertOverflow="ellipsis" vert="horz" wrap="square" anchor="ctr" anchorCtr="1"/>
        <a:lstStyle/>
        <a:p>
          <a:pPr>
            <a:defRPr sz="1200" b="0" i="0" u="none" strike="noStrike" kern="1200" cap="all" spc="50" baseline="0">
              <a:solidFill>
                <a:schemeClr val="tx1">
                  <a:lumMod val="65000"/>
                  <a:lumOff val="35000"/>
                </a:schemeClr>
              </a:solidFill>
              <a:latin typeface="+mn-lt"/>
              <a:ea typeface="+mn-ea"/>
              <a:cs typeface="+mn-cs"/>
            </a:defRPr>
          </a:pPr>
          <a:endParaRPr lang="en-MX"/>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326C-4C34-B29C-6A2E4A83FF4E}"/>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326C-4C34-B29C-6A2E4A83FF4E}"/>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21AB-4457-92F2-11454595FF66}"/>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lt1"/>
                    </a:solidFill>
                    <a:latin typeface="+mn-lt"/>
                    <a:ea typeface="+mn-ea"/>
                    <a:cs typeface="+mn-cs"/>
                  </a:defRPr>
                </a:pPr>
                <a:endParaRPr lang="en-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'DF9'!$A$6:$A$8</c:f>
              <c:strCache>
                <c:ptCount val="3"/>
                <c:pt idx="0">
                  <c:v>Agile</c:v>
                </c:pt>
                <c:pt idx="1">
                  <c:v>DevOps</c:v>
                </c:pt>
                <c:pt idx="2">
                  <c:v>Traditional</c:v>
                </c:pt>
              </c:strCache>
            </c:strRef>
          </c:cat>
          <c:val>
            <c:numRef>
              <c:f>'DF9'!$B$6:$B$8</c:f>
              <c:numCache>
                <c:formatCode>0%</c:formatCode>
                <c:ptCount val="3"/>
                <c:pt idx="0">
                  <c:v>0.15</c:v>
                </c:pt>
                <c:pt idx="1">
                  <c:v>0.05</c:v>
                </c:pt>
                <c:pt idx="2">
                  <c:v>0.8</c:v>
                </c:pt>
              </c:numCache>
            </c:numRef>
          </c:val>
          <c:extLst>
            <c:ext xmlns:c16="http://schemas.microsoft.com/office/drawing/2014/chart" uri="{C3380CC4-5D6E-409C-BE32-E72D297353CC}">
              <c16:uniqueId val="{00000004-326C-4C34-B29C-6A2E4A83FF4E}"/>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orientation="portrait"/>
  </c:printSettings>
  <c:userShapes r:id="rId3"/>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9  </a:t>
            </a:r>
            <a:r>
              <a:rPr lang="en-US" sz="1200" b="0" i="1" u="none" strike="noStrike" baseline="0">
                <a:effectLst/>
              </a:rPr>
              <a:t>IT Implementation Methods</a:t>
            </a:r>
          </a:p>
          <a:p>
            <a:pPr>
              <a:defRPr sz="1200"/>
            </a:pPr>
            <a:r>
              <a:rPr lang="en-US" sz="1200"/>
              <a:t>Resulting Governance/Management Objectives Importance</a:t>
            </a:r>
          </a:p>
        </c:rich>
      </c:tx>
      <c:layout>
        <c:manualLayout>
          <c:xMode val="edge"/>
          <c:yMode val="edge"/>
          <c:x val="0.11651885640448768"/>
          <c:y val="5.4535981215530174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manualLayout>
          <c:layoutTarget val="inner"/>
          <c:xMode val="edge"/>
          <c:yMode val="edge"/>
          <c:x val="7.1845191649894752E-2"/>
          <c:y val="0.21155208637378656"/>
          <c:w val="0.86120042617754466"/>
          <c:h val="0.76699428215294196"/>
        </c:manualLayout>
      </c:layout>
      <c:barChart>
        <c:barDir val="bar"/>
        <c:grouping val="clustered"/>
        <c:varyColors val="0"/>
        <c:ser>
          <c:idx val="0"/>
          <c:order val="0"/>
          <c:spPr>
            <a:solidFill>
              <a:srgbClr val="F2D2EE">
                <a:alpha val="48000"/>
              </a:srgbClr>
            </a:solidFill>
            <a:ln>
              <a:noFill/>
            </a:ln>
            <a:effectLst/>
          </c:spPr>
          <c:invertIfNegative val="0"/>
          <c:cat>
            <c:strRef>
              <c:f>'DF9'!$A$28:$A$67</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'DF9'!$D$28:$D$67</c:f>
              <c:numCache>
                <c:formatCode>0_ ;[Red]\-0\ </c:formatCode>
                <c:ptCount val="40"/>
                <c:pt idx="0">
                  <c:v>0</c:v>
                </c:pt>
                <c:pt idx="1">
                  <c:v>0</c:v>
                </c:pt>
                <c:pt idx="2">
                  <c:v>0</c:v>
                </c:pt>
                <c:pt idx="3">
                  <c:v>0</c:v>
                </c:pt>
                <c:pt idx="4">
                  <c:v>0</c:v>
                </c:pt>
                <c:pt idx="5">
                  <c:v>0</c:v>
                </c:pt>
                <c:pt idx="6">
                  <c:v>0</c:v>
                </c:pt>
                <c:pt idx="7">
                  <c:v>-5</c:v>
                </c:pt>
                <c:pt idx="8">
                  <c:v>0</c:v>
                </c:pt>
                <c:pt idx="9">
                  <c:v>0</c:v>
                </c:pt>
                <c:pt idx="10">
                  <c:v>0</c:v>
                </c:pt>
                <c:pt idx="11">
                  <c:v>0</c:v>
                </c:pt>
                <c:pt idx="12">
                  <c:v>0</c:v>
                </c:pt>
                <c:pt idx="13">
                  <c:v>0</c:v>
                </c:pt>
                <c:pt idx="14">
                  <c:v>0</c:v>
                </c:pt>
                <c:pt idx="15">
                  <c:v>0</c:v>
                </c:pt>
                <c:pt idx="16">
                  <c:v>0</c:v>
                </c:pt>
                <c:pt idx="17">
                  <c:v>0</c:v>
                </c:pt>
                <c:pt idx="18">
                  <c:v>0</c:v>
                </c:pt>
                <c:pt idx="19">
                  <c:v>0</c:v>
                </c:pt>
                <c:pt idx="20">
                  <c:v>-5</c:v>
                </c:pt>
                <c:pt idx="21">
                  <c:v>-5</c:v>
                </c:pt>
                <c:pt idx="22">
                  <c:v>0</c:v>
                </c:pt>
                <c:pt idx="23">
                  <c:v>0</c:v>
                </c:pt>
                <c:pt idx="24">
                  <c:v>-5</c:v>
                </c:pt>
                <c:pt idx="25">
                  <c:v>-5</c:v>
                </c:pt>
                <c:pt idx="26">
                  <c:v>0</c:v>
                </c:pt>
                <c:pt idx="27">
                  <c:v>0</c:v>
                </c:pt>
                <c:pt idx="28">
                  <c:v>-5</c:v>
                </c:pt>
                <c:pt idx="29">
                  <c:v>0</c:v>
                </c:pt>
                <c:pt idx="30">
                  <c:v>-5</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0-892B-4F79-A5F4-78142ED85077}"/>
            </c:ext>
          </c:extLst>
        </c:ser>
        <c:dLbls>
          <c:showLegendKey val="0"/>
          <c:showVal val="0"/>
          <c:showCatName val="0"/>
          <c:showSerName val="0"/>
          <c:showPercent val="0"/>
          <c:showBubbleSize val="0"/>
        </c:dLbls>
        <c:gapWidth val="35"/>
        <c:axId val="478952776"/>
        <c:axId val="478953432"/>
      </c:barChart>
      <c:catAx>
        <c:axId val="478952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t"/>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bg2">
                    <a:lumMod val="50000"/>
                  </a:schemeClr>
                </a:solidFill>
                <a:latin typeface="+mn-lt"/>
                <a:ea typeface="+mn-ea"/>
                <a:cs typeface="+mn-cs"/>
              </a:defRPr>
            </a:pPr>
            <a:r>
              <a:rPr lang="en-US" sz="1200" b="0" i="0" baseline="0">
                <a:solidFill>
                  <a:schemeClr val="bg2">
                    <a:lumMod val="50000"/>
                  </a:schemeClr>
                </a:solidFill>
                <a:effectLst/>
              </a:rPr>
              <a:t>Design Factor 1 </a:t>
            </a:r>
            <a:r>
              <a:rPr lang="en-US" sz="1200" b="0" i="1" baseline="0">
                <a:solidFill>
                  <a:schemeClr val="bg2">
                    <a:lumMod val="50000"/>
                  </a:schemeClr>
                </a:solidFill>
                <a:effectLst/>
              </a:rPr>
              <a:t>Enterprise Strategy</a:t>
            </a:r>
            <a:endParaRPr lang="en-GB" sz="1200" i="1">
              <a:solidFill>
                <a:schemeClr val="bg2">
                  <a:lumMod val="50000"/>
                </a:schemeClr>
              </a:solidFill>
              <a:effectLst/>
            </a:endParaRPr>
          </a:p>
          <a:p>
            <a:pPr>
              <a:defRPr sz="1200">
                <a:solidFill>
                  <a:schemeClr val="bg2">
                    <a:lumMod val="50000"/>
                  </a:schemeClr>
                </a:solidFill>
              </a:defRPr>
            </a:pPr>
            <a:r>
              <a:rPr lang="en-US" sz="1200" b="0" i="0" baseline="0">
                <a:solidFill>
                  <a:schemeClr val="bg2">
                    <a:lumMod val="50000"/>
                  </a:schemeClr>
                </a:solidFill>
                <a:effectLst/>
              </a:rPr>
              <a:t>Resulting Governance/Management Objectives Importance (Output)</a:t>
            </a:r>
            <a:endParaRPr lang="en-GB" sz="1200">
              <a:solidFill>
                <a:schemeClr val="bg2">
                  <a:lumMod val="50000"/>
                </a:schemeClr>
              </a:solidFill>
              <a:effectLst/>
            </a:endParaRPr>
          </a:p>
        </c:rich>
      </c:tx>
      <c:layout>
        <c:manualLayout>
          <c:xMode val="edge"/>
          <c:yMode val="edge"/>
          <c:x val="0.14333077421754428"/>
          <c:y val="6.6823875241052658E-3"/>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bg2">
                  <a:lumMod val="50000"/>
                </a:schemeClr>
              </a:solidFill>
              <a:latin typeface="+mn-lt"/>
              <a:ea typeface="+mn-ea"/>
              <a:cs typeface="+mn-cs"/>
            </a:defRPr>
          </a:pPr>
          <a:endParaRPr lang="en-MX"/>
        </a:p>
      </c:txPr>
    </c:title>
    <c:autoTitleDeleted val="0"/>
    <c:plotArea>
      <c:layout/>
      <c:radarChart>
        <c:radarStyle val="filled"/>
        <c:varyColors val="0"/>
        <c:ser>
          <c:idx val="0"/>
          <c:order val="0"/>
          <c:spPr>
            <a:solidFill>
              <a:srgbClr val="F2D2EE">
                <a:alpha val="75000"/>
              </a:srgbClr>
            </a:solidFill>
            <a:ln>
              <a:solidFill>
                <a:schemeClr val="bg1">
                  <a:lumMod val="75000"/>
                </a:schemeClr>
              </a:solidFill>
            </a:ln>
            <a:effectLst/>
          </c:spPr>
          <c:cat>
            <c:strRef>
              <c:f>'DF1'!$A$22:$A$61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BAI01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'DF1'!$D$22:$D$61</c:f>
              <c:numCache>
                <c:formatCode>###0;[Red]\-###0</c:formatCode>
                <c:ptCount val="40"/>
                <c:pt idx="0">
                  <c:v>0</c:v>
                </c:pt>
                <c:pt idx="1">
                  <c:v>5</c:v>
                </c:pt>
                <c:pt idx="2">
                  <c:v>5</c:v>
                </c:pt>
                <c:pt idx="3">
                  <c:v>-10</c:v>
                </c:pt>
                <c:pt idx="4">
                  <c:v>5</c:v>
                </c:pt>
                <c:pt idx="5">
                  <c:v>0</c:v>
                </c:pt>
                <c:pt idx="6">
                  <c:v>0</c:v>
                </c:pt>
                <c:pt idx="7">
                  <c:v>15</c:v>
                </c:pt>
                <c:pt idx="8">
                  <c:v>-15</c:v>
                </c:pt>
                <c:pt idx="9">
                  <c:v>-5</c:v>
                </c:pt>
                <c:pt idx="10">
                  <c:v>-10</c:v>
                </c:pt>
                <c:pt idx="11">
                  <c:v>10</c:v>
                </c:pt>
                <c:pt idx="12">
                  <c:v>5</c:v>
                </c:pt>
                <c:pt idx="13">
                  <c:v>5</c:v>
                </c:pt>
                <c:pt idx="14">
                  <c:v>-10</c:v>
                </c:pt>
                <c:pt idx="15">
                  <c:v>10</c:v>
                </c:pt>
                <c:pt idx="16">
                  <c:v>5</c:v>
                </c:pt>
                <c:pt idx="17">
                  <c:v>5</c:v>
                </c:pt>
                <c:pt idx="18">
                  <c:v>0</c:v>
                </c:pt>
                <c:pt idx="19">
                  <c:v>15</c:v>
                </c:pt>
                <c:pt idx="20">
                  <c:v>-5</c:v>
                </c:pt>
                <c:pt idx="21">
                  <c:v>-5</c:v>
                </c:pt>
                <c:pt idx="22">
                  <c:v>10</c:v>
                </c:pt>
                <c:pt idx="23">
                  <c:v>15</c:v>
                </c:pt>
                <c:pt idx="24">
                  <c:v>5</c:v>
                </c:pt>
                <c:pt idx="25">
                  <c:v>0</c:v>
                </c:pt>
                <c:pt idx="26">
                  <c:v>-15</c:v>
                </c:pt>
                <c:pt idx="27">
                  <c:v>0</c:v>
                </c:pt>
                <c:pt idx="28">
                  <c:v>0</c:v>
                </c:pt>
                <c:pt idx="29">
                  <c:v>5</c:v>
                </c:pt>
                <c:pt idx="30">
                  <c:v>5</c:v>
                </c:pt>
                <c:pt idx="31">
                  <c:v>10</c:v>
                </c:pt>
                <c:pt idx="32">
                  <c:v>10</c:v>
                </c:pt>
                <c:pt idx="33">
                  <c:v>10</c:v>
                </c:pt>
                <c:pt idx="34">
                  <c:v>5</c:v>
                </c:pt>
                <c:pt idx="35">
                  <c:v>5</c:v>
                </c:pt>
                <c:pt idx="36">
                  <c:v>0</c:v>
                </c:pt>
                <c:pt idx="37">
                  <c:v>0</c:v>
                </c:pt>
                <c:pt idx="38">
                  <c:v>0</c:v>
                </c:pt>
                <c:pt idx="39">
                  <c:v>0</c:v>
                </c:pt>
              </c:numCache>
            </c:numRef>
          </c:val>
          <c:extLst>
            <c:ext xmlns:c16="http://schemas.microsoft.com/office/drawing/2014/chart" uri="{C3380CC4-5D6E-409C-BE32-E72D297353CC}">
              <c16:uniqueId val="{00000000-9627-48E5-80F6-9012549AA489}"/>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9  </a:t>
            </a:r>
            <a:r>
              <a:rPr lang="en-US" sz="1200" b="0" i="1" u="none" strike="noStrike" baseline="0">
                <a:effectLst/>
              </a:rPr>
              <a:t>IT Implementation Methods</a:t>
            </a:r>
            <a:endParaRPr lang="en-US" sz="1200" i="1"/>
          </a:p>
          <a:p>
            <a:pPr>
              <a:defRPr sz="1200"/>
            </a:pPr>
            <a:r>
              <a:rPr lang="en-US" sz="1200"/>
              <a:t>Resulting Governance/Management Objectives Importance</a:t>
            </a:r>
          </a:p>
        </c:rich>
      </c:tx>
      <c:layout>
        <c:manualLayout>
          <c:xMode val="edge"/>
          <c:yMode val="edge"/>
          <c:x val="0.19336526493098929"/>
          <c:y val="3.1211131556247364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rgbClr val="F2D2EE"/>
            </a:solidFill>
            <a:ln>
              <a:noFill/>
            </a:ln>
            <a:effectLst/>
          </c:spPr>
          <c:cat>
            <c:strRef>
              <c:f>'DF9'!$A$28:$A$67</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'DF9'!$D$28:$D$67</c:f>
              <c:numCache>
                <c:formatCode>0_ ;[Red]\-0\ </c:formatCode>
                <c:ptCount val="40"/>
                <c:pt idx="0">
                  <c:v>0</c:v>
                </c:pt>
                <c:pt idx="1">
                  <c:v>0</c:v>
                </c:pt>
                <c:pt idx="2">
                  <c:v>0</c:v>
                </c:pt>
                <c:pt idx="3">
                  <c:v>0</c:v>
                </c:pt>
                <c:pt idx="4">
                  <c:v>0</c:v>
                </c:pt>
                <c:pt idx="5">
                  <c:v>0</c:v>
                </c:pt>
                <c:pt idx="6">
                  <c:v>0</c:v>
                </c:pt>
                <c:pt idx="7">
                  <c:v>-5</c:v>
                </c:pt>
                <c:pt idx="8">
                  <c:v>0</c:v>
                </c:pt>
                <c:pt idx="9">
                  <c:v>0</c:v>
                </c:pt>
                <c:pt idx="10">
                  <c:v>0</c:v>
                </c:pt>
                <c:pt idx="11">
                  <c:v>0</c:v>
                </c:pt>
                <c:pt idx="12">
                  <c:v>0</c:v>
                </c:pt>
                <c:pt idx="13">
                  <c:v>0</c:v>
                </c:pt>
                <c:pt idx="14">
                  <c:v>0</c:v>
                </c:pt>
                <c:pt idx="15">
                  <c:v>0</c:v>
                </c:pt>
                <c:pt idx="16">
                  <c:v>0</c:v>
                </c:pt>
                <c:pt idx="17">
                  <c:v>0</c:v>
                </c:pt>
                <c:pt idx="18">
                  <c:v>0</c:v>
                </c:pt>
                <c:pt idx="19">
                  <c:v>0</c:v>
                </c:pt>
                <c:pt idx="20">
                  <c:v>-5</c:v>
                </c:pt>
                <c:pt idx="21">
                  <c:v>-5</c:v>
                </c:pt>
                <c:pt idx="22">
                  <c:v>0</c:v>
                </c:pt>
                <c:pt idx="23">
                  <c:v>0</c:v>
                </c:pt>
                <c:pt idx="24">
                  <c:v>-5</c:v>
                </c:pt>
                <c:pt idx="25">
                  <c:v>-5</c:v>
                </c:pt>
                <c:pt idx="26">
                  <c:v>0</c:v>
                </c:pt>
                <c:pt idx="27">
                  <c:v>0</c:v>
                </c:pt>
                <c:pt idx="28">
                  <c:v>-5</c:v>
                </c:pt>
                <c:pt idx="29">
                  <c:v>0</c:v>
                </c:pt>
                <c:pt idx="30">
                  <c:v>-5</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0-C249-495B-965A-39F5DB5624C3}"/>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all" spc="50" baseline="0">
                <a:solidFill>
                  <a:schemeClr val="tx1">
                    <a:lumMod val="65000"/>
                    <a:lumOff val="35000"/>
                  </a:schemeClr>
                </a:solidFill>
                <a:latin typeface="+mn-lt"/>
                <a:ea typeface="+mn-ea"/>
                <a:cs typeface="+mn-cs"/>
              </a:defRPr>
            </a:pPr>
            <a:r>
              <a:rPr lang="en-US" sz="1200" b="0" i="0" cap="none" baseline="0"/>
              <a:t>Design Factor 10 </a:t>
            </a:r>
            <a:r>
              <a:rPr lang="en-US" sz="1200" b="0" i="1" cap="none" baseline="0"/>
              <a:t>Technology Adoption Strategy</a:t>
            </a:r>
          </a:p>
        </c:rich>
      </c:tx>
      <c:layout>
        <c:manualLayout>
          <c:xMode val="edge"/>
          <c:yMode val="edge"/>
          <c:x val="0.1709332757493624"/>
          <c:y val="3.3481863373146334E-2"/>
        </c:manualLayout>
      </c:layout>
      <c:overlay val="0"/>
      <c:spPr>
        <a:noFill/>
        <a:ln>
          <a:noFill/>
        </a:ln>
        <a:effectLst/>
      </c:spPr>
      <c:txPr>
        <a:bodyPr rot="0" spcFirstLastPara="1" vertOverflow="ellipsis" vert="horz" wrap="square" anchor="ctr" anchorCtr="1"/>
        <a:lstStyle/>
        <a:p>
          <a:pPr>
            <a:defRPr sz="1200" b="0" i="0" u="none" strike="noStrike" kern="1200" cap="all" spc="50" baseline="0">
              <a:solidFill>
                <a:schemeClr val="tx1">
                  <a:lumMod val="65000"/>
                  <a:lumOff val="35000"/>
                </a:schemeClr>
              </a:solidFill>
              <a:latin typeface="+mn-lt"/>
              <a:ea typeface="+mn-ea"/>
              <a:cs typeface="+mn-cs"/>
            </a:defRPr>
          </a:pPr>
          <a:endParaRPr lang="en-MX"/>
        </a:p>
      </c:txPr>
    </c:title>
    <c:autoTitleDeleted val="0"/>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4C20-4869-B5DB-16E29718F99E}"/>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4C20-4869-B5DB-16E29718F99E}"/>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60A1-4EB9-BDB6-5672F1688BC1}"/>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lt1"/>
                    </a:solidFill>
                    <a:latin typeface="+mn-lt"/>
                    <a:ea typeface="+mn-ea"/>
                    <a:cs typeface="+mn-cs"/>
                  </a:defRPr>
                </a:pPr>
                <a:endParaRPr lang="en-MX"/>
              </a:p>
            </c:txPr>
            <c:dLblPos val="inEnd"/>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'DF10'!$A$6:$A$8</c:f>
              <c:strCache>
                <c:ptCount val="3"/>
                <c:pt idx="0">
                  <c:v>First mover</c:v>
                </c:pt>
                <c:pt idx="1">
                  <c:v>Follower</c:v>
                </c:pt>
                <c:pt idx="2">
                  <c:v>Slow adopter</c:v>
                </c:pt>
              </c:strCache>
            </c:strRef>
          </c:cat>
          <c:val>
            <c:numRef>
              <c:f>'DF10'!$B$6:$B$8</c:f>
              <c:numCache>
                <c:formatCode>0%</c:formatCode>
                <c:ptCount val="3"/>
                <c:pt idx="0">
                  <c:v>0.1</c:v>
                </c:pt>
                <c:pt idx="1">
                  <c:v>0.2</c:v>
                </c:pt>
                <c:pt idx="2">
                  <c:v>0.7</c:v>
                </c:pt>
              </c:numCache>
            </c:numRef>
          </c:val>
          <c:extLst>
            <c:ext xmlns:c16="http://schemas.microsoft.com/office/drawing/2014/chart" uri="{C3380CC4-5D6E-409C-BE32-E72D297353CC}">
              <c16:uniqueId val="{00000006-4C20-4869-B5DB-16E29718F99E}"/>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t"/>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MX"/>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orientation="portrait"/>
  </c:printSettings>
  <c:userShapes r:id="rId3"/>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10 </a:t>
            </a:r>
            <a:r>
              <a:rPr lang="en-US" sz="1200" b="0" i="1" u="none" strike="noStrike" baseline="0">
                <a:effectLst/>
              </a:rPr>
              <a:t>Technology Adoption Strategy</a:t>
            </a:r>
            <a:endParaRPr lang="en-US" sz="1200" i="1"/>
          </a:p>
          <a:p>
            <a:pPr>
              <a:defRPr sz="1200"/>
            </a:pPr>
            <a:r>
              <a:rPr lang="en-US" sz="1200"/>
              <a:t>Resulting Governance/Management Objectives Importance</a:t>
            </a:r>
          </a:p>
        </c:rich>
      </c:tx>
      <c:layout>
        <c:manualLayout>
          <c:xMode val="edge"/>
          <c:yMode val="edge"/>
          <c:x val="0.15466916637942388"/>
          <c:y val="4.04236617871358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manualLayout>
          <c:layoutTarget val="inner"/>
          <c:xMode val="edge"/>
          <c:yMode val="edge"/>
          <c:x val="7.0332812600921557E-2"/>
          <c:y val="0.19521960057477244"/>
          <c:w val="0.86412223016518563"/>
          <c:h val="0.78270446901093116"/>
        </c:manualLayout>
      </c:layout>
      <c:barChart>
        <c:barDir val="bar"/>
        <c:grouping val="clustered"/>
        <c:varyColors val="0"/>
        <c:ser>
          <c:idx val="0"/>
          <c:order val="0"/>
          <c:spPr>
            <a:solidFill>
              <a:srgbClr val="F2D2EE">
                <a:alpha val="48000"/>
              </a:srgbClr>
            </a:solidFill>
            <a:ln>
              <a:noFill/>
            </a:ln>
            <a:effectLst/>
          </c:spPr>
          <c:invertIfNegative val="0"/>
          <c:cat>
            <c:strRef>
              <c:f>'DF10'!$A$22:$A$61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'DF10'!$D$22:$D$61</c:f>
              <c:numCache>
                <c:formatCode>0_ ;[Red]\-0\ </c:formatCode>
                <c:ptCount val="40"/>
                <c:pt idx="0">
                  <c:v>-25</c:v>
                </c:pt>
                <c:pt idx="1">
                  <c:v>-25</c:v>
                </c:pt>
                <c:pt idx="2">
                  <c:v>0</c:v>
                </c:pt>
                <c:pt idx="3">
                  <c:v>-15</c:v>
                </c:pt>
                <c:pt idx="4">
                  <c:v>0</c:v>
                </c:pt>
                <c:pt idx="5">
                  <c:v>-20</c:v>
                </c:pt>
                <c:pt idx="6">
                  <c:v>-30</c:v>
                </c:pt>
                <c:pt idx="7">
                  <c:v>-5</c:v>
                </c:pt>
                <c:pt idx="8">
                  <c:v>-40</c:v>
                </c:pt>
                <c:pt idx="9">
                  <c:v>-35</c:v>
                </c:pt>
                <c:pt idx="10">
                  <c:v>-20</c:v>
                </c:pt>
                <c:pt idx="11">
                  <c:v>-5</c:v>
                </c:pt>
                <c:pt idx="12">
                  <c:v>-20</c:v>
                </c:pt>
                <c:pt idx="13">
                  <c:v>-20</c:v>
                </c:pt>
                <c:pt idx="14">
                  <c:v>-20</c:v>
                </c:pt>
                <c:pt idx="15">
                  <c:v>-20</c:v>
                </c:pt>
                <c:pt idx="16">
                  <c:v>-20</c:v>
                </c:pt>
                <c:pt idx="17">
                  <c:v>0</c:v>
                </c:pt>
                <c:pt idx="18">
                  <c:v>-30</c:v>
                </c:pt>
                <c:pt idx="19">
                  <c:v>-30</c:v>
                </c:pt>
                <c:pt idx="20">
                  <c:v>-35</c:v>
                </c:pt>
                <c:pt idx="21">
                  <c:v>-35</c:v>
                </c:pt>
                <c:pt idx="22">
                  <c:v>-20</c:v>
                </c:pt>
                <c:pt idx="23">
                  <c:v>-30</c:v>
                </c:pt>
                <c:pt idx="24">
                  <c:v>-30</c:v>
                </c:pt>
                <c:pt idx="25">
                  <c:v>-35</c:v>
                </c:pt>
                <c:pt idx="26">
                  <c:v>0</c:v>
                </c:pt>
                <c:pt idx="27">
                  <c:v>0</c:v>
                </c:pt>
                <c:pt idx="28">
                  <c:v>0</c:v>
                </c:pt>
                <c:pt idx="29">
                  <c:v>-35</c:v>
                </c:pt>
                <c:pt idx="30">
                  <c:v>0</c:v>
                </c:pt>
                <c:pt idx="31">
                  <c:v>0</c:v>
                </c:pt>
                <c:pt idx="32">
                  <c:v>0</c:v>
                </c:pt>
                <c:pt idx="33">
                  <c:v>0</c:v>
                </c:pt>
                <c:pt idx="34">
                  <c:v>0</c:v>
                </c:pt>
                <c:pt idx="35">
                  <c:v>0</c:v>
                </c:pt>
                <c:pt idx="36">
                  <c:v>-30</c:v>
                </c:pt>
                <c:pt idx="37">
                  <c:v>0</c:v>
                </c:pt>
                <c:pt idx="38">
                  <c:v>0</c:v>
                </c:pt>
                <c:pt idx="39">
                  <c:v>0</c:v>
                </c:pt>
              </c:numCache>
            </c:numRef>
          </c:val>
          <c:extLst>
            <c:ext xmlns:c16="http://schemas.microsoft.com/office/drawing/2014/chart" uri="{C3380CC4-5D6E-409C-BE32-E72D297353CC}">
              <c16:uniqueId val="{00000000-1D72-41E5-A07C-E985A96D37C6}"/>
            </c:ext>
          </c:extLst>
        </c:ser>
        <c:dLbls>
          <c:showLegendKey val="0"/>
          <c:showVal val="0"/>
          <c:showCatName val="0"/>
          <c:showSerName val="0"/>
          <c:showPercent val="0"/>
          <c:showBubbleSize val="0"/>
        </c:dLbls>
        <c:gapWidth val="30"/>
        <c:axId val="478952776"/>
        <c:axId val="478953432"/>
      </c:barChart>
      <c:catAx>
        <c:axId val="478952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t"/>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10 </a:t>
            </a:r>
            <a:r>
              <a:rPr lang="en-US" sz="1200" b="0" i="1" u="none" strike="noStrike" baseline="0">
                <a:effectLst/>
              </a:rPr>
              <a:t>Technology Adoption Strategy</a:t>
            </a:r>
          </a:p>
          <a:p>
            <a:pPr>
              <a:defRPr sz="1200"/>
            </a:pPr>
            <a:r>
              <a:rPr lang="en-US" sz="1200"/>
              <a:t>Resulting Governance/Management Objectives Importance</a:t>
            </a:r>
          </a:p>
        </c:rich>
      </c:tx>
      <c:layout>
        <c:manualLayout>
          <c:xMode val="edge"/>
          <c:yMode val="edge"/>
          <c:x val="0.17544892153339608"/>
          <c:y val="5.0861312335052263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rgbClr val="F2D2EE"/>
            </a:solidFill>
            <a:ln>
              <a:noFill/>
            </a:ln>
            <a:effectLst/>
          </c:spPr>
          <c:cat>
            <c:strRef>
              <c:f>'DF10'!$A$22:$A$61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'DF10'!$D$22:$D$61</c:f>
              <c:numCache>
                <c:formatCode>0_ ;[Red]\-0\ </c:formatCode>
                <c:ptCount val="40"/>
                <c:pt idx="0">
                  <c:v>-25</c:v>
                </c:pt>
                <c:pt idx="1">
                  <c:v>-25</c:v>
                </c:pt>
                <c:pt idx="2">
                  <c:v>0</c:v>
                </c:pt>
                <c:pt idx="3">
                  <c:v>-15</c:v>
                </c:pt>
                <c:pt idx="4">
                  <c:v>0</c:v>
                </c:pt>
                <c:pt idx="5">
                  <c:v>-20</c:v>
                </c:pt>
                <c:pt idx="6">
                  <c:v>-30</c:v>
                </c:pt>
                <c:pt idx="7">
                  <c:v>-5</c:v>
                </c:pt>
                <c:pt idx="8">
                  <c:v>-40</c:v>
                </c:pt>
                <c:pt idx="9">
                  <c:v>-35</c:v>
                </c:pt>
                <c:pt idx="10">
                  <c:v>-20</c:v>
                </c:pt>
                <c:pt idx="11">
                  <c:v>-5</c:v>
                </c:pt>
                <c:pt idx="12">
                  <c:v>-20</c:v>
                </c:pt>
                <c:pt idx="13">
                  <c:v>-20</c:v>
                </c:pt>
                <c:pt idx="14">
                  <c:v>-20</c:v>
                </c:pt>
                <c:pt idx="15">
                  <c:v>-20</c:v>
                </c:pt>
                <c:pt idx="16">
                  <c:v>-20</c:v>
                </c:pt>
                <c:pt idx="17">
                  <c:v>0</c:v>
                </c:pt>
                <c:pt idx="18">
                  <c:v>-30</c:v>
                </c:pt>
                <c:pt idx="19">
                  <c:v>-30</c:v>
                </c:pt>
                <c:pt idx="20">
                  <c:v>-35</c:v>
                </c:pt>
                <c:pt idx="21">
                  <c:v>-35</c:v>
                </c:pt>
                <c:pt idx="22">
                  <c:v>-20</c:v>
                </c:pt>
                <c:pt idx="23">
                  <c:v>-30</c:v>
                </c:pt>
                <c:pt idx="24">
                  <c:v>-30</c:v>
                </c:pt>
                <c:pt idx="25">
                  <c:v>-35</c:v>
                </c:pt>
                <c:pt idx="26">
                  <c:v>0</c:v>
                </c:pt>
                <c:pt idx="27">
                  <c:v>0</c:v>
                </c:pt>
                <c:pt idx="28">
                  <c:v>0</c:v>
                </c:pt>
                <c:pt idx="29">
                  <c:v>-35</c:v>
                </c:pt>
                <c:pt idx="30">
                  <c:v>0</c:v>
                </c:pt>
                <c:pt idx="31">
                  <c:v>0</c:v>
                </c:pt>
                <c:pt idx="32">
                  <c:v>0</c:v>
                </c:pt>
                <c:pt idx="33">
                  <c:v>0</c:v>
                </c:pt>
                <c:pt idx="34">
                  <c:v>0</c:v>
                </c:pt>
                <c:pt idx="35">
                  <c:v>0</c:v>
                </c:pt>
                <c:pt idx="36">
                  <c:v>-30</c:v>
                </c:pt>
                <c:pt idx="37">
                  <c:v>0</c:v>
                </c:pt>
                <c:pt idx="38">
                  <c:v>0</c:v>
                </c:pt>
                <c:pt idx="39">
                  <c:v>0</c:v>
                </c:pt>
              </c:numCache>
            </c:numRef>
          </c:val>
          <c:extLst>
            <c:ext xmlns:c16="http://schemas.microsoft.com/office/drawing/2014/chart" uri="{C3380CC4-5D6E-409C-BE32-E72D297353CC}">
              <c16:uniqueId val="{00000000-AA62-4E28-9AD2-796270BC7500}"/>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none" spc="20" baseline="0">
                <a:solidFill>
                  <a:sysClr val="windowText" lastClr="000000"/>
                </a:solidFill>
                <a:latin typeface="+mn-lt"/>
                <a:ea typeface="+mn-ea"/>
                <a:cs typeface="+mn-cs"/>
              </a:defRPr>
            </a:pPr>
            <a:r>
              <a:rPr lang="en-US" sz="1200">
                <a:solidFill>
                  <a:sysClr val="windowText" lastClr="000000"/>
                </a:solidFill>
              </a:rPr>
              <a:t>Governance and Management Objectives Importance (All Design Factors)</a:t>
            </a:r>
          </a:p>
        </c:rich>
      </c:tx>
      <c:layout>
        <c:manualLayout>
          <c:xMode val="edge"/>
          <c:yMode val="edge"/>
          <c:x val="0.14473449361286431"/>
          <c:y val="8.2840232826714207E-3"/>
        </c:manualLayout>
      </c:layout>
      <c:overlay val="0"/>
      <c:spPr>
        <a:noFill/>
        <a:ln>
          <a:noFill/>
        </a:ln>
        <a:effectLst/>
      </c:spPr>
      <c:txPr>
        <a:bodyPr rot="0" spcFirstLastPara="1" vertOverflow="ellipsis" vert="horz" wrap="square" anchor="ctr" anchorCtr="1"/>
        <a:lstStyle/>
        <a:p>
          <a:pPr>
            <a:defRPr sz="1200" b="0" i="0" u="none" strike="noStrike" kern="1200" cap="none" spc="20" baseline="0">
              <a:solidFill>
                <a:sysClr val="windowText" lastClr="000000"/>
              </a:solidFill>
              <a:latin typeface="+mn-lt"/>
              <a:ea typeface="+mn-ea"/>
              <a:cs typeface="+mn-cs"/>
            </a:defRPr>
          </a:pPr>
          <a:endParaRPr lang="en-MX"/>
        </a:p>
      </c:txPr>
    </c:title>
    <c:autoTitleDeleted val="0"/>
    <c:plotArea>
      <c:layout/>
      <c:barChart>
        <c:barDir val="bar"/>
        <c:grouping val="clustered"/>
        <c:varyColors val="0"/>
        <c:ser>
          <c:idx val="0"/>
          <c:order val="0"/>
          <c:spPr>
            <a:solidFill>
              <a:schemeClr val="accent2">
                <a:lumMod val="60000"/>
                <a:lumOff val="40000"/>
              </a:schemeClr>
            </a:solidFill>
            <a:ln w="9525" cap="flat" cmpd="sng" algn="ctr">
              <a:solidFill>
                <a:schemeClr val="accent1">
                  <a:shade val="95000"/>
                </a:schemeClr>
              </a:solidFill>
              <a:round/>
            </a:ln>
            <a:effectLst/>
          </c:spPr>
          <c:invertIfNegative val="0"/>
          <c:dLbls>
            <c:numFmt formatCode="#,##0_ ;[Red]\-#,##0\ "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'DF10'!$A$22:$A$61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Canvas!$Q$6:$Q$45</c:f>
              <c:numCache>
                <c:formatCode>General</c:formatCode>
                <c:ptCount val="40"/>
                <c:pt idx="0">
                  <c:v>35</c:v>
                </c:pt>
                <c:pt idx="1">
                  <c:v>-5</c:v>
                </c:pt>
                <c:pt idx="2">
                  <c:v>75</c:v>
                </c:pt>
                <c:pt idx="3">
                  <c:v>-5</c:v>
                </c:pt>
                <c:pt idx="4">
                  <c:v>-20</c:v>
                </c:pt>
                <c:pt idx="5">
                  <c:v>15</c:v>
                </c:pt>
                <c:pt idx="6">
                  <c:v>-15</c:v>
                </c:pt>
                <c:pt idx="7">
                  <c:v>-5</c:v>
                </c:pt>
                <c:pt idx="8">
                  <c:v>-15</c:v>
                </c:pt>
                <c:pt idx="9">
                  <c:v>5</c:v>
                </c:pt>
                <c:pt idx="10">
                  <c:v>-25</c:v>
                </c:pt>
                <c:pt idx="11">
                  <c:v>-5</c:v>
                </c:pt>
                <c:pt idx="12">
                  <c:v>0</c:v>
                </c:pt>
                <c:pt idx="13">
                  <c:v>10</c:v>
                </c:pt>
                <c:pt idx="14">
                  <c:v>25</c:v>
                </c:pt>
                <c:pt idx="15">
                  <c:v>-10</c:v>
                </c:pt>
                <c:pt idx="16">
                  <c:v>75</c:v>
                </c:pt>
                <c:pt idx="17">
                  <c:v>80</c:v>
                </c:pt>
                <c:pt idx="18">
                  <c:v>20</c:v>
                </c:pt>
                <c:pt idx="19">
                  <c:v>-10</c:v>
                </c:pt>
                <c:pt idx="20">
                  <c:v>5</c:v>
                </c:pt>
                <c:pt idx="21">
                  <c:v>5</c:v>
                </c:pt>
                <c:pt idx="22">
                  <c:v>25</c:v>
                </c:pt>
                <c:pt idx="23">
                  <c:v>-10</c:v>
                </c:pt>
                <c:pt idx="24">
                  <c:v>20</c:v>
                </c:pt>
                <c:pt idx="25">
                  <c:v>20</c:v>
                </c:pt>
                <c:pt idx="26">
                  <c:v>-20</c:v>
                </c:pt>
                <c:pt idx="27">
                  <c:v>-40</c:v>
                </c:pt>
                <c:pt idx="28">
                  <c:v>35</c:v>
                </c:pt>
                <c:pt idx="29">
                  <c:v>10</c:v>
                </c:pt>
                <c:pt idx="30">
                  <c:v>10</c:v>
                </c:pt>
                <c:pt idx="31">
                  <c:v>65</c:v>
                </c:pt>
                <c:pt idx="32">
                  <c:v>65</c:v>
                </c:pt>
                <c:pt idx="33">
                  <c:v>55</c:v>
                </c:pt>
                <c:pt idx="34">
                  <c:v>70</c:v>
                </c:pt>
                <c:pt idx="35">
                  <c:v>0</c:v>
                </c:pt>
                <c:pt idx="36">
                  <c:v>20</c:v>
                </c:pt>
                <c:pt idx="37">
                  <c:v>20</c:v>
                </c:pt>
                <c:pt idx="38">
                  <c:v>100</c:v>
                </c:pt>
                <c:pt idx="39">
                  <c:v>30</c:v>
                </c:pt>
              </c:numCache>
            </c:numRef>
          </c:val>
          <c:extLst>
            <c:ext xmlns:c16="http://schemas.microsoft.com/office/drawing/2014/chart" uri="{C3380CC4-5D6E-409C-BE32-E72D297353CC}">
              <c16:uniqueId val="{00000000-192C-4713-A54E-AF1E8533C8FB}"/>
            </c:ext>
          </c:extLst>
        </c:ser>
        <c:dLbls>
          <c:showLegendKey val="0"/>
          <c:showVal val="0"/>
          <c:showCatName val="0"/>
          <c:showSerName val="0"/>
          <c:showPercent val="0"/>
          <c:showBubbleSize val="0"/>
        </c:dLbls>
        <c:gapWidth val="35"/>
        <c:axId val="662730312"/>
        <c:axId val="662725064"/>
      </c:barChart>
      <c:catAx>
        <c:axId val="6627303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50000"/>
                    <a:lumOff val="50000"/>
                  </a:schemeClr>
                </a:solidFill>
                <a:latin typeface="+mn-lt"/>
                <a:ea typeface="+mn-ea"/>
                <a:cs typeface="+mn-cs"/>
              </a:defRPr>
            </a:pPr>
            <a:endParaRPr lang="en-MX"/>
          </a:p>
        </c:txPr>
        <c:crossAx val="662725064"/>
        <c:crosses val="autoZero"/>
        <c:auto val="1"/>
        <c:lblAlgn val="ctr"/>
        <c:lblOffset val="100"/>
        <c:noMultiLvlLbl val="0"/>
      </c:catAx>
      <c:valAx>
        <c:axId val="662725064"/>
        <c:scaling>
          <c:orientation val="minMax"/>
          <c:max val="100"/>
          <c:min val="-100"/>
        </c:scaling>
        <c:delete val="0"/>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MX"/>
          </a:p>
        </c:txPr>
        <c:crossAx val="6627303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userShapes r:id="rId3"/>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b="0" i="0" u="none" strike="noStrike" baseline="0">
                <a:effectLst/>
              </a:rPr>
              <a:t>Design Factor 1 </a:t>
            </a:r>
            <a:r>
              <a:rPr lang="en-US" sz="1600" b="0" i="1" u="none" strike="noStrike" baseline="0">
                <a:effectLst/>
              </a:rPr>
              <a:t>Enterprise Strategy</a:t>
            </a:r>
          </a:p>
          <a:p>
            <a:pPr>
              <a:defRPr sz="1600"/>
            </a:pPr>
            <a:r>
              <a:rPr lang="en-US" sz="1600"/>
              <a:t>Resulting Governance/Management</a:t>
            </a:r>
          </a:p>
          <a:p>
            <a:pPr>
              <a:defRPr sz="1600"/>
            </a:pPr>
            <a:r>
              <a:rPr lang="en-US" sz="1600"/>
              <a:t>Objectives Importance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rgbClr val="7030A0">
                <a:alpha val="48000"/>
              </a:srgbClr>
            </a:solidFill>
            <a:ln>
              <a:noFill/>
            </a:ln>
            <a:effectLst/>
          </c:spPr>
          <c:cat>
            <c:strRef>
              <c:f>'DF1'!$A$22:$A$61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BAI01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'DF1'!$D$22:$D$61</c:f>
              <c:numCache>
                <c:formatCode>###0;[Red]\-###0</c:formatCode>
                <c:ptCount val="40"/>
                <c:pt idx="0">
                  <c:v>0</c:v>
                </c:pt>
                <c:pt idx="1">
                  <c:v>5</c:v>
                </c:pt>
                <c:pt idx="2">
                  <c:v>5</c:v>
                </c:pt>
                <c:pt idx="3">
                  <c:v>-10</c:v>
                </c:pt>
                <c:pt idx="4">
                  <c:v>5</c:v>
                </c:pt>
                <c:pt idx="5">
                  <c:v>0</c:v>
                </c:pt>
                <c:pt idx="6">
                  <c:v>0</c:v>
                </c:pt>
                <c:pt idx="7">
                  <c:v>15</c:v>
                </c:pt>
                <c:pt idx="8">
                  <c:v>-15</c:v>
                </c:pt>
                <c:pt idx="9">
                  <c:v>-5</c:v>
                </c:pt>
                <c:pt idx="10">
                  <c:v>-10</c:v>
                </c:pt>
                <c:pt idx="11">
                  <c:v>10</c:v>
                </c:pt>
                <c:pt idx="12">
                  <c:v>5</c:v>
                </c:pt>
                <c:pt idx="13">
                  <c:v>5</c:v>
                </c:pt>
                <c:pt idx="14">
                  <c:v>-10</c:v>
                </c:pt>
                <c:pt idx="15">
                  <c:v>10</c:v>
                </c:pt>
                <c:pt idx="16">
                  <c:v>5</c:v>
                </c:pt>
                <c:pt idx="17">
                  <c:v>5</c:v>
                </c:pt>
                <c:pt idx="18">
                  <c:v>0</c:v>
                </c:pt>
                <c:pt idx="19">
                  <c:v>15</c:v>
                </c:pt>
                <c:pt idx="20">
                  <c:v>-5</c:v>
                </c:pt>
                <c:pt idx="21">
                  <c:v>-5</c:v>
                </c:pt>
                <c:pt idx="22">
                  <c:v>10</c:v>
                </c:pt>
                <c:pt idx="23">
                  <c:v>15</c:v>
                </c:pt>
                <c:pt idx="24">
                  <c:v>5</c:v>
                </c:pt>
                <c:pt idx="25">
                  <c:v>0</c:v>
                </c:pt>
                <c:pt idx="26">
                  <c:v>-15</c:v>
                </c:pt>
                <c:pt idx="27">
                  <c:v>0</c:v>
                </c:pt>
                <c:pt idx="28">
                  <c:v>0</c:v>
                </c:pt>
                <c:pt idx="29">
                  <c:v>5</c:v>
                </c:pt>
                <c:pt idx="30">
                  <c:v>5</c:v>
                </c:pt>
                <c:pt idx="31">
                  <c:v>10</c:v>
                </c:pt>
                <c:pt idx="32">
                  <c:v>10</c:v>
                </c:pt>
                <c:pt idx="33">
                  <c:v>10</c:v>
                </c:pt>
                <c:pt idx="34">
                  <c:v>5</c:v>
                </c:pt>
                <c:pt idx="35">
                  <c:v>5</c:v>
                </c:pt>
                <c:pt idx="36">
                  <c:v>0</c:v>
                </c:pt>
                <c:pt idx="37">
                  <c:v>0</c:v>
                </c:pt>
                <c:pt idx="38">
                  <c:v>0</c:v>
                </c:pt>
                <c:pt idx="39">
                  <c:v>0</c:v>
                </c:pt>
              </c:numCache>
            </c:numRef>
          </c:val>
          <c:extLst>
            <c:ext xmlns:c16="http://schemas.microsoft.com/office/drawing/2014/chart" uri="{C3380CC4-5D6E-409C-BE32-E72D297353CC}">
              <c16:uniqueId val="{00000000-8F79-4C7E-BC35-2551E1DB2B02}"/>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Red]\-###0" sourceLinked="1"/>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b="0" i="0" u="none" strike="noStrike" baseline="0">
                <a:effectLst/>
              </a:rPr>
              <a:t>Design Factor 2 </a:t>
            </a:r>
            <a:r>
              <a:rPr lang="en-US" sz="1600" b="0" i="1" u="none" strike="noStrike" baseline="0">
                <a:effectLst/>
              </a:rPr>
              <a:t>Enterprise Goals</a:t>
            </a:r>
          </a:p>
          <a:p>
            <a:pPr>
              <a:defRPr sz="1600"/>
            </a:pPr>
            <a:r>
              <a:rPr lang="en-US" sz="1600"/>
              <a:t>Resulting Governance/ Management</a:t>
            </a:r>
          </a:p>
          <a:p>
            <a:pPr>
              <a:defRPr sz="1600"/>
            </a:pPr>
            <a:r>
              <a:rPr lang="en-US" sz="1600"/>
              <a:t>Objectives Importance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rgbClr val="7030A0">
                <a:alpha val="48000"/>
              </a:srgbClr>
            </a:solidFill>
            <a:ln>
              <a:noFill/>
            </a:ln>
            <a:effectLst/>
          </c:spPr>
          <c:cat>
            <c:strRef>
              <c:f>'DF2'!$A$31:$A$70</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'DF2'!$D$31:$D$70</c:f>
              <c:numCache>
                <c:formatCode>0_ ;[Red]\-0\ </c:formatCode>
                <c:ptCount val="40"/>
                <c:pt idx="0">
                  <c:v>35</c:v>
                </c:pt>
                <c:pt idx="1">
                  <c:v>-5</c:v>
                </c:pt>
                <c:pt idx="2">
                  <c:v>70</c:v>
                </c:pt>
                <c:pt idx="3">
                  <c:v>-5</c:v>
                </c:pt>
                <c:pt idx="4">
                  <c:v>-20</c:v>
                </c:pt>
                <c:pt idx="5">
                  <c:v>15</c:v>
                </c:pt>
                <c:pt idx="6">
                  <c:v>-15</c:v>
                </c:pt>
                <c:pt idx="7">
                  <c:v>-5</c:v>
                </c:pt>
                <c:pt idx="8">
                  <c:v>-15</c:v>
                </c:pt>
                <c:pt idx="9">
                  <c:v>5</c:v>
                </c:pt>
                <c:pt idx="10">
                  <c:v>-25</c:v>
                </c:pt>
                <c:pt idx="11">
                  <c:v>-5</c:v>
                </c:pt>
                <c:pt idx="12">
                  <c:v>0</c:v>
                </c:pt>
                <c:pt idx="13">
                  <c:v>10</c:v>
                </c:pt>
                <c:pt idx="14">
                  <c:v>25</c:v>
                </c:pt>
                <c:pt idx="15">
                  <c:v>-10</c:v>
                </c:pt>
                <c:pt idx="16">
                  <c:v>70</c:v>
                </c:pt>
                <c:pt idx="17">
                  <c:v>75</c:v>
                </c:pt>
                <c:pt idx="18">
                  <c:v>20</c:v>
                </c:pt>
                <c:pt idx="19">
                  <c:v>-10</c:v>
                </c:pt>
                <c:pt idx="20">
                  <c:v>5</c:v>
                </c:pt>
                <c:pt idx="21">
                  <c:v>5</c:v>
                </c:pt>
                <c:pt idx="22">
                  <c:v>25</c:v>
                </c:pt>
                <c:pt idx="23">
                  <c:v>-10</c:v>
                </c:pt>
                <c:pt idx="24">
                  <c:v>20</c:v>
                </c:pt>
                <c:pt idx="25">
                  <c:v>20</c:v>
                </c:pt>
                <c:pt idx="26">
                  <c:v>-20</c:v>
                </c:pt>
                <c:pt idx="27">
                  <c:v>-40</c:v>
                </c:pt>
                <c:pt idx="28">
                  <c:v>35</c:v>
                </c:pt>
                <c:pt idx="29">
                  <c:v>10</c:v>
                </c:pt>
                <c:pt idx="30">
                  <c:v>10</c:v>
                </c:pt>
                <c:pt idx="31">
                  <c:v>60</c:v>
                </c:pt>
                <c:pt idx="32">
                  <c:v>60</c:v>
                </c:pt>
                <c:pt idx="33">
                  <c:v>55</c:v>
                </c:pt>
                <c:pt idx="34">
                  <c:v>65</c:v>
                </c:pt>
                <c:pt idx="35">
                  <c:v>0</c:v>
                </c:pt>
                <c:pt idx="36">
                  <c:v>20</c:v>
                </c:pt>
                <c:pt idx="37">
                  <c:v>20</c:v>
                </c:pt>
                <c:pt idx="38">
                  <c:v>95</c:v>
                </c:pt>
                <c:pt idx="39">
                  <c:v>30</c:v>
                </c:pt>
              </c:numCache>
            </c:numRef>
          </c:val>
          <c:extLst>
            <c:ext xmlns:c16="http://schemas.microsoft.com/office/drawing/2014/chart" uri="{C3380CC4-5D6E-409C-BE32-E72D297353CC}">
              <c16:uniqueId val="{00000000-6CC9-4C3B-BD5F-206DEAFD635D}"/>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b="0" i="0" u="none" strike="noStrike" baseline="0">
                <a:effectLst/>
              </a:rPr>
              <a:t>Design Factor 3 </a:t>
            </a:r>
            <a:r>
              <a:rPr lang="en-US" sz="1600" b="0" i="1" u="none" strike="noStrike" baseline="0">
                <a:effectLst/>
              </a:rPr>
              <a:t>Risk Profile</a:t>
            </a:r>
          </a:p>
          <a:p>
            <a:pPr>
              <a:defRPr sz="1600"/>
            </a:pPr>
            <a:r>
              <a:rPr lang="en-US" sz="1600"/>
              <a:t>Resulting Governance/Management</a:t>
            </a:r>
          </a:p>
          <a:p>
            <a:pPr>
              <a:defRPr sz="1600"/>
            </a:pPr>
            <a:r>
              <a:rPr lang="en-US" sz="1600"/>
              <a:t>Objectives Importance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rgbClr val="7030A0">
                <a:alpha val="48000"/>
              </a:srgbClr>
            </a:solidFill>
            <a:ln>
              <a:noFill/>
            </a:ln>
            <a:effectLst/>
          </c:spPr>
          <c:cat>
            <c:strRef>
              <c:f>'DF3'!$A$35:$A$74</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'DF3'!$D$35:$D$74</c:f>
              <c:numCache>
                <c:formatCode>0_ ;[Red]\-0\ </c:formatCode>
                <c:ptCount val="40"/>
                <c:pt idx="0">
                  <c:v>0</c:v>
                </c:pt>
                <c:pt idx="1">
                  <c:v>-5</c:v>
                </c:pt>
                <c:pt idx="2">
                  <c:v>15</c:v>
                </c:pt>
                <c:pt idx="3">
                  <c:v>5</c:v>
                </c:pt>
                <c:pt idx="4">
                  <c:v>5</c:v>
                </c:pt>
                <c:pt idx="5">
                  <c:v>10</c:v>
                </c:pt>
                <c:pt idx="6">
                  <c:v>-5</c:v>
                </c:pt>
                <c:pt idx="7">
                  <c:v>25</c:v>
                </c:pt>
                <c:pt idx="8">
                  <c:v>-40</c:v>
                </c:pt>
                <c:pt idx="9">
                  <c:v>0</c:v>
                </c:pt>
                <c:pt idx="10">
                  <c:v>-15</c:v>
                </c:pt>
                <c:pt idx="11">
                  <c:v>-15</c:v>
                </c:pt>
                <c:pt idx="12">
                  <c:v>10</c:v>
                </c:pt>
                <c:pt idx="13">
                  <c:v>35</c:v>
                </c:pt>
                <c:pt idx="14">
                  <c:v>20</c:v>
                </c:pt>
                <c:pt idx="15">
                  <c:v>30</c:v>
                </c:pt>
                <c:pt idx="16">
                  <c:v>45</c:v>
                </c:pt>
                <c:pt idx="17">
                  <c:v>50</c:v>
                </c:pt>
                <c:pt idx="18">
                  <c:v>5</c:v>
                </c:pt>
                <c:pt idx="19">
                  <c:v>-20</c:v>
                </c:pt>
                <c:pt idx="20">
                  <c:v>25</c:v>
                </c:pt>
                <c:pt idx="21">
                  <c:v>35</c:v>
                </c:pt>
                <c:pt idx="22">
                  <c:v>-55</c:v>
                </c:pt>
                <c:pt idx="23">
                  <c:v>-15</c:v>
                </c:pt>
                <c:pt idx="24">
                  <c:v>55</c:v>
                </c:pt>
                <c:pt idx="25">
                  <c:v>45</c:v>
                </c:pt>
                <c:pt idx="26">
                  <c:v>15</c:v>
                </c:pt>
                <c:pt idx="27">
                  <c:v>5</c:v>
                </c:pt>
                <c:pt idx="28">
                  <c:v>50</c:v>
                </c:pt>
                <c:pt idx="29">
                  <c:v>-55</c:v>
                </c:pt>
                <c:pt idx="30">
                  <c:v>15</c:v>
                </c:pt>
                <c:pt idx="31">
                  <c:v>45</c:v>
                </c:pt>
                <c:pt idx="32">
                  <c:v>30</c:v>
                </c:pt>
                <c:pt idx="33">
                  <c:v>10</c:v>
                </c:pt>
                <c:pt idx="34">
                  <c:v>20</c:v>
                </c:pt>
                <c:pt idx="35">
                  <c:v>35</c:v>
                </c:pt>
                <c:pt idx="36">
                  <c:v>25</c:v>
                </c:pt>
                <c:pt idx="37">
                  <c:v>20</c:v>
                </c:pt>
                <c:pt idx="38">
                  <c:v>25</c:v>
                </c:pt>
                <c:pt idx="39">
                  <c:v>10</c:v>
                </c:pt>
              </c:numCache>
            </c:numRef>
          </c:val>
          <c:extLst>
            <c:ext xmlns:c16="http://schemas.microsoft.com/office/drawing/2014/chart" uri="{C3380CC4-5D6E-409C-BE32-E72D297353CC}">
              <c16:uniqueId val="{00000000-D235-4AA7-A8E3-7E3C0F279B81}"/>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b="0" i="0" u="none" strike="noStrike" baseline="0">
                <a:effectLst/>
              </a:rPr>
              <a:t>Design Factor 4 </a:t>
            </a:r>
            <a:r>
              <a:rPr lang="en-US" sz="1600" b="0" i="1" u="none" strike="noStrike" baseline="0">
                <a:effectLst/>
              </a:rPr>
              <a:t>IT-Related Issues</a:t>
            </a:r>
          </a:p>
          <a:p>
            <a:pPr>
              <a:defRPr sz="1600"/>
            </a:pPr>
            <a:r>
              <a:rPr lang="en-US" sz="1600"/>
              <a:t>Resulting Governance/Management</a:t>
            </a:r>
          </a:p>
          <a:p>
            <a:pPr>
              <a:defRPr sz="1600"/>
            </a:pPr>
            <a:r>
              <a:rPr lang="en-US" sz="1600"/>
              <a:t>Objectives Importance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chemeClr val="accent1"/>
            </a:solidFill>
            <a:ln>
              <a:noFill/>
            </a:ln>
            <a:effectLst/>
          </c:spPr>
          <c:cat>
            <c:strRef>
              <c:f>'DF4'!$A$31:$A$70</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'DF4'!$D$31:$D$70</c:f>
              <c:numCache>
                <c:formatCode>0_ ;[Red]\-0\ </c:formatCode>
                <c:ptCount val="40"/>
                <c:pt idx="0">
                  <c:v>5</c:v>
                </c:pt>
                <c:pt idx="1">
                  <c:v>-5</c:v>
                </c:pt>
                <c:pt idx="2">
                  <c:v>0</c:v>
                </c:pt>
                <c:pt idx="3">
                  <c:v>-10</c:v>
                </c:pt>
                <c:pt idx="4">
                  <c:v>0</c:v>
                </c:pt>
                <c:pt idx="5">
                  <c:v>5</c:v>
                </c:pt>
                <c:pt idx="6">
                  <c:v>0</c:v>
                </c:pt>
                <c:pt idx="7">
                  <c:v>0</c:v>
                </c:pt>
                <c:pt idx="8">
                  <c:v>10</c:v>
                </c:pt>
                <c:pt idx="9">
                  <c:v>-5</c:v>
                </c:pt>
                <c:pt idx="10">
                  <c:v>-10</c:v>
                </c:pt>
                <c:pt idx="11">
                  <c:v>-15</c:v>
                </c:pt>
                <c:pt idx="12">
                  <c:v>-5</c:v>
                </c:pt>
                <c:pt idx="13">
                  <c:v>-10</c:v>
                </c:pt>
                <c:pt idx="14">
                  <c:v>-15</c:v>
                </c:pt>
                <c:pt idx="15">
                  <c:v>10</c:v>
                </c:pt>
                <c:pt idx="16">
                  <c:v>5</c:v>
                </c:pt>
                <c:pt idx="17">
                  <c:v>10</c:v>
                </c:pt>
                <c:pt idx="18">
                  <c:v>5</c:v>
                </c:pt>
                <c:pt idx="19">
                  <c:v>-15</c:v>
                </c:pt>
                <c:pt idx="20">
                  <c:v>-10</c:v>
                </c:pt>
                <c:pt idx="21">
                  <c:v>-10</c:v>
                </c:pt>
                <c:pt idx="22">
                  <c:v>5</c:v>
                </c:pt>
                <c:pt idx="23">
                  <c:v>-10</c:v>
                </c:pt>
                <c:pt idx="24">
                  <c:v>5</c:v>
                </c:pt>
                <c:pt idx="25">
                  <c:v>5</c:v>
                </c:pt>
                <c:pt idx="26">
                  <c:v>0</c:v>
                </c:pt>
                <c:pt idx="27">
                  <c:v>-15</c:v>
                </c:pt>
                <c:pt idx="28">
                  <c:v>5</c:v>
                </c:pt>
                <c:pt idx="29">
                  <c:v>-15</c:v>
                </c:pt>
                <c:pt idx="30">
                  <c:v>5</c:v>
                </c:pt>
                <c:pt idx="31">
                  <c:v>5</c:v>
                </c:pt>
                <c:pt idx="32">
                  <c:v>-5</c:v>
                </c:pt>
                <c:pt idx="33">
                  <c:v>15</c:v>
                </c:pt>
                <c:pt idx="34">
                  <c:v>10</c:v>
                </c:pt>
                <c:pt idx="35">
                  <c:v>0</c:v>
                </c:pt>
                <c:pt idx="36">
                  <c:v>-5</c:v>
                </c:pt>
                <c:pt idx="37">
                  <c:v>0</c:v>
                </c:pt>
                <c:pt idx="38">
                  <c:v>5</c:v>
                </c:pt>
                <c:pt idx="39">
                  <c:v>-5</c:v>
                </c:pt>
              </c:numCache>
            </c:numRef>
          </c:val>
          <c:extLst>
            <c:ext xmlns:c16="http://schemas.microsoft.com/office/drawing/2014/chart" uri="{C3380CC4-5D6E-409C-BE32-E72D297353CC}">
              <c16:uniqueId val="{00000000-F931-481E-BABB-767F2AF6CF8A}"/>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r>
              <a:rPr lang="en-US" sz="1800"/>
              <a:t>Initial Summary</a:t>
            </a:r>
            <a:r>
              <a:rPr lang="en-US" sz="1800" b="0" i="0" u="none" strike="noStrike" baseline="0">
                <a:effectLst/>
              </a:rPr>
              <a:t>—</a:t>
            </a:r>
            <a:r>
              <a:rPr lang="en-US" sz="1800"/>
              <a:t>Governance and Management Objectives</a:t>
            </a:r>
          </a:p>
        </c:rich>
      </c:tx>
      <c:overlay val="0"/>
      <c:spPr>
        <a:noFill/>
        <a:ln>
          <a:noFill/>
        </a:ln>
        <a:effectLst/>
      </c:spPr>
      <c:txPr>
        <a:bodyPr rot="0" spcFirstLastPara="1" vertOverflow="ellipsis" vert="horz" wrap="square" anchor="ctr" anchorCtr="1"/>
        <a:lstStyle/>
        <a:p>
          <a:pPr>
            <a:defRPr sz="18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barChart>
        <c:barDir val="bar"/>
        <c:grouping val="clustered"/>
        <c:varyColors val="0"/>
        <c:ser>
          <c:idx val="0"/>
          <c:order val="0"/>
          <c:spPr>
            <a:solidFill>
              <a:schemeClr val="accent6">
                <a:lumMod val="50000"/>
                <a:alpha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Canvas!$A$6:$A$45</c:f>
              <c:strCache>
                <c:ptCount val="40"/>
                <c:pt idx="0">
                  <c:v>EDM01—Ensured  Governance Framework Setting &amp; Maintenance</c:v>
                </c:pt>
                <c:pt idx="1">
                  <c:v>EDM02—Ensured Benefits Delivery</c:v>
                </c:pt>
                <c:pt idx="2">
                  <c:v>EDM03—Ensured Risk Optimization</c:v>
                </c:pt>
                <c:pt idx="3">
                  <c:v>EDM04—Ensured Resource Optimization</c:v>
                </c:pt>
                <c:pt idx="4">
                  <c:v>EDM05—Ensured Stakeholder Engagement</c:v>
                </c:pt>
                <c:pt idx="5">
                  <c:v>APO01—Managed I&amp;T Management Framework</c:v>
                </c:pt>
                <c:pt idx="6">
                  <c:v>APO02—Managed Strategy</c:v>
                </c:pt>
                <c:pt idx="7">
                  <c:v>APO03—Managed Enterprise Architecture</c:v>
                </c:pt>
                <c:pt idx="8">
                  <c:v>APO04—Managed Innovation</c:v>
                </c:pt>
                <c:pt idx="9">
                  <c:v>APO05—Managed Portfolio</c:v>
                </c:pt>
                <c:pt idx="10">
                  <c:v>APO06—Managed Budget &amp; Costs</c:v>
                </c:pt>
                <c:pt idx="11">
                  <c:v>APO07—Managed Human Resources</c:v>
                </c:pt>
                <c:pt idx="12">
                  <c:v>APO08—Managed Relationships</c:v>
                </c:pt>
                <c:pt idx="13">
                  <c:v>APO09—Managed Service Agreements</c:v>
                </c:pt>
                <c:pt idx="14">
                  <c:v>APO10—Managed Vendors</c:v>
                </c:pt>
                <c:pt idx="15">
                  <c:v>APO11—Managed Quality</c:v>
                </c:pt>
                <c:pt idx="16">
                  <c:v>APO12—Managed Risk</c:v>
                </c:pt>
                <c:pt idx="17">
                  <c:v>APO13—Managed Security</c:v>
                </c:pt>
                <c:pt idx="18">
                  <c:v>APO14—Managed Data</c:v>
                </c:pt>
                <c:pt idx="19">
                  <c:v>BAI01—Managed Programs</c:v>
                </c:pt>
                <c:pt idx="20">
                  <c:v>BAI02—Managed Requirements Definition</c:v>
                </c:pt>
                <c:pt idx="21">
                  <c:v>BAI03—Managed Solutions Identification &amp; Build</c:v>
                </c:pt>
                <c:pt idx="22">
                  <c:v>BAI04—Managed Availability &amp; Capacity</c:v>
                </c:pt>
                <c:pt idx="23">
                  <c:v>BAI05—Managed Organizational Change</c:v>
                </c:pt>
                <c:pt idx="24">
                  <c:v>BAI06—Managed IT Changes</c:v>
                </c:pt>
                <c:pt idx="25">
                  <c:v>BAI07—Managed IT Change Acceptance and Transitioning</c:v>
                </c:pt>
                <c:pt idx="26">
                  <c:v>BAI08—Managed Knowledge</c:v>
                </c:pt>
                <c:pt idx="27">
                  <c:v>BAI09—Managed Assets</c:v>
                </c:pt>
                <c:pt idx="28">
                  <c:v>BAI10—Managed Configuration</c:v>
                </c:pt>
                <c:pt idx="29">
                  <c:v>BAI11—Managed Projects</c:v>
                </c:pt>
                <c:pt idx="30">
                  <c:v>DSS01—Managed Operations</c:v>
                </c:pt>
                <c:pt idx="31">
                  <c:v>DSS02—Managed Service Requests &amp; Incidents</c:v>
                </c:pt>
                <c:pt idx="32">
                  <c:v>DSS03—Managed Problems</c:v>
                </c:pt>
                <c:pt idx="33">
                  <c:v>DSS04—Managed Continuity</c:v>
                </c:pt>
                <c:pt idx="34">
                  <c:v>DSS05—Managed Security Services</c:v>
                </c:pt>
                <c:pt idx="35">
                  <c:v>DSS06—Managed Business Process Controls</c:v>
                </c:pt>
                <c:pt idx="36">
                  <c:v>MEA01—Managed Performance and Conformance Monitoring</c:v>
                </c:pt>
                <c:pt idx="37">
                  <c:v>MEA02—Managed System of Internal Control</c:v>
                </c:pt>
                <c:pt idx="38">
                  <c:v>MEA03—Managed Compliance with External Requirements</c:v>
                </c:pt>
                <c:pt idx="39">
                  <c:v>MEA04—Managed Assurance</c:v>
                </c:pt>
              </c:strCache>
            </c:strRef>
          </c:cat>
          <c:val>
            <c:numRef>
              <c:f>Canvas!$G$6:$G$45</c:f>
              <c:numCache>
                <c:formatCode>0</c:formatCode>
                <c:ptCount val="40"/>
                <c:pt idx="0">
                  <c:v>35</c:v>
                </c:pt>
                <c:pt idx="1">
                  <c:v>-5</c:v>
                </c:pt>
                <c:pt idx="2">
                  <c:v>75</c:v>
                </c:pt>
                <c:pt idx="3">
                  <c:v>-5</c:v>
                </c:pt>
                <c:pt idx="4">
                  <c:v>-20</c:v>
                </c:pt>
                <c:pt idx="5">
                  <c:v>15</c:v>
                </c:pt>
                <c:pt idx="6">
                  <c:v>-15</c:v>
                </c:pt>
                <c:pt idx="7">
                  <c:v>-5</c:v>
                </c:pt>
                <c:pt idx="8">
                  <c:v>-15</c:v>
                </c:pt>
                <c:pt idx="9">
                  <c:v>5</c:v>
                </c:pt>
                <c:pt idx="10">
                  <c:v>-25</c:v>
                </c:pt>
                <c:pt idx="11">
                  <c:v>-5</c:v>
                </c:pt>
                <c:pt idx="12">
                  <c:v>0</c:v>
                </c:pt>
                <c:pt idx="13">
                  <c:v>10</c:v>
                </c:pt>
                <c:pt idx="14">
                  <c:v>25</c:v>
                </c:pt>
                <c:pt idx="15">
                  <c:v>-10</c:v>
                </c:pt>
                <c:pt idx="16">
                  <c:v>75</c:v>
                </c:pt>
                <c:pt idx="17">
                  <c:v>80</c:v>
                </c:pt>
                <c:pt idx="18">
                  <c:v>20</c:v>
                </c:pt>
                <c:pt idx="19">
                  <c:v>-10</c:v>
                </c:pt>
                <c:pt idx="20">
                  <c:v>5</c:v>
                </c:pt>
                <c:pt idx="21">
                  <c:v>5</c:v>
                </c:pt>
                <c:pt idx="22">
                  <c:v>25</c:v>
                </c:pt>
                <c:pt idx="23">
                  <c:v>-10</c:v>
                </c:pt>
                <c:pt idx="24">
                  <c:v>20</c:v>
                </c:pt>
                <c:pt idx="25">
                  <c:v>20</c:v>
                </c:pt>
                <c:pt idx="26">
                  <c:v>-20</c:v>
                </c:pt>
                <c:pt idx="27">
                  <c:v>-40</c:v>
                </c:pt>
                <c:pt idx="28">
                  <c:v>35</c:v>
                </c:pt>
                <c:pt idx="29">
                  <c:v>10</c:v>
                </c:pt>
                <c:pt idx="30">
                  <c:v>10</c:v>
                </c:pt>
                <c:pt idx="31">
                  <c:v>65</c:v>
                </c:pt>
                <c:pt idx="32">
                  <c:v>65</c:v>
                </c:pt>
                <c:pt idx="33">
                  <c:v>55</c:v>
                </c:pt>
                <c:pt idx="34">
                  <c:v>70</c:v>
                </c:pt>
                <c:pt idx="35">
                  <c:v>0</c:v>
                </c:pt>
                <c:pt idx="36">
                  <c:v>20</c:v>
                </c:pt>
                <c:pt idx="37">
                  <c:v>20</c:v>
                </c:pt>
                <c:pt idx="38">
                  <c:v>100</c:v>
                </c:pt>
                <c:pt idx="39">
                  <c:v>30</c:v>
                </c:pt>
              </c:numCache>
            </c:numRef>
          </c:val>
          <c:extLst>
            <c:ext xmlns:c16="http://schemas.microsoft.com/office/drawing/2014/chart" uri="{C3380CC4-5D6E-409C-BE32-E72D297353CC}">
              <c16:uniqueId val="{00000000-0197-423E-BFDD-DEE3B2BBC586}"/>
            </c:ext>
          </c:extLst>
        </c:ser>
        <c:dLbls>
          <c:showLegendKey val="0"/>
          <c:showVal val="0"/>
          <c:showCatName val="0"/>
          <c:showSerName val="0"/>
          <c:showPercent val="0"/>
          <c:showBubbleSize val="0"/>
        </c:dLbls>
        <c:gapWidth val="41"/>
        <c:axId val="714711592"/>
        <c:axId val="714717496"/>
      </c:barChart>
      <c:catAx>
        <c:axId val="71471159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MX"/>
          </a:p>
        </c:txPr>
        <c:crossAx val="714717496"/>
        <c:crosses val="autoZero"/>
        <c:auto val="1"/>
        <c:lblAlgn val="ctr"/>
        <c:lblOffset val="100"/>
        <c:noMultiLvlLbl val="0"/>
      </c:catAx>
      <c:valAx>
        <c:axId val="714717496"/>
        <c:scaling>
          <c:orientation val="minMax"/>
          <c:min val="-10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71471159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none" spc="20" baseline="0">
                <a:solidFill>
                  <a:schemeClr val="tx1">
                    <a:lumMod val="50000"/>
                    <a:lumOff val="50000"/>
                  </a:schemeClr>
                </a:solidFill>
                <a:latin typeface="+mn-lt"/>
                <a:ea typeface="+mn-ea"/>
                <a:cs typeface="+mn-cs"/>
              </a:defRPr>
            </a:pPr>
            <a:r>
              <a:rPr lang="en-US" sz="1200"/>
              <a:t>Design Factor 1 </a:t>
            </a:r>
            <a:r>
              <a:rPr lang="en-US" sz="1200" i="1"/>
              <a:t>Enterprise Strategy</a:t>
            </a:r>
          </a:p>
          <a:p>
            <a:pPr>
              <a:defRPr sz="1200" b="0" i="0" u="none" strike="noStrike" kern="1200" cap="none" spc="20" baseline="0">
                <a:solidFill>
                  <a:schemeClr val="tx1">
                    <a:lumMod val="50000"/>
                    <a:lumOff val="50000"/>
                  </a:schemeClr>
                </a:solidFill>
                <a:latin typeface="+mn-lt"/>
                <a:ea typeface="+mn-ea"/>
                <a:cs typeface="+mn-cs"/>
              </a:defRPr>
            </a:pPr>
            <a:r>
              <a:rPr lang="en-US" sz="1200"/>
              <a:t>Importance of different strategies (Input) </a:t>
            </a:r>
          </a:p>
        </c:rich>
      </c:tx>
      <c:overlay val="0"/>
      <c:spPr>
        <a:noFill/>
        <a:ln>
          <a:noFill/>
        </a:ln>
        <a:effectLst/>
      </c:spPr>
    </c:title>
    <c:autoTitleDeleted val="0"/>
    <c:plotArea>
      <c:layout>
        <c:manualLayout>
          <c:layoutTarget val="inner"/>
          <c:xMode val="edge"/>
          <c:yMode val="edge"/>
          <c:x val="0.22843467585617644"/>
          <c:y val="0.16982765098736269"/>
          <c:w val="0.53952338507545439"/>
          <c:h val="0.77783065024880893"/>
        </c:manualLayout>
      </c:layout>
      <c:radarChart>
        <c:radarStyle val="marker"/>
        <c:varyColors val="1"/>
        <c:ser>
          <c:idx val="0"/>
          <c:order val="0"/>
          <c:marker>
            <c:symbol val="circle"/>
            <c:size val="4"/>
          </c:marker>
          <c:dPt>
            <c:idx val="0"/>
            <c:marker>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marker>
            <c:bubble3D val="0"/>
            <c:spPr>
              <a:ln w="15875" cap="rnd">
                <a:solidFill>
                  <a:schemeClr val="accent1"/>
                </a:solidFill>
                <a:round/>
              </a:ln>
              <a:effectLst/>
            </c:spPr>
            <c:extLst>
              <c:ext xmlns:c16="http://schemas.microsoft.com/office/drawing/2014/chart" uri="{C3380CC4-5D6E-409C-BE32-E72D297353CC}">
                <c16:uniqueId val="{00000001-5723-4C4D-A47B-1C49E8FE152F}"/>
              </c:ext>
            </c:extLst>
          </c:dPt>
          <c:dPt>
            <c:idx val="1"/>
            <c:marker>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marker>
            <c:bubble3D val="0"/>
            <c:spPr>
              <a:ln w="15875" cap="rnd">
                <a:solidFill>
                  <a:schemeClr val="accent2"/>
                </a:solidFill>
                <a:round/>
              </a:ln>
              <a:effectLst/>
            </c:spPr>
            <c:extLst>
              <c:ext xmlns:c16="http://schemas.microsoft.com/office/drawing/2014/chart" uri="{C3380CC4-5D6E-409C-BE32-E72D297353CC}">
                <c16:uniqueId val="{00000003-5723-4C4D-A47B-1C49E8FE152F}"/>
              </c:ext>
            </c:extLst>
          </c:dPt>
          <c:dPt>
            <c:idx val="2"/>
            <c:marker>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marker>
            <c:bubble3D val="0"/>
            <c:spPr>
              <a:ln w="15875" cap="rnd">
                <a:solidFill>
                  <a:schemeClr val="accent3"/>
                </a:solidFill>
                <a:round/>
              </a:ln>
              <a:effectLst/>
            </c:spPr>
            <c:extLst>
              <c:ext xmlns:c16="http://schemas.microsoft.com/office/drawing/2014/chart" uri="{C3380CC4-5D6E-409C-BE32-E72D297353CC}">
                <c16:uniqueId val="{00000005-5723-4C4D-A47B-1C49E8FE152F}"/>
              </c:ext>
            </c:extLst>
          </c:dPt>
          <c:dPt>
            <c:idx val="3"/>
            <c:marker>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marker>
            <c:bubble3D val="0"/>
            <c:spPr>
              <a:ln w="15875" cap="rnd">
                <a:solidFill>
                  <a:schemeClr val="accent4"/>
                </a:solidFill>
                <a:round/>
              </a:ln>
              <a:effectLst/>
            </c:spPr>
            <c:extLst>
              <c:ext xmlns:c16="http://schemas.microsoft.com/office/drawing/2014/chart" uri="{C3380CC4-5D6E-409C-BE32-E72D297353CC}">
                <c16:uniqueId val="{00000007-5723-4C4D-A47B-1C49E8FE152F}"/>
              </c:ext>
            </c:extLst>
          </c:dPt>
          <c:cat>
            <c:numRef>
              <c:f>'DF1'!$B$7:$B$10</c:f>
              <c:numCache>
                <c:formatCode>General</c:formatCode>
                <c:ptCount val="4"/>
              </c:numCache>
            </c:numRef>
          </c:cat>
          <c:val>
            <c:numRef>
              <c:f>'DF1'!$D$7:$D$10</c:f>
              <c:numCache>
                <c:formatCode>0</c:formatCode>
                <c:ptCount val="4"/>
                <c:pt idx="0">
                  <c:v>5</c:v>
                </c:pt>
                <c:pt idx="1">
                  <c:v>2</c:v>
                </c:pt>
                <c:pt idx="2">
                  <c:v>2</c:v>
                </c:pt>
                <c:pt idx="3">
                  <c:v>4</c:v>
                </c:pt>
              </c:numCache>
            </c:numRef>
          </c:val>
          <c:extLst>
            <c:ext xmlns:c16="http://schemas.microsoft.com/office/drawing/2014/chart" uri="{C3380CC4-5D6E-409C-BE32-E72D297353CC}">
              <c16:uniqueId val="{00000008-5723-4C4D-A47B-1C49E8FE152F}"/>
            </c:ext>
          </c:extLst>
        </c:ser>
        <c:dLbls>
          <c:showLegendKey val="0"/>
          <c:showVal val="0"/>
          <c:showCatName val="0"/>
          <c:showSerName val="0"/>
          <c:showPercent val="0"/>
          <c:showBubbleSize val="0"/>
        </c:dLbls>
        <c:axId val="801629848"/>
        <c:axId val="801625584"/>
      </c:radarChart>
      <c:catAx>
        <c:axId val="801629848"/>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50000"/>
                    <a:lumOff val="50000"/>
                  </a:schemeClr>
                </a:solidFill>
                <a:latin typeface="+mn-lt"/>
                <a:ea typeface="+mn-ea"/>
                <a:cs typeface="+mn-cs"/>
              </a:defRPr>
            </a:pPr>
            <a:endParaRPr lang="en-MX"/>
          </a:p>
        </c:txPr>
        <c:crossAx val="801625584"/>
        <c:crosses val="autoZero"/>
        <c:auto val="1"/>
        <c:lblAlgn val="ctr"/>
        <c:lblOffset val="100"/>
        <c:noMultiLvlLbl val="0"/>
      </c:catAx>
      <c:valAx>
        <c:axId val="801625584"/>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MX"/>
          </a:p>
        </c:txPr>
        <c:crossAx val="801629848"/>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orientation="portrait"/>
  </c:printSettings>
  <c:userShapes r:id="rId1"/>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b="0" i="0" u="none" strike="noStrike" baseline="0">
                <a:effectLst/>
              </a:rPr>
              <a:t>Design Factor 5 </a:t>
            </a:r>
            <a:r>
              <a:rPr lang="en-US" sz="1600" b="0" i="1" u="none" strike="noStrike" baseline="0">
                <a:effectLst/>
              </a:rPr>
              <a:t>Threat Landscape</a:t>
            </a:r>
          </a:p>
          <a:p>
            <a:pPr>
              <a:defRPr sz="1600"/>
            </a:pPr>
            <a:r>
              <a:rPr lang="en-US" sz="1600"/>
              <a:t>Resulting Governance/Management</a:t>
            </a:r>
          </a:p>
          <a:p>
            <a:pPr>
              <a:defRPr sz="1600"/>
            </a:pPr>
            <a:r>
              <a:rPr lang="en-US" sz="1600"/>
              <a:t>Objectives Importance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chemeClr val="accent2"/>
            </a:solidFill>
            <a:ln>
              <a:noFill/>
            </a:ln>
            <a:effectLst/>
          </c:spPr>
          <c:cat>
            <c:strRef>
              <c:f>'DF5'!$A$30:$A$69</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'DF5'!$D$30:$D$69</c:f>
              <c:numCache>
                <c:formatCode>0_ ;[Red]\-0\ </c:formatCode>
                <c:ptCount val="40"/>
                <c:pt idx="0">
                  <c:v>10</c:v>
                </c:pt>
                <c:pt idx="1">
                  <c:v>0</c:v>
                </c:pt>
                <c:pt idx="2">
                  <c:v>10</c:v>
                </c:pt>
                <c:pt idx="3">
                  <c:v>0</c:v>
                </c:pt>
                <c:pt idx="4">
                  <c:v>5</c:v>
                </c:pt>
                <c:pt idx="5">
                  <c:v>10</c:v>
                </c:pt>
                <c:pt idx="6">
                  <c:v>0</c:v>
                </c:pt>
                <c:pt idx="7">
                  <c:v>10</c:v>
                </c:pt>
                <c:pt idx="8">
                  <c:v>0</c:v>
                </c:pt>
                <c:pt idx="9">
                  <c:v>0</c:v>
                </c:pt>
                <c:pt idx="10">
                  <c:v>0</c:v>
                </c:pt>
                <c:pt idx="11">
                  <c:v>5</c:v>
                </c:pt>
                <c:pt idx="12">
                  <c:v>0</c:v>
                </c:pt>
                <c:pt idx="13">
                  <c:v>5</c:v>
                </c:pt>
                <c:pt idx="14">
                  <c:v>10</c:v>
                </c:pt>
                <c:pt idx="15">
                  <c:v>5</c:v>
                </c:pt>
                <c:pt idx="16">
                  <c:v>10</c:v>
                </c:pt>
                <c:pt idx="17">
                  <c:v>10</c:v>
                </c:pt>
                <c:pt idx="18">
                  <c:v>10</c:v>
                </c:pt>
                <c:pt idx="19">
                  <c:v>0</c:v>
                </c:pt>
                <c:pt idx="20">
                  <c:v>0</c:v>
                </c:pt>
                <c:pt idx="21">
                  <c:v>0</c:v>
                </c:pt>
                <c:pt idx="22">
                  <c:v>5</c:v>
                </c:pt>
                <c:pt idx="23">
                  <c:v>0</c:v>
                </c:pt>
                <c:pt idx="24">
                  <c:v>10</c:v>
                </c:pt>
                <c:pt idx="25">
                  <c:v>0</c:v>
                </c:pt>
                <c:pt idx="26">
                  <c:v>0</c:v>
                </c:pt>
                <c:pt idx="27">
                  <c:v>0</c:v>
                </c:pt>
                <c:pt idx="28">
                  <c:v>10</c:v>
                </c:pt>
                <c:pt idx="29">
                  <c:v>0</c:v>
                </c:pt>
                <c:pt idx="30">
                  <c:v>0</c:v>
                </c:pt>
                <c:pt idx="31">
                  <c:v>10</c:v>
                </c:pt>
                <c:pt idx="32">
                  <c:v>5</c:v>
                </c:pt>
                <c:pt idx="33">
                  <c:v>10</c:v>
                </c:pt>
                <c:pt idx="34">
                  <c:v>10</c:v>
                </c:pt>
                <c:pt idx="35">
                  <c:v>10</c:v>
                </c:pt>
                <c:pt idx="36">
                  <c:v>10</c:v>
                </c:pt>
                <c:pt idx="37">
                  <c:v>5</c:v>
                </c:pt>
                <c:pt idx="38">
                  <c:v>10</c:v>
                </c:pt>
                <c:pt idx="39">
                  <c:v>10</c:v>
                </c:pt>
              </c:numCache>
            </c:numRef>
          </c:val>
          <c:extLst>
            <c:ext xmlns:c16="http://schemas.microsoft.com/office/drawing/2014/chart" uri="{C3380CC4-5D6E-409C-BE32-E72D297353CC}">
              <c16:uniqueId val="{00000000-C6FC-4C95-931B-8C3FAB41D8CF}"/>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b="0" i="0" u="none" strike="noStrike" baseline="0">
                <a:effectLst/>
              </a:rPr>
              <a:t>Design Factor 6 </a:t>
            </a:r>
            <a:r>
              <a:rPr lang="en-US" sz="1600" b="0" i="1" u="none" strike="noStrike" baseline="0">
                <a:effectLst/>
              </a:rPr>
              <a:t>Compliance Requirements</a:t>
            </a:r>
          </a:p>
          <a:p>
            <a:pPr>
              <a:defRPr sz="1600"/>
            </a:pPr>
            <a:r>
              <a:rPr lang="en-US" sz="1600"/>
              <a:t>Resulting Governance/Management</a:t>
            </a:r>
          </a:p>
          <a:p>
            <a:pPr>
              <a:defRPr sz="1600"/>
            </a:pPr>
            <a:r>
              <a:rPr lang="en-US" sz="1600"/>
              <a:t>Objectives Importance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chemeClr val="accent2"/>
            </a:solidFill>
            <a:ln>
              <a:noFill/>
            </a:ln>
            <a:effectLst/>
          </c:spPr>
          <c:cat>
            <c:strRef>
              <c:f>'DF6'!$A$30:$A$69</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'DF6'!$D$30:$D$69</c:f>
              <c:numCache>
                <c:formatCode>0_ ;[Red]\-0\ </c:formatCode>
                <c:ptCount val="40"/>
                <c:pt idx="0">
                  <c:v>10</c:v>
                </c:pt>
                <c:pt idx="1">
                  <c:v>0</c:v>
                </c:pt>
                <c:pt idx="2">
                  <c:v>20</c:v>
                </c:pt>
                <c:pt idx="3">
                  <c:v>0</c:v>
                </c:pt>
                <c:pt idx="4">
                  <c:v>10</c:v>
                </c:pt>
                <c:pt idx="5">
                  <c:v>5</c:v>
                </c:pt>
                <c:pt idx="6">
                  <c:v>0</c:v>
                </c:pt>
                <c:pt idx="7">
                  <c:v>0</c:v>
                </c:pt>
                <c:pt idx="8">
                  <c:v>0</c:v>
                </c:pt>
                <c:pt idx="9">
                  <c:v>0</c:v>
                </c:pt>
                <c:pt idx="10">
                  <c:v>0</c:v>
                </c:pt>
                <c:pt idx="11">
                  <c:v>0</c:v>
                </c:pt>
                <c:pt idx="12">
                  <c:v>0</c:v>
                </c:pt>
                <c:pt idx="13">
                  <c:v>0</c:v>
                </c:pt>
                <c:pt idx="14">
                  <c:v>10</c:v>
                </c:pt>
                <c:pt idx="15">
                  <c:v>0</c:v>
                </c:pt>
                <c:pt idx="16">
                  <c:v>20</c:v>
                </c:pt>
                <c:pt idx="17">
                  <c:v>10</c:v>
                </c:pt>
                <c:pt idx="18">
                  <c:v>5</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10</c:v>
                </c:pt>
                <c:pt idx="34">
                  <c:v>20</c:v>
                </c:pt>
                <c:pt idx="35">
                  <c:v>0</c:v>
                </c:pt>
                <c:pt idx="36">
                  <c:v>0</c:v>
                </c:pt>
                <c:pt idx="37">
                  <c:v>0</c:v>
                </c:pt>
                <c:pt idx="38">
                  <c:v>20</c:v>
                </c:pt>
                <c:pt idx="39">
                  <c:v>15</c:v>
                </c:pt>
              </c:numCache>
            </c:numRef>
          </c:val>
          <c:extLst>
            <c:ext xmlns:c16="http://schemas.microsoft.com/office/drawing/2014/chart" uri="{C3380CC4-5D6E-409C-BE32-E72D297353CC}">
              <c16:uniqueId val="{00000000-E77B-4592-ABC3-69ADCE80FE42}"/>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b="0" i="0" u="none" strike="noStrike" baseline="0">
                <a:effectLst/>
              </a:rPr>
              <a:t>Design Factor 7 </a:t>
            </a:r>
            <a:r>
              <a:rPr lang="en-US" sz="1600" b="0" i="1" u="none" strike="noStrike" baseline="0">
                <a:effectLst/>
              </a:rPr>
              <a:t>Role of IT</a:t>
            </a:r>
          </a:p>
          <a:p>
            <a:pPr>
              <a:defRPr sz="1600"/>
            </a:pPr>
            <a:r>
              <a:rPr lang="en-US" sz="1600"/>
              <a:t>Resulting Governance/Management</a:t>
            </a:r>
          </a:p>
          <a:p>
            <a:pPr>
              <a:defRPr sz="1600"/>
            </a:pPr>
            <a:r>
              <a:rPr lang="en-US" sz="1600"/>
              <a:t>Objectives Importance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chemeClr val="accent2"/>
            </a:solidFill>
            <a:ln>
              <a:noFill/>
            </a:ln>
            <a:effectLst/>
          </c:spPr>
          <c:cat>
            <c:strRef>
              <c:f>'DF7'!$A$32:$A$71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'DF7'!$D$32:$D$71</c:f>
              <c:numCache>
                <c:formatCode>0_ ;[Red]\-0\ </c:formatCode>
                <c:ptCount val="40"/>
                <c:pt idx="0">
                  <c:v>0</c:v>
                </c:pt>
                <c:pt idx="1">
                  <c:v>0</c:v>
                </c:pt>
                <c:pt idx="2">
                  <c:v>-10</c:v>
                </c:pt>
                <c:pt idx="3">
                  <c:v>5</c:v>
                </c:pt>
                <c:pt idx="4">
                  <c:v>5</c:v>
                </c:pt>
                <c:pt idx="5">
                  <c:v>0</c:v>
                </c:pt>
                <c:pt idx="6">
                  <c:v>0</c:v>
                </c:pt>
                <c:pt idx="7">
                  <c:v>0</c:v>
                </c:pt>
                <c:pt idx="8">
                  <c:v>0</c:v>
                </c:pt>
                <c:pt idx="9">
                  <c:v>0</c:v>
                </c:pt>
                <c:pt idx="10">
                  <c:v>5</c:v>
                </c:pt>
                <c:pt idx="11">
                  <c:v>0</c:v>
                </c:pt>
                <c:pt idx="12">
                  <c:v>0</c:v>
                </c:pt>
                <c:pt idx="13">
                  <c:v>-10</c:v>
                </c:pt>
                <c:pt idx="14">
                  <c:v>-10</c:v>
                </c:pt>
                <c:pt idx="15">
                  <c:v>-5</c:v>
                </c:pt>
                <c:pt idx="16">
                  <c:v>-5</c:v>
                </c:pt>
                <c:pt idx="17">
                  <c:v>-5</c:v>
                </c:pt>
                <c:pt idx="18">
                  <c:v>0</c:v>
                </c:pt>
                <c:pt idx="19">
                  <c:v>0</c:v>
                </c:pt>
                <c:pt idx="20">
                  <c:v>0</c:v>
                </c:pt>
                <c:pt idx="21">
                  <c:v>0</c:v>
                </c:pt>
                <c:pt idx="22">
                  <c:v>-10</c:v>
                </c:pt>
                <c:pt idx="23">
                  <c:v>5</c:v>
                </c:pt>
                <c:pt idx="24">
                  <c:v>-10</c:v>
                </c:pt>
                <c:pt idx="25">
                  <c:v>0</c:v>
                </c:pt>
                <c:pt idx="26">
                  <c:v>5</c:v>
                </c:pt>
                <c:pt idx="27">
                  <c:v>5</c:v>
                </c:pt>
                <c:pt idx="28">
                  <c:v>0</c:v>
                </c:pt>
                <c:pt idx="29">
                  <c:v>0</c:v>
                </c:pt>
                <c:pt idx="30">
                  <c:v>-15</c:v>
                </c:pt>
                <c:pt idx="31">
                  <c:v>-10</c:v>
                </c:pt>
                <c:pt idx="32">
                  <c:v>-10</c:v>
                </c:pt>
                <c:pt idx="33">
                  <c:v>-10</c:v>
                </c:pt>
                <c:pt idx="34">
                  <c:v>0</c:v>
                </c:pt>
                <c:pt idx="35">
                  <c:v>5</c:v>
                </c:pt>
                <c:pt idx="36">
                  <c:v>5</c:v>
                </c:pt>
                <c:pt idx="37">
                  <c:v>5</c:v>
                </c:pt>
                <c:pt idx="38">
                  <c:v>0</c:v>
                </c:pt>
                <c:pt idx="39">
                  <c:v>5</c:v>
                </c:pt>
              </c:numCache>
            </c:numRef>
          </c:val>
          <c:extLst>
            <c:ext xmlns:c16="http://schemas.microsoft.com/office/drawing/2014/chart" uri="{C3380CC4-5D6E-409C-BE32-E72D297353CC}">
              <c16:uniqueId val="{00000000-95BE-4BEF-9B1C-ECECED50AD32}"/>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b="0" i="0" u="none" strike="noStrike" baseline="0">
                <a:effectLst/>
              </a:rPr>
              <a:t>Design Factor 8 </a:t>
            </a:r>
            <a:r>
              <a:rPr lang="en-US" sz="1600" b="0" i="1" u="none" strike="noStrike" baseline="0">
                <a:effectLst/>
              </a:rPr>
              <a:t>Sourcing Model for IT</a:t>
            </a:r>
          </a:p>
          <a:p>
            <a:pPr>
              <a:defRPr sz="1600"/>
            </a:pPr>
            <a:r>
              <a:rPr lang="en-US" sz="1600"/>
              <a:t>Resulting Governance/Management</a:t>
            </a:r>
          </a:p>
          <a:p>
            <a:pPr>
              <a:defRPr sz="1600"/>
            </a:pPr>
            <a:r>
              <a:rPr lang="en-US" sz="1600"/>
              <a:t>Objectives Importance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chemeClr val="accent2"/>
            </a:solidFill>
            <a:ln>
              <a:noFill/>
            </a:ln>
            <a:effectLst/>
          </c:spPr>
          <c:cat>
            <c:strRef>
              <c:f>'DF8'!$A$32:$A$71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'DF8'!$D$32:$D$71</c:f>
              <c:numCache>
                <c:formatCode>0_ ;[Red]\-0\ </c:formatCode>
                <c:ptCount val="40"/>
                <c:pt idx="0">
                  <c:v>0</c:v>
                </c:pt>
                <c:pt idx="1">
                  <c:v>0</c:v>
                </c:pt>
                <c:pt idx="2">
                  <c:v>-10</c:v>
                </c:pt>
                <c:pt idx="3">
                  <c:v>0</c:v>
                </c:pt>
                <c:pt idx="4">
                  <c:v>0</c:v>
                </c:pt>
                <c:pt idx="5">
                  <c:v>0</c:v>
                </c:pt>
                <c:pt idx="6">
                  <c:v>0</c:v>
                </c:pt>
                <c:pt idx="7">
                  <c:v>0</c:v>
                </c:pt>
                <c:pt idx="8">
                  <c:v>0</c:v>
                </c:pt>
                <c:pt idx="9">
                  <c:v>0</c:v>
                </c:pt>
                <c:pt idx="10">
                  <c:v>0</c:v>
                </c:pt>
                <c:pt idx="11">
                  <c:v>0</c:v>
                </c:pt>
                <c:pt idx="12">
                  <c:v>0</c:v>
                </c:pt>
                <c:pt idx="13">
                  <c:v>-15</c:v>
                </c:pt>
                <c:pt idx="14">
                  <c:v>-15</c:v>
                </c:pt>
                <c:pt idx="15">
                  <c:v>0</c:v>
                </c:pt>
                <c:pt idx="16">
                  <c:v>-10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-15</c:v>
                </c:pt>
                <c:pt idx="37">
                  <c:v>0</c:v>
                </c:pt>
                <c:pt idx="38">
                  <c:v>0</c:v>
                </c:pt>
                <c:pt idx="39">
                  <c:v>0</c:v>
                </c:pt>
              </c:numCache>
            </c:numRef>
          </c:val>
          <c:extLst>
            <c:ext xmlns:c16="http://schemas.microsoft.com/office/drawing/2014/chart" uri="{C3380CC4-5D6E-409C-BE32-E72D297353CC}">
              <c16:uniqueId val="{00000000-3106-4705-BCDC-50DD504C1DFE}"/>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r>
              <a:rPr lang="en-US" sz="2000"/>
              <a:t>Governance and Management Objectives Importance (All Design Factors)</a:t>
            </a:r>
          </a:p>
        </c:rich>
      </c:tx>
      <c:overlay val="0"/>
      <c:spPr>
        <a:noFill/>
        <a:ln>
          <a:noFill/>
        </a:ln>
        <a:effectLst/>
      </c:spPr>
      <c:txPr>
        <a:bodyPr rot="0" spcFirstLastPara="1" vertOverflow="ellipsis" vert="horz" wrap="square" anchor="ctr" anchorCtr="1"/>
        <a:lstStyle/>
        <a:p>
          <a:pPr>
            <a:defRPr sz="20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manualLayout>
          <c:layoutTarget val="inner"/>
          <c:xMode val="edge"/>
          <c:yMode val="edge"/>
          <c:x val="2.1720732944910032E-2"/>
          <c:y val="1.3133930801643294E-2"/>
          <c:w val="0.97827926705508994"/>
          <c:h val="0.97018979648466541"/>
        </c:manualLayout>
      </c:layout>
      <c:barChart>
        <c:barDir val="bar"/>
        <c:grouping val="clustered"/>
        <c:varyColors val="0"/>
        <c:ser>
          <c:idx val="0"/>
          <c:order val="0"/>
          <c:spPr>
            <a:solidFill>
              <a:schemeClr val="accent5">
                <a:lumMod val="50000"/>
                <a:alpha val="51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bg1"/>
                    </a:solidFill>
                    <a:latin typeface="+mn-lt"/>
                    <a:ea typeface="+mn-ea"/>
                    <a:cs typeface="+mn-cs"/>
                  </a:defRPr>
                </a:pPr>
                <a:endParaRPr lang="en-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Canvas!$A$6:$A$45</c:f>
              <c:strCache>
                <c:ptCount val="40"/>
                <c:pt idx="0">
                  <c:v>EDM01—Ensured  Governance Framework Setting &amp; Maintenance</c:v>
                </c:pt>
                <c:pt idx="1">
                  <c:v>EDM02—Ensured Benefits Delivery</c:v>
                </c:pt>
                <c:pt idx="2">
                  <c:v>EDM03—Ensured Risk Optimization</c:v>
                </c:pt>
                <c:pt idx="3">
                  <c:v>EDM04—Ensured Resource Optimization</c:v>
                </c:pt>
                <c:pt idx="4">
                  <c:v>EDM05—Ensured Stakeholder Engagement</c:v>
                </c:pt>
                <c:pt idx="5">
                  <c:v>APO01—Managed I&amp;T Management Framework</c:v>
                </c:pt>
                <c:pt idx="6">
                  <c:v>APO02—Managed Strategy</c:v>
                </c:pt>
                <c:pt idx="7">
                  <c:v>APO03—Managed Enterprise Architecture</c:v>
                </c:pt>
                <c:pt idx="8">
                  <c:v>APO04—Managed Innovation</c:v>
                </c:pt>
                <c:pt idx="9">
                  <c:v>APO05—Managed Portfolio</c:v>
                </c:pt>
                <c:pt idx="10">
                  <c:v>APO06—Managed Budget &amp; Costs</c:v>
                </c:pt>
                <c:pt idx="11">
                  <c:v>APO07—Managed Human Resources</c:v>
                </c:pt>
                <c:pt idx="12">
                  <c:v>APO08—Managed Relationships</c:v>
                </c:pt>
                <c:pt idx="13">
                  <c:v>APO09—Managed Service Agreements</c:v>
                </c:pt>
                <c:pt idx="14">
                  <c:v>APO10—Managed Vendors</c:v>
                </c:pt>
                <c:pt idx="15">
                  <c:v>APO11—Managed Quality</c:v>
                </c:pt>
                <c:pt idx="16">
                  <c:v>APO12—Managed Risk</c:v>
                </c:pt>
                <c:pt idx="17">
                  <c:v>APO13—Managed Security</c:v>
                </c:pt>
                <c:pt idx="18">
                  <c:v>APO14—Managed Data</c:v>
                </c:pt>
                <c:pt idx="19">
                  <c:v>BAI01—Managed Programs</c:v>
                </c:pt>
                <c:pt idx="20">
                  <c:v>BAI02—Managed Requirements Definition</c:v>
                </c:pt>
                <c:pt idx="21">
                  <c:v>BAI03—Managed Solutions Identification &amp; Build</c:v>
                </c:pt>
                <c:pt idx="22">
                  <c:v>BAI04—Managed Availability &amp; Capacity</c:v>
                </c:pt>
                <c:pt idx="23">
                  <c:v>BAI05—Managed Organizational Change</c:v>
                </c:pt>
                <c:pt idx="24">
                  <c:v>BAI06—Managed IT Changes</c:v>
                </c:pt>
                <c:pt idx="25">
                  <c:v>BAI07—Managed IT Change Acceptance and Transitioning</c:v>
                </c:pt>
                <c:pt idx="26">
                  <c:v>BAI08—Managed Knowledge</c:v>
                </c:pt>
                <c:pt idx="27">
                  <c:v>BAI09—Managed Assets</c:v>
                </c:pt>
                <c:pt idx="28">
                  <c:v>BAI10—Managed Configuration</c:v>
                </c:pt>
                <c:pt idx="29">
                  <c:v>BAI11—Managed Projects</c:v>
                </c:pt>
                <c:pt idx="30">
                  <c:v>DSS01—Managed Operations</c:v>
                </c:pt>
                <c:pt idx="31">
                  <c:v>DSS02—Managed Service Requests &amp; Incidents</c:v>
                </c:pt>
                <c:pt idx="32">
                  <c:v>DSS03—Managed Problems</c:v>
                </c:pt>
                <c:pt idx="33">
                  <c:v>DSS04—Managed Continuity</c:v>
                </c:pt>
                <c:pt idx="34">
                  <c:v>DSS05—Managed Security Services</c:v>
                </c:pt>
                <c:pt idx="35">
                  <c:v>DSS06—Managed Business Process Controls</c:v>
                </c:pt>
                <c:pt idx="36">
                  <c:v>MEA01—Managed Performance and Conformance Monitoring</c:v>
                </c:pt>
                <c:pt idx="37">
                  <c:v>MEA02—Managed System of Internal Control</c:v>
                </c:pt>
                <c:pt idx="38">
                  <c:v>MEA03—Managed Compliance with External Requirements</c:v>
                </c:pt>
                <c:pt idx="39">
                  <c:v>MEA04—Managed Assurance</c:v>
                </c:pt>
              </c:strCache>
            </c:strRef>
          </c:cat>
          <c:val>
            <c:numRef>
              <c:f>Canvas!$Q$6:$Q$45</c:f>
              <c:numCache>
                <c:formatCode>General</c:formatCode>
                <c:ptCount val="40"/>
                <c:pt idx="0">
                  <c:v>35</c:v>
                </c:pt>
                <c:pt idx="1">
                  <c:v>-5</c:v>
                </c:pt>
                <c:pt idx="2">
                  <c:v>75</c:v>
                </c:pt>
                <c:pt idx="3">
                  <c:v>-5</c:v>
                </c:pt>
                <c:pt idx="4">
                  <c:v>-20</c:v>
                </c:pt>
                <c:pt idx="5">
                  <c:v>15</c:v>
                </c:pt>
                <c:pt idx="6">
                  <c:v>-15</c:v>
                </c:pt>
                <c:pt idx="7">
                  <c:v>-5</c:v>
                </c:pt>
                <c:pt idx="8">
                  <c:v>-15</c:v>
                </c:pt>
                <c:pt idx="9">
                  <c:v>5</c:v>
                </c:pt>
                <c:pt idx="10">
                  <c:v>-25</c:v>
                </c:pt>
                <c:pt idx="11">
                  <c:v>-5</c:v>
                </c:pt>
                <c:pt idx="12">
                  <c:v>0</c:v>
                </c:pt>
                <c:pt idx="13">
                  <c:v>10</c:v>
                </c:pt>
                <c:pt idx="14">
                  <c:v>25</c:v>
                </c:pt>
                <c:pt idx="15">
                  <c:v>-10</c:v>
                </c:pt>
                <c:pt idx="16">
                  <c:v>75</c:v>
                </c:pt>
                <c:pt idx="17">
                  <c:v>80</c:v>
                </c:pt>
                <c:pt idx="18">
                  <c:v>20</c:v>
                </c:pt>
                <c:pt idx="19">
                  <c:v>-10</c:v>
                </c:pt>
                <c:pt idx="20">
                  <c:v>5</c:v>
                </c:pt>
                <c:pt idx="21">
                  <c:v>5</c:v>
                </c:pt>
                <c:pt idx="22">
                  <c:v>25</c:v>
                </c:pt>
                <c:pt idx="23">
                  <c:v>-10</c:v>
                </c:pt>
                <c:pt idx="24">
                  <c:v>20</c:v>
                </c:pt>
                <c:pt idx="25">
                  <c:v>20</c:v>
                </c:pt>
                <c:pt idx="26">
                  <c:v>-20</c:v>
                </c:pt>
                <c:pt idx="27">
                  <c:v>-40</c:v>
                </c:pt>
                <c:pt idx="28">
                  <c:v>35</c:v>
                </c:pt>
                <c:pt idx="29">
                  <c:v>10</c:v>
                </c:pt>
                <c:pt idx="30">
                  <c:v>10</c:v>
                </c:pt>
                <c:pt idx="31">
                  <c:v>65</c:v>
                </c:pt>
                <c:pt idx="32">
                  <c:v>65</c:v>
                </c:pt>
                <c:pt idx="33">
                  <c:v>55</c:v>
                </c:pt>
                <c:pt idx="34">
                  <c:v>70</c:v>
                </c:pt>
                <c:pt idx="35">
                  <c:v>0</c:v>
                </c:pt>
                <c:pt idx="36">
                  <c:v>20</c:v>
                </c:pt>
                <c:pt idx="37">
                  <c:v>20</c:v>
                </c:pt>
                <c:pt idx="38">
                  <c:v>100</c:v>
                </c:pt>
                <c:pt idx="39">
                  <c:v>30</c:v>
                </c:pt>
              </c:numCache>
            </c:numRef>
          </c:val>
          <c:extLst>
            <c:ext xmlns:c16="http://schemas.microsoft.com/office/drawing/2014/chart" uri="{C3380CC4-5D6E-409C-BE32-E72D297353CC}">
              <c16:uniqueId val="{00000000-8BDD-4BB9-858D-F4E542FD1984}"/>
            </c:ext>
          </c:extLst>
        </c:ser>
        <c:dLbls>
          <c:showLegendKey val="0"/>
          <c:showVal val="0"/>
          <c:showCatName val="0"/>
          <c:showSerName val="0"/>
          <c:showPercent val="0"/>
          <c:showBubbleSize val="0"/>
        </c:dLbls>
        <c:gapWidth val="50"/>
        <c:axId val="662730312"/>
        <c:axId val="662725064"/>
      </c:barChart>
      <c:catAx>
        <c:axId val="66273031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MX"/>
          </a:p>
        </c:txPr>
        <c:crossAx val="662725064"/>
        <c:crosses val="autoZero"/>
        <c:auto val="1"/>
        <c:lblAlgn val="ctr"/>
        <c:lblOffset val="100"/>
        <c:noMultiLvlLbl val="0"/>
      </c:catAx>
      <c:valAx>
        <c:axId val="662725064"/>
        <c:scaling>
          <c:orientation val="minMax"/>
          <c:max val="100"/>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66273031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b="0" i="0" u="none" strike="noStrike" baseline="0">
                <a:effectLst/>
              </a:rPr>
              <a:t>Design Factor 9 </a:t>
            </a:r>
            <a:r>
              <a:rPr lang="en-US" sz="1600" b="0" i="1" u="none" strike="noStrike" baseline="0">
                <a:effectLst/>
              </a:rPr>
              <a:t>IT Implementation Methods</a:t>
            </a:r>
          </a:p>
          <a:p>
            <a:pPr>
              <a:defRPr sz="1600"/>
            </a:pPr>
            <a:r>
              <a:rPr lang="en-US" sz="1600"/>
              <a:t>Resulting Governance/Management</a:t>
            </a:r>
          </a:p>
          <a:p>
            <a:pPr>
              <a:defRPr sz="1600"/>
            </a:pPr>
            <a:r>
              <a:rPr lang="en-US" sz="1600"/>
              <a:t>Objectives Importance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chemeClr val="accent2"/>
            </a:solidFill>
            <a:ln>
              <a:noFill/>
            </a:ln>
            <a:effectLst/>
          </c:spPr>
          <c:cat>
            <c:strRef>
              <c:f>'DF9'!$A$28:$A$67</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'DF9'!$D$28:$D$67</c:f>
              <c:numCache>
                <c:formatCode>0_ ;[Red]\-0\ </c:formatCode>
                <c:ptCount val="40"/>
                <c:pt idx="0">
                  <c:v>0</c:v>
                </c:pt>
                <c:pt idx="1">
                  <c:v>0</c:v>
                </c:pt>
                <c:pt idx="2">
                  <c:v>0</c:v>
                </c:pt>
                <c:pt idx="3">
                  <c:v>0</c:v>
                </c:pt>
                <c:pt idx="4">
                  <c:v>0</c:v>
                </c:pt>
                <c:pt idx="5">
                  <c:v>0</c:v>
                </c:pt>
                <c:pt idx="6">
                  <c:v>0</c:v>
                </c:pt>
                <c:pt idx="7">
                  <c:v>-5</c:v>
                </c:pt>
                <c:pt idx="8">
                  <c:v>0</c:v>
                </c:pt>
                <c:pt idx="9">
                  <c:v>0</c:v>
                </c:pt>
                <c:pt idx="10">
                  <c:v>0</c:v>
                </c:pt>
                <c:pt idx="11">
                  <c:v>0</c:v>
                </c:pt>
                <c:pt idx="12">
                  <c:v>0</c:v>
                </c:pt>
                <c:pt idx="13">
                  <c:v>0</c:v>
                </c:pt>
                <c:pt idx="14">
                  <c:v>0</c:v>
                </c:pt>
                <c:pt idx="15">
                  <c:v>0</c:v>
                </c:pt>
                <c:pt idx="16">
                  <c:v>0</c:v>
                </c:pt>
                <c:pt idx="17">
                  <c:v>0</c:v>
                </c:pt>
                <c:pt idx="18">
                  <c:v>0</c:v>
                </c:pt>
                <c:pt idx="19">
                  <c:v>0</c:v>
                </c:pt>
                <c:pt idx="20">
                  <c:v>-5</c:v>
                </c:pt>
                <c:pt idx="21">
                  <c:v>-5</c:v>
                </c:pt>
                <c:pt idx="22">
                  <c:v>0</c:v>
                </c:pt>
                <c:pt idx="23">
                  <c:v>0</c:v>
                </c:pt>
                <c:pt idx="24">
                  <c:v>-5</c:v>
                </c:pt>
                <c:pt idx="25">
                  <c:v>-5</c:v>
                </c:pt>
                <c:pt idx="26">
                  <c:v>0</c:v>
                </c:pt>
                <c:pt idx="27">
                  <c:v>0</c:v>
                </c:pt>
                <c:pt idx="28">
                  <c:v>-5</c:v>
                </c:pt>
                <c:pt idx="29">
                  <c:v>0</c:v>
                </c:pt>
                <c:pt idx="30">
                  <c:v>-5</c:v>
                </c:pt>
                <c:pt idx="31">
                  <c:v>0</c:v>
                </c:pt>
                <c:pt idx="32">
                  <c:v>0</c:v>
                </c:pt>
                <c:pt idx="33">
                  <c:v>0</c:v>
                </c:pt>
                <c:pt idx="34">
                  <c:v>0</c:v>
                </c:pt>
                <c:pt idx="35">
                  <c:v>0</c:v>
                </c:pt>
                <c:pt idx="36">
                  <c:v>0</c:v>
                </c:pt>
                <c:pt idx="37">
                  <c:v>0</c:v>
                </c:pt>
                <c:pt idx="38">
                  <c:v>0</c:v>
                </c:pt>
                <c:pt idx="39">
                  <c:v>0</c:v>
                </c:pt>
              </c:numCache>
            </c:numRef>
          </c:val>
          <c:extLst>
            <c:ext xmlns:c16="http://schemas.microsoft.com/office/drawing/2014/chart" uri="{C3380CC4-5D6E-409C-BE32-E72D297353CC}">
              <c16:uniqueId val="{00000000-E2B1-40C9-9300-BFECA4AA03B9}"/>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r>
              <a:rPr lang="en-US" sz="1600" b="0" i="0" u="none" strike="noStrike" baseline="0">
                <a:effectLst/>
              </a:rPr>
              <a:t>Design Factor 10 </a:t>
            </a:r>
            <a:r>
              <a:rPr lang="en-US" sz="1600" b="0" i="1" u="none" strike="noStrike" baseline="0">
                <a:effectLst/>
              </a:rPr>
              <a:t>Technology Adoption Strategy</a:t>
            </a:r>
          </a:p>
          <a:p>
            <a:pPr>
              <a:defRPr sz="1600"/>
            </a:pPr>
            <a:r>
              <a:rPr lang="en-US" sz="1600"/>
              <a:t>Resulting Governance/Management</a:t>
            </a:r>
          </a:p>
          <a:p>
            <a:pPr>
              <a:defRPr sz="1600"/>
            </a:pPr>
            <a:r>
              <a:rPr lang="en-US" sz="1600"/>
              <a:t>Objectives Importance</a:t>
            </a:r>
          </a:p>
        </c:rich>
      </c:tx>
      <c:overlay val="0"/>
      <c:spPr>
        <a:noFill/>
        <a:ln>
          <a:noFill/>
        </a:ln>
        <a:effectLst/>
      </c:spPr>
      <c:txPr>
        <a:bodyPr rot="0" spcFirstLastPara="1" vertOverflow="ellipsis" vert="horz" wrap="square" anchor="ctr" anchorCtr="1"/>
        <a:lstStyle/>
        <a:p>
          <a:pPr>
            <a:defRPr sz="16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chemeClr val="accent2"/>
            </a:solidFill>
            <a:ln>
              <a:noFill/>
            </a:ln>
            <a:effectLst/>
          </c:spPr>
          <c:cat>
            <c:strRef>
              <c:f>'DF10'!$A$22:$A$61</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'DF10'!$D$22:$D$61</c:f>
              <c:numCache>
                <c:formatCode>0_ ;[Red]\-0\ </c:formatCode>
                <c:ptCount val="40"/>
                <c:pt idx="0">
                  <c:v>-25</c:v>
                </c:pt>
                <c:pt idx="1">
                  <c:v>-25</c:v>
                </c:pt>
                <c:pt idx="2">
                  <c:v>0</c:v>
                </c:pt>
                <c:pt idx="3">
                  <c:v>-15</c:v>
                </c:pt>
                <c:pt idx="4">
                  <c:v>0</c:v>
                </c:pt>
                <c:pt idx="5">
                  <c:v>-20</c:v>
                </c:pt>
                <c:pt idx="6">
                  <c:v>-30</c:v>
                </c:pt>
                <c:pt idx="7">
                  <c:v>-5</c:v>
                </c:pt>
                <c:pt idx="8">
                  <c:v>-40</c:v>
                </c:pt>
                <c:pt idx="9">
                  <c:v>-35</c:v>
                </c:pt>
                <c:pt idx="10">
                  <c:v>-20</c:v>
                </c:pt>
                <c:pt idx="11">
                  <c:v>-5</c:v>
                </c:pt>
                <c:pt idx="12">
                  <c:v>-20</c:v>
                </c:pt>
                <c:pt idx="13">
                  <c:v>-20</c:v>
                </c:pt>
                <c:pt idx="14">
                  <c:v>-20</c:v>
                </c:pt>
                <c:pt idx="15">
                  <c:v>-20</c:v>
                </c:pt>
                <c:pt idx="16">
                  <c:v>-20</c:v>
                </c:pt>
                <c:pt idx="17">
                  <c:v>0</c:v>
                </c:pt>
                <c:pt idx="18">
                  <c:v>-30</c:v>
                </c:pt>
                <c:pt idx="19">
                  <c:v>-30</c:v>
                </c:pt>
                <c:pt idx="20">
                  <c:v>-35</c:v>
                </c:pt>
                <c:pt idx="21">
                  <c:v>-35</c:v>
                </c:pt>
                <c:pt idx="22">
                  <c:v>-20</c:v>
                </c:pt>
                <c:pt idx="23">
                  <c:v>-30</c:v>
                </c:pt>
                <c:pt idx="24">
                  <c:v>-30</c:v>
                </c:pt>
                <c:pt idx="25">
                  <c:v>-35</c:v>
                </c:pt>
                <c:pt idx="26">
                  <c:v>0</c:v>
                </c:pt>
                <c:pt idx="27">
                  <c:v>0</c:v>
                </c:pt>
                <c:pt idx="28">
                  <c:v>0</c:v>
                </c:pt>
                <c:pt idx="29">
                  <c:v>-35</c:v>
                </c:pt>
                <c:pt idx="30">
                  <c:v>0</c:v>
                </c:pt>
                <c:pt idx="31">
                  <c:v>0</c:v>
                </c:pt>
                <c:pt idx="32">
                  <c:v>0</c:v>
                </c:pt>
                <c:pt idx="33">
                  <c:v>0</c:v>
                </c:pt>
                <c:pt idx="34">
                  <c:v>0</c:v>
                </c:pt>
                <c:pt idx="35">
                  <c:v>0</c:v>
                </c:pt>
                <c:pt idx="36">
                  <c:v>-30</c:v>
                </c:pt>
                <c:pt idx="37">
                  <c:v>0</c:v>
                </c:pt>
                <c:pt idx="38">
                  <c:v>0</c:v>
                </c:pt>
                <c:pt idx="39">
                  <c:v>0</c:v>
                </c:pt>
              </c:numCache>
            </c:numRef>
          </c:val>
          <c:extLst>
            <c:ext xmlns:c16="http://schemas.microsoft.com/office/drawing/2014/chart" uri="{C3380CC4-5D6E-409C-BE32-E72D297353CC}">
              <c16:uniqueId val="{00000000-C972-41CB-BB62-6F0C1509405B}"/>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cap="none" spc="20" baseline="0">
                <a:solidFill>
                  <a:sysClr val="windowText" lastClr="000000"/>
                </a:solidFill>
                <a:latin typeface="+mn-lt"/>
                <a:ea typeface="+mn-ea"/>
                <a:cs typeface="+mn-cs"/>
              </a:defRPr>
            </a:pPr>
            <a:r>
              <a:rPr lang="en-US" sz="1200">
                <a:solidFill>
                  <a:sysClr val="windowText" lastClr="000000"/>
                </a:solidFill>
              </a:rPr>
              <a:t>Design Factor 2 </a:t>
            </a:r>
            <a:r>
              <a:rPr lang="en-US" sz="1200" i="1">
                <a:solidFill>
                  <a:sysClr val="windowText" lastClr="000000"/>
                </a:solidFill>
              </a:rPr>
              <a:t>Enterprise Goals</a:t>
            </a:r>
            <a:r>
              <a:rPr lang="en-US" sz="1200">
                <a:solidFill>
                  <a:sysClr val="windowText" lastClr="000000"/>
                </a:solidFill>
              </a:rPr>
              <a:t> (Input) </a:t>
            </a:r>
          </a:p>
        </c:rich>
      </c:tx>
      <c:overlay val="0"/>
      <c:spPr>
        <a:noFill/>
        <a:ln>
          <a:noFill/>
        </a:ln>
        <a:effectLst/>
      </c:spPr>
      <c:txPr>
        <a:bodyPr rot="0" spcFirstLastPara="1" vertOverflow="ellipsis" vert="horz" wrap="square" anchor="ctr" anchorCtr="1"/>
        <a:lstStyle/>
        <a:p>
          <a:pPr>
            <a:defRPr sz="1200" b="0" i="0" u="none" strike="noStrike" kern="1200" cap="none" spc="20" baseline="0">
              <a:solidFill>
                <a:sysClr val="windowText" lastClr="000000"/>
              </a:solidFill>
              <a:latin typeface="+mn-lt"/>
              <a:ea typeface="+mn-ea"/>
              <a:cs typeface="+mn-cs"/>
            </a:defRPr>
          </a:pPr>
          <a:endParaRPr lang="en-MX"/>
        </a:p>
      </c:txPr>
    </c:title>
    <c:autoTitleDeleted val="0"/>
    <c:plotArea>
      <c:layout/>
      <c:radarChart>
        <c:radarStyle val="filled"/>
        <c:varyColors val="0"/>
        <c: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dPt>
            <c:idx val="0"/>
            <c:bubble3D val="0"/>
            <c:extLst>
              <c:ext xmlns:c16="http://schemas.microsoft.com/office/drawing/2014/chart" uri="{C3380CC4-5D6E-409C-BE32-E72D297353CC}">
                <c16:uniqueId val="{00000000-EDA5-4192-8D55-8D26B751E2A3}"/>
              </c:ext>
            </c:extLst>
          </c:dPt>
          <c:dPt>
            <c:idx val="12"/>
            <c:bubble3D val="0"/>
            <c:extLst>
              <c:ext xmlns:c16="http://schemas.microsoft.com/office/drawing/2014/chart" uri="{C3380CC4-5D6E-409C-BE32-E72D297353CC}">
                <c16:uniqueId val="{00000001-9B96-4E14-9A43-B4E2D7AC7CF0}"/>
              </c:ext>
            </c:extLst>
          </c:dPt>
          <c:cat>
            <c:strRef>
              <c:f>'DF2'!$A$6:$A$18</c:f>
              <c:strCache>
                <c:ptCount val="13"/>
                <c:pt idx="0">
                  <c:v>EG01—Portfolio of competitive products and services</c:v>
                </c:pt>
                <c:pt idx="1">
                  <c:v>EG02—Managed business risk</c:v>
                </c:pt>
                <c:pt idx="2">
                  <c:v>EG03—Compliance with external laws and regulations</c:v>
                </c:pt>
                <c:pt idx="3">
                  <c:v>EG04—Quality of financial information</c:v>
                </c:pt>
                <c:pt idx="4">
                  <c:v>EG05—Customer-oriented service culture</c:v>
                </c:pt>
                <c:pt idx="5">
                  <c:v>EG06—Business-service continuity and availability</c:v>
                </c:pt>
                <c:pt idx="6">
                  <c:v>EG07—Quality of management information</c:v>
                </c:pt>
                <c:pt idx="7">
                  <c:v>EG08—Optimization of internal business process functionality</c:v>
                </c:pt>
                <c:pt idx="8">
                  <c:v>EG09—Optimization of business process costs</c:v>
                </c:pt>
                <c:pt idx="9">
                  <c:v>EG10—Staff skills, motivation and productivity</c:v>
                </c:pt>
                <c:pt idx="10">
                  <c:v>EG11—Compliance with internal policies</c:v>
                </c:pt>
                <c:pt idx="11">
                  <c:v>EG12—Managed digital transformation programs</c:v>
                </c:pt>
                <c:pt idx="12">
                  <c:v>EG13—Product and business innovation</c:v>
                </c:pt>
              </c:strCache>
            </c:strRef>
          </c:cat>
          <c:val>
            <c:numRef>
              <c:f>'DF2'!$E$6:$E$18</c:f>
              <c:numCache>
                <c:formatCode>General</c:formatCode>
                <c:ptCount val="13"/>
                <c:pt idx="0">
                  <c:v>4</c:v>
                </c:pt>
                <c:pt idx="1">
                  <c:v>4</c:v>
                </c:pt>
                <c:pt idx="2">
                  <c:v>4</c:v>
                </c:pt>
                <c:pt idx="3">
                  <c:v>2</c:v>
                </c:pt>
                <c:pt idx="4">
                  <c:v>3</c:v>
                </c:pt>
                <c:pt idx="5">
                  <c:v>5</c:v>
                </c:pt>
                <c:pt idx="6">
                  <c:v>3</c:v>
                </c:pt>
                <c:pt idx="7">
                  <c:v>5</c:v>
                </c:pt>
                <c:pt idx="8">
                  <c:v>2</c:v>
                </c:pt>
                <c:pt idx="9">
                  <c:v>3</c:v>
                </c:pt>
                <c:pt idx="10">
                  <c:v>4</c:v>
                </c:pt>
                <c:pt idx="11">
                  <c:v>2</c:v>
                </c:pt>
                <c:pt idx="12">
                  <c:v>1</c:v>
                </c:pt>
              </c:numCache>
            </c:numRef>
          </c:val>
          <c:extLst>
            <c:ext xmlns:c16="http://schemas.microsoft.com/office/drawing/2014/chart" uri="{C3380CC4-5D6E-409C-BE32-E72D297353CC}">
              <c16:uniqueId val="{00000002-EDA5-4192-8D55-8D26B751E2A3}"/>
            </c:ext>
          </c:extLst>
        </c:ser>
        <c:dLbls>
          <c:showLegendKey val="0"/>
          <c:showVal val="0"/>
          <c:showCatName val="0"/>
          <c:showSerName val="0"/>
          <c:showPercent val="0"/>
          <c:showBubbleSize val="0"/>
        </c:dLbls>
        <c:axId val="801629848"/>
        <c:axId val="801625584"/>
      </c:radarChart>
      <c:catAx>
        <c:axId val="801629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50000"/>
                    <a:lumOff val="50000"/>
                  </a:schemeClr>
                </a:solidFill>
                <a:latin typeface="+mn-lt"/>
                <a:ea typeface="+mn-ea"/>
                <a:cs typeface="+mn-cs"/>
              </a:defRPr>
            </a:pPr>
            <a:endParaRPr lang="en-MX"/>
          </a:p>
        </c:txPr>
        <c:crossAx val="801625584"/>
        <c:crosses val="autoZero"/>
        <c:auto val="1"/>
        <c:lblAlgn val="ctr"/>
        <c:lblOffset val="100"/>
        <c:noMultiLvlLbl val="0"/>
      </c:catAx>
      <c:valAx>
        <c:axId val="801625584"/>
        <c:scaling>
          <c:orientation val="minMax"/>
          <c:max val="5"/>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MX"/>
          </a:p>
        </c:txPr>
        <c:crossAx val="801629848"/>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orientation="portrait"/>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a:t>Design Factor 2 </a:t>
            </a:r>
            <a:r>
              <a:rPr lang="en-US" sz="1200" i="1"/>
              <a:t>Enterprise Goals</a:t>
            </a:r>
          </a:p>
          <a:p>
            <a:pPr>
              <a:defRPr sz="1200"/>
            </a:pPr>
            <a:r>
              <a:rPr lang="en-US" sz="1200"/>
              <a:t>Resulting Governance/ Management Objectives Importance</a:t>
            </a:r>
          </a:p>
        </c:rich>
      </c:tx>
      <c:layout>
        <c:manualLayout>
          <c:xMode val="edge"/>
          <c:yMode val="edge"/>
          <c:x val="0.12716595481748771"/>
          <c:y val="5.8289761566571764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manualLayout>
          <c:layoutTarget val="inner"/>
          <c:xMode val="edge"/>
          <c:yMode val="edge"/>
          <c:x val="9.2749965893317188E-2"/>
          <c:y val="0.21340248889122343"/>
          <c:w val="0.82081395508312283"/>
          <c:h val="0.76410661314684003"/>
        </c:manualLayout>
      </c:layout>
      <c:barChart>
        <c:barDir val="bar"/>
        <c:grouping val="clustered"/>
        <c:varyColors val="0"/>
        <c:ser>
          <c:idx val="0"/>
          <c:order val="0"/>
          <c:spPr>
            <a:solidFill>
              <a:srgbClr val="F2D2EE"/>
            </a:solidFill>
            <a:ln>
              <a:noFill/>
            </a:ln>
            <a:effectLst/>
          </c:spPr>
          <c:invertIfNegative val="0"/>
          <c:cat>
            <c:strRef>
              <c:f>'DF2'!$A$31:$A$70</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'DF2'!$D$31:$D$70</c:f>
              <c:numCache>
                <c:formatCode>0_ ;[Red]\-0\ </c:formatCode>
                <c:ptCount val="40"/>
                <c:pt idx="0">
                  <c:v>35</c:v>
                </c:pt>
                <c:pt idx="1">
                  <c:v>-5</c:v>
                </c:pt>
                <c:pt idx="2">
                  <c:v>70</c:v>
                </c:pt>
                <c:pt idx="3">
                  <c:v>-5</c:v>
                </c:pt>
                <c:pt idx="4">
                  <c:v>-20</c:v>
                </c:pt>
                <c:pt idx="5">
                  <c:v>15</c:v>
                </c:pt>
                <c:pt idx="6">
                  <c:v>-15</c:v>
                </c:pt>
                <c:pt idx="7">
                  <c:v>-5</c:v>
                </c:pt>
                <c:pt idx="8">
                  <c:v>-15</c:v>
                </c:pt>
                <c:pt idx="9">
                  <c:v>5</c:v>
                </c:pt>
                <c:pt idx="10">
                  <c:v>-25</c:v>
                </c:pt>
                <c:pt idx="11">
                  <c:v>-5</c:v>
                </c:pt>
                <c:pt idx="12">
                  <c:v>0</c:v>
                </c:pt>
                <c:pt idx="13">
                  <c:v>10</c:v>
                </c:pt>
                <c:pt idx="14">
                  <c:v>25</c:v>
                </c:pt>
                <c:pt idx="15">
                  <c:v>-10</c:v>
                </c:pt>
                <c:pt idx="16">
                  <c:v>70</c:v>
                </c:pt>
                <c:pt idx="17">
                  <c:v>75</c:v>
                </c:pt>
                <c:pt idx="18">
                  <c:v>20</c:v>
                </c:pt>
                <c:pt idx="19">
                  <c:v>-10</c:v>
                </c:pt>
                <c:pt idx="20">
                  <c:v>5</c:v>
                </c:pt>
                <c:pt idx="21">
                  <c:v>5</c:v>
                </c:pt>
                <c:pt idx="22">
                  <c:v>25</c:v>
                </c:pt>
                <c:pt idx="23">
                  <c:v>-10</c:v>
                </c:pt>
                <c:pt idx="24">
                  <c:v>20</c:v>
                </c:pt>
                <c:pt idx="25">
                  <c:v>20</c:v>
                </c:pt>
                <c:pt idx="26">
                  <c:v>-20</c:v>
                </c:pt>
                <c:pt idx="27">
                  <c:v>-40</c:v>
                </c:pt>
                <c:pt idx="28">
                  <c:v>35</c:v>
                </c:pt>
                <c:pt idx="29">
                  <c:v>10</c:v>
                </c:pt>
                <c:pt idx="30">
                  <c:v>10</c:v>
                </c:pt>
                <c:pt idx="31">
                  <c:v>60</c:v>
                </c:pt>
                <c:pt idx="32">
                  <c:v>60</c:v>
                </c:pt>
                <c:pt idx="33">
                  <c:v>55</c:v>
                </c:pt>
                <c:pt idx="34">
                  <c:v>65</c:v>
                </c:pt>
                <c:pt idx="35">
                  <c:v>0</c:v>
                </c:pt>
                <c:pt idx="36">
                  <c:v>20</c:v>
                </c:pt>
                <c:pt idx="37">
                  <c:v>20</c:v>
                </c:pt>
                <c:pt idx="38">
                  <c:v>95</c:v>
                </c:pt>
                <c:pt idx="39">
                  <c:v>30</c:v>
                </c:pt>
              </c:numCache>
            </c:numRef>
          </c:val>
          <c:extLst>
            <c:ext xmlns:c16="http://schemas.microsoft.com/office/drawing/2014/chart" uri="{C3380CC4-5D6E-409C-BE32-E72D297353CC}">
              <c16:uniqueId val="{00000000-2395-4E61-82F5-2327770CF8AA}"/>
            </c:ext>
          </c:extLst>
        </c:ser>
        <c:dLbls>
          <c:showLegendKey val="0"/>
          <c:showVal val="0"/>
          <c:showCatName val="0"/>
          <c:showSerName val="0"/>
          <c:showPercent val="0"/>
          <c:showBubbleSize val="0"/>
        </c:dLbls>
        <c:gapWidth val="30"/>
        <c:axId val="478952776"/>
        <c:axId val="478953432"/>
      </c:barChart>
      <c:catAx>
        <c:axId val="478952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t"/>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2 </a:t>
            </a:r>
            <a:r>
              <a:rPr lang="en-US" sz="1200" b="0" i="1" u="none" strike="noStrike" baseline="0">
                <a:effectLst/>
              </a:rPr>
              <a:t>Enterprise Goals</a:t>
            </a:r>
          </a:p>
          <a:p>
            <a:pPr>
              <a:defRPr sz="1200"/>
            </a:pPr>
            <a:r>
              <a:rPr lang="en-US" sz="1200"/>
              <a:t>Resulting Governance/Management Objectives Importance</a:t>
            </a:r>
          </a:p>
        </c:rich>
      </c:tx>
      <c:layout>
        <c:manualLayout>
          <c:xMode val="edge"/>
          <c:yMode val="edge"/>
          <c:x val="0.19215714437804557"/>
          <c:y val="3.772772495188815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radarChart>
        <c:radarStyle val="filled"/>
        <c:varyColors val="0"/>
        <c:ser>
          <c:idx val="0"/>
          <c:order val="0"/>
          <c:spPr>
            <a:solidFill>
              <a:srgbClr val="F2D2EE"/>
            </a:solidFill>
            <a:ln>
              <a:noFill/>
            </a:ln>
            <a:effectLst/>
          </c:spPr>
          <c:cat>
            <c:strRef>
              <c:f>'DF2'!$A$31:$A$70</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'DF2'!$D$31:$D$70</c:f>
              <c:numCache>
                <c:formatCode>0_ ;[Red]\-0\ </c:formatCode>
                <c:ptCount val="40"/>
                <c:pt idx="0">
                  <c:v>35</c:v>
                </c:pt>
                <c:pt idx="1">
                  <c:v>-5</c:v>
                </c:pt>
                <c:pt idx="2">
                  <c:v>70</c:v>
                </c:pt>
                <c:pt idx="3">
                  <c:v>-5</c:v>
                </c:pt>
                <c:pt idx="4">
                  <c:v>-20</c:v>
                </c:pt>
                <c:pt idx="5">
                  <c:v>15</c:v>
                </c:pt>
                <c:pt idx="6">
                  <c:v>-15</c:v>
                </c:pt>
                <c:pt idx="7">
                  <c:v>-5</c:v>
                </c:pt>
                <c:pt idx="8">
                  <c:v>-15</c:v>
                </c:pt>
                <c:pt idx="9">
                  <c:v>5</c:v>
                </c:pt>
                <c:pt idx="10">
                  <c:v>-25</c:v>
                </c:pt>
                <c:pt idx="11">
                  <c:v>-5</c:v>
                </c:pt>
                <c:pt idx="12">
                  <c:v>0</c:v>
                </c:pt>
                <c:pt idx="13">
                  <c:v>10</c:v>
                </c:pt>
                <c:pt idx="14">
                  <c:v>25</c:v>
                </c:pt>
                <c:pt idx="15">
                  <c:v>-10</c:v>
                </c:pt>
                <c:pt idx="16">
                  <c:v>70</c:v>
                </c:pt>
                <c:pt idx="17">
                  <c:v>75</c:v>
                </c:pt>
                <c:pt idx="18">
                  <c:v>20</c:v>
                </c:pt>
                <c:pt idx="19">
                  <c:v>-10</c:v>
                </c:pt>
                <c:pt idx="20">
                  <c:v>5</c:v>
                </c:pt>
                <c:pt idx="21">
                  <c:v>5</c:v>
                </c:pt>
                <c:pt idx="22">
                  <c:v>25</c:v>
                </c:pt>
                <c:pt idx="23">
                  <c:v>-10</c:v>
                </c:pt>
                <c:pt idx="24">
                  <c:v>20</c:v>
                </c:pt>
                <c:pt idx="25">
                  <c:v>20</c:v>
                </c:pt>
                <c:pt idx="26">
                  <c:v>-20</c:v>
                </c:pt>
                <c:pt idx="27">
                  <c:v>-40</c:v>
                </c:pt>
                <c:pt idx="28">
                  <c:v>35</c:v>
                </c:pt>
                <c:pt idx="29">
                  <c:v>10</c:v>
                </c:pt>
                <c:pt idx="30">
                  <c:v>10</c:v>
                </c:pt>
                <c:pt idx="31">
                  <c:v>60</c:v>
                </c:pt>
                <c:pt idx="32">
                  <c:v>60</c:v>
                </c:pt>
                <c:pt idx="33">
                  <c:v>55</c:v>
                </c:pt>
                <c:pt idx="34">
                  <c:v>65</c:v>
                </c:pt>
                <c:pt idx="35">
                  <c:v>0</c:v>
                </c:pt>
                <c:pt idx="36">
                  <c:v>20</c:v>
                </c:pt>
                <c:pt idx="37">
                  <c:v>20</c:v>
                </c:pt>
                <c:pt idx="38">
                  <c:v>95</c:v>
                </c:pt>
                <c:pt idx="39">
                  <c:v>30</c:v>
                </c:pt>
              </c:numCache>
            </c:numRef>
          </c:val>
          <c:extLst>
            <c:ext xmlns:c16="http://schemas.microsoft.com/office/drawing/2014/chart" uri="{C3380CC4-5D6E-409C-BE32-E72D297353CC}">
              <c16:uniqueId val="{00000000-C652-4DC7-A55C-AA9CCF06ECE9}"/>
            </c:ext>
          </c:extLst>
        </c:ser>
        <c:dLbls>
          <c:showLegendKey val="0"/>
          <c:showVal val="0"/>
          <c:showCatName val="0"/>
          <c:showSerName val="0"/>
          <c:showPercent val="0"/>
          <c:showBubbleSize val="0"/>
        </c:dLbls>
        <c:axId val="478952776"/>
        <c:axId val="478953432"/>
      </c:radarChart>
      <c:catAx>
        <c:axId val="478952776"/>
        <c:scaling>
          <c:orientation val="maxMin"/>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l"/>
        <c:majorGridlines>
          <c:spPr>
            <a:ln w="9525" cap="flat" cmpd="sng" algn="ctr">
              <a:solidFill>
                <a:schemeClr val="tx1">
                  <a:lumMod val="15000"/>
                  <a:lumOff val="85000"/>
                </a:schemeClr>
              </a:solidFill>
              <a:round/>
            </a:ln>
            <a:effectLst/>
          </c:spPr>
        </c:majorGridlines>
        <c:numFmt formatCode="#,##0_ ;[Red]\-#,##0\ " sourceLinked="0"/>
        <c:majorTickMark val="none"/>
        <c:minorTickMark val="none"/>
        <c:tickLblPos val="nextTo"/>
        <c:spPr>
          <a:noFill/>
          <a:ln w="3175">
            <a:solidFill>
              <a:schemeClr val="bg1">
                <a:lumMod val="75000"/>
              </a:schemeClr>
            </a:solid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cap="none" spc="20" baseline="0">
                <a:solidFill>
                  <a:sysClr val="windowText" lastClr="000000">
                    <a:lumMod val="50000"/>
                    <a:lumOff val="50000"/>
                  </a:sysClr>
                </a:solidFill>
                <a:latin typeface="+mn-lt"/>
                <a:ea typeface="+mn-ea"/>
                <a:cs typeface="+mn-cs"/>
              </a:defRPr>
            </a:pPr>
            <a:r>
              <a:rPr lang="en-US" sz="1100" b="0" i="0" baseline="0">
                <a:effectLst/>
              </a:rPr>
              <a:t>Design Factor 2 </a:t>
            </a:r>
            <a:r>
              <a:rPr lang="en-US" sz="1100" b="0" i="1" baseline="0">
                <a:effectLst/>
              </a:rPr>
              <a:t>Enterprise Goals</a:t>
            </a:r>
            <a:r>
              <a:rPr lang="en-US" sz="1100" b="0" i="0" baseline="0">
                <a:effectLst/>
              </a:rPr>
              <a:t> (Input) </a:t>
            </a:r>
            <a:r>
              <a:rPr lang="en-US" sz="1100"/>
              <a:t> </a:t>
            </a:r>
          </a:p>
        </c:rich>
      </c:tx>
      <c:overlay val="0"/>
      <c:spPr>
        <a:noFill/>
        <a:ln>
          <a:noFill/>
        </a:ln>
        <a:effectLst/>
      </c:spPr>
      <c:txPr>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100" b="0" i="0" u="none" strike="noStrike" kern="1200" cap="none" spc="20" baseline="0">
              <a:solidFill>
                <a:sysClr val="windowText" lastClr="000000">
                  <a:lumMod val="50000"/>
                  <a:lumOff val="50000"/>
                </a:sysClr>
              </a:solidFill>
              <a:latin typeface="+mn-lt"/>
              <a:ea typeface="+mn-ea"/>
              <a:cs typeface="+mn-cs"/>
            </a:defRPr>
          </a:pPr>
          <a:endParaRPr lang="en-MX"/>
        </a:p>
      </c:txPr>
    </c:title>
    <c:autoTitleDeleted val="0"/>
    <c:plotArea>
      <c:layout/>
      <c:barChart>
        <c:barDir val="bar"/>
        <c:grouping val="clustered"/>
        <c:varyColors val="1"/>
        <c:ser>
          <c:idx val="0"/>
          <c:order val="0"/>
          <c:invertIfNegative val="0"/>
          <c:dPt>
            <c:idx val="0"/>
            <c:invertIfNegative val="0"/>
            <c:bubble3D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extLst>
              <c:ext xmlns:c16="http://schemas.microsoft.com/office/drawing/2014/chart" uri="{C3380CC4-5D6E-409C-BE32-E72D297353CC}">
                <c16:uniqueId val="{00000001-1DB1-4851-8983-B3761B6F0583}"/>
              </c:ext>
            </c:extLst>
          </c:dPt>
          <c:dPt>
            <c:idx val="1"/>
            <c:invertIfNegative val="0"/>
            <c:bubble3D val="0"/>
            <c:spPr>
              <a:gradFill rotWithShape="1">
                <a:gsLst>
                  <a:gs pos="0">
                    <a:schemeClr val="accent2">
                      <a:lumMod val="110000"/>
                      <a:satMod val="105000"/>
                      <a:tint val="67000"/>
                    </a:schemeClr>
                  </a:gs>
                  <a:gs pos="50000">
                    <a:schemeClr val="accent2">
                      <a:lumMod val="105000"/>
                      <a:satMod val="103000"/>
                      <a:tint val="73000"/>
                    </a:schemeClr>
                  </a:gs>
                  <a:gs pos="100000">
                    <a:schemeClr val="accent2">
                      <a:lumMod val="105000"/>
                      <a:satMod val="109000"/>
                      <a:tint val="81000"/>
                    </a:schemeClr>
                  </a:gs>
                </a:gsLst>
                <a:lin ang="5400000" scaled="0"/>
              </a:gradFill>
              <a:ln w="9525" cap="flat" cmpd="sng" algn="ctr">
                <a:solidFill>
                  <a:schemeClr val="accent2">
                    <a:shade val="95000"/>
                  </a:schemeClr>
                </a:solidFill>
                <a:round/>
              </a:ln>
              <a:effectLst/>
            </c:spPr>
            <c:extLst>
              <c:ext xmlns:c16="http://schemas.microsoft.com/office/drawing/2014/chart" uri="{C3380CC4-5D6E-409C-BE32-E72D297353CC}">
                <c16:uniqueId val="{00000003-1DB1-4851-8983-B3761B6F0583}"/>
              </c:ext>
            </c:extLst>
          </c:dPt>
          <c:dPt>
            <c:idx val="2"/>
            <c:invertIfNegative val="0"/>
            <c:bubble3D val="0"/>
            <c:spPr>
              <a:gradFill rotWithShape="1">
                <a:gsLst>
                  <a:gs pos="0">
                    <a:schemeClr val="accent3">
                      <a:lumMod val="110000"/>
                      <a:satMod val="105000"/>
                      <a:tint val="67000"/>
                    </a:schemeClr>
                  </a:gs>
                  <a:gs pos="50000">
                    <a:schemeClr val="accent3">
                      <a:lumMod val="105000"/>
                      <a:satMod val="103000"/>
                      <a:tint val="73000"/>
                    </a:schemeClr>
                  </a:gs>
                  <a:gs pos="100000">
                    <a:schemeClr val="accent3">
                      <a:lumMod val="105000"/>
                      <a:satMod val="109000"/>
                      <a:tint val="81000"/>
                    </a:schemeClr>
                  </a:gs>
                </a:gsLst>
                <a:lin ang="5400000" scaled="0"/>
              </a:gradFill>
              <a:ln w="9525" cap="flat" cmpd="sng" algn="ctr">
                <a:solidFill>
                  <a:schemeClr val="accent3">
                    <a:shade val="95000"/>
                  </a:schemeClr>
                </a:solidFill>
                <a:round/>
              </a:ln>
              <a:effectLst/>
            </c:spPr>
            <c:extLst>
              <c:ext xmlns:c16="http://schemas.microsoft.com/office/drawing/2014/chart" uri="{C3380CC4-5D6E-409C-BE32-E72D297353CC}">
                <c16:uniqueId val="{00000005-1DB1-4851-8983-B3761B6F0583}"/>
              </c:ext>
            </c:extLst>
          </c:dPt>
          <c:dPt>
            <c:idx val="3"/>
            <c:invertIfNegative val="0"/>
            <c:bubble3D val="0"/>
            <c:spPr>
              <a:gradFill rotWithShape="1">
                <a:gsLst>
                  <a:gs pos="0">
                    <a:schemeClr val="accent4">
                      <a:lumMod val="110000"/>
                      <a:satMod val="105000"/>
                      <a:tint val="67000"/>
                    </a:schemeClr>
                  </a:gs>
                  <a:gs pos="50000">
                    <a:schemeClr val="accent4">
                      <a:lumMod val="105000"/>
                      <a:satMod val="103000"/>
                      <a:tint val="73000"/>
                    </a:schemeClr>
                  </a:gs>
                  <a:gs pos="100000">
                    <a:schemeClr val="accent4">
                      <a:lumMod val="105000"/>
                      <a:satMod val="109000"/>
                      <a:tint val="81000"/>
                    </a:schemeClr>
                  </a:gs>
                </a:gsLst>
                <a:lin ang="5400000" scaled="0"/>
              </a:gradFill>
              <a:ln w="9525" cap="flat" cmpd="sng" algn="ctr">
                <a:solidFill>
                  <a:schemeClr val="accent4">
                    <a:shade val="95000"/>
                  </a:schemeClr>
                </a:solidFill>
                <a:round/>
              </a:ln>
              <a:effectLst/>
            </c:spPr>
            <c:extLst>
              <c:ext xmlns:c16="http://schemas.microsoft.com/office/drawing/2014/chart" uri="{C3380CC4-5D6E-409C-BE32-E72D297353CC}">
                <c16:uniqueId val="{00000007-1DB1-4851-8983-B3761B6F0583}"/>
              </c:ext>
            </c:extLst>
          </c:dPt>
          <c:dPt>
            <c:idx val="4"/>
            <c:invertIfNegative val="0"/>
            <c:bubble3D val="0"/>
            <c:spPr>
              <a:gradFill rotWithShape="1">
                <a:gsLst>
                  <a:gs pos="0">
                    <a:schemeClr val="accent5">
                      <a:lumMod val="110000"/>
                      <a:satMod val="105000"/>
                      <a:tint val="67000"/>
                    </a:schemeClr>
                  </a:gs>
                  <a:gs pos="50000">
                    <a:schemeClr val="accent5">
                      <a:lumMod val="105000"/>
                      <a:satMod val="103000"/>
                      <a:tint val="73000"/>
                    </a:schemeClr>
                  </a:gs>
                  <a:gs pos="100000">
                    <a:schemeClr val="accent5">
                      <a:lumMod val="105000"/>
                      <a:satMod val="109000"/>
                      <a:tint val="81000"/>
                    </a:schemeClr>
                  </a:gs>
                </a:gsLst>
                <a:lin ang="5400000" scaled="0"/>
              </a:gradFill>
              <a:ln w="9525" cap="flat" cmpd="sng" algn="ctr">
                <a:solidFill>
                  <a:schemeClr val="accent5">
                    <a:shade val="95000"/>
                  </a:schemeClr>
                </a:solidFill>
                <a:round/>
              </a:ln>
              <a:effectLst/>
            </c:spPr>
            <c:extLst>
              <c:ext xmlns:c16="http://schemas.microsoft.com/office/drawing/2014/chart" uri="{C3380CC4-5D6E-409C-BE32-E72D297353CC}">
                <c16:uniqueId val="{00000009-1DB1-4851-8983-B3761B6F0583}"/>
              </c:ext>
            </c:extLst>
          </c:dPt>
          <c:dPt>
            <c:idx val="5"/>
            <c:invertIfNegative val="0"/>
            <c:bubble3D val="0"/>
            <c:spPr>
              <a:gradFill rotWithShape="1">
                <a:gsLst>
                  <a:gs pos="0">
                    <a:schemeClr val="accent6">
                      <a:lumMod val="110000"/>
                      <a:satMod val="105000"/>
                      <a:tint val="67000"/>
                    </a:schemeClr>
                  </a:gs>
                  <a:gs pos="50000">
                    <a:schemeClr val="accent6">
                      <a:lumMod val="105000"/>
                      <a:satMod val="103000"/>
                      <a:tint val="73000"/>
                    </a:schemeClr>
                  </a:gs>
                  <a:gs pos="100000">
                    <a:schemeClr val="accent6">
                      <a:lumMod val="105000"/>
                      <a:satMod val="109000"/>
                      <a:tint val="81000"/>
                    </a:schemeClr>
                  </a:gs>
                </a:gsLst>
                <a:lin ang="5400000" scaled="0"/>
              </a:gradFill>
              <a:ln w="9525" cap="flat" cmpd="sng" algn="ctr">
                <a:solidFill>
                  <a:schemeClr val="accent6">
                    <a:shade val="95000"/>
                  </a:schemeClr>
                </a:solidFill>
                <a:round/>
              </a:ln>
              <a:effectLst/>
            </c:spPr>
            <c:extLst>
              <c:ext xmlns:c16="http://schemas.microsoft.com/office/drawing/2014/chart" uri="{C3380CC4-5D6E-409C-BE32-E72D297353CC}">
                <c16:uniqueId val="{0000000B-1DB1-4851-8983-B3761B6F0583}"/>
              </c:ext>
            </c:extLst>
          </c:dPt>
          <c:dPt>
            <c:idx val="6"/>
            <c:invertIfNegative val="0"/>
            <c:bubble3D val="0"/>
            <c:spPr>
              <a:gradFill rotWithShape="1">
                <a:gsLst>
                  <a:gs pos="0">
                    <a:schemeClr val="accent1">
                      <a:lumMod val="60000"/>
                      <a:lumMod val="110000"/>
                      <a:satMod val="105000"/>
                      <a:tint val="67000"/>
                    </a:schemeClr>
                  </a:gs>
                  <a:gs pos="50000">
                    <a:schemeClr val="accent1">
                      <a:lumMod val="60000"/>
                      <a:lumMod val="105000"/>
                      <a:satMod val="103000"/>
                      <a:tint val="73000"/>
                    </a:schemeClr>
                  </a:gs>
                  <a:gs pos="100000">
                    <a:schemeClr val="accent1">
                      <a:lumMod val="60000"/>
                      <a:lumMod val="105000"/>
                      <a:satMod val="109000"/>
                      <a:tint val="81000"/>
                    </a:schemeClr>
                  </a:gs>
                </a:gsLst>
                <a:lin ang="5400000" scaled="0"/>
              </a:gradFill>
              <a:ln w="9525" cap="flat" cmpd="sng" algn="ctr">
                <a:solidFill>
                  <a:schemeClr val="accent1">
                    <a:lumMod val="60000"/>
                    <a:shade val="95000"/>
                  </a:schemeClr>
                </a:solidFill>
                <a:round/>
              </a:ln>
              <a:effectLst/>
            </c:spPr>
            <c:extLst>
              <c:ext xmlns:c16="http://schemas.microsoft.com/office/drawing/2014/chart" uri="{C3380CC4-5D6E-409C-BE32-E72D297353CC}">
                <c16:uniqueId val="{0000000D-1DB1-4851-8983-B3761B6F0583}"/>
              </c:ext>
            </c:extLst>
          </c:dPt>
          <c:dPt>
            <c:idx val="7"/>
            <c:invertIfNegative val="0"/>
            <c:bubble3D val="0"/>
            <c:spPr>
              <a:gradFill rotWithShape="1">
                <a:gsLst>
                  <a:gs pos="0">
                    <a:schemeClr val="accent2">
                      <a:lumMod val="60000"/>
                      <a:lumMod val="110000"/>
                      <a:satMod val="105000"/>
                      <a:tint val="67000"/>
                    </a:schemeClr>
                  </a:gs>
                  <a:gs pos="50000">
                    <a:schemeClr val="accent2">
                      <a:lumMod val="60000"/>
                      <a:lumMod val="105000"/>
                      <a:satMod val="103000"/>
                      <a:tint val="73000"/>
                    </a:schemeClr>
                  </a:gs>
                  <a:gs pos="100000">
                    <a:schemeClr val="accent2">
                      <a:lumMod val="60000"/>
                      <a:lumMod val="105000"/>
                      <a:satMod val="109000"/>
                      <a:tint val="81000"/>
                    </a:schemeClr>
                  </a:gs>
                </a:gsLst>
                <a:lin ang="5400000" scaled="0"/>
              </a:gradFill>
              <a:ln w="9525" cap="flat" cmpd="sng" algn="ctr">
                <a:solidFill>
                  <a:schemeClr val="accent2">
                    <a:lumMod val="60000"/>
                    <a:shade val="95000"/>
                  </a:schemeClr>
                </a:solidFill>
                <a:round/>
              </a:ln>
              <a:effectLst/>
            </c:spPr>
            <c:extLst>
              <c:ext xmlns:c16="http://schemas.microsoft.com/office/drawing/2014/chart" uri="{C3380CC4-5D6E-409C-BE32-E72D297353CC}">
                <c16:uniqueId val="{0000000F-1DB1-4851-8983-B3761B6F0583}"/>
              </c:ext>
            </c:extLst>
          </c:dPt>
          <c:dPt>
            <c:idx val="8"/>
            <c:invertIfNegative val="0"/>
            <c:bubble3D val="0"/>
            <c:spPr>
              <a:gradFill rotWithShape="1">
                <a:gsLst>
                  <a:gs pos="0">
                    <a:schemeClr val="accent3">
                      <a:lumMod val="60000"/>
                      <a:lumMod val="110000"/>
                      <a:satMod val="105000"/>
                      <a:tint val="67000"/>
                    </a:schemeClr>
                  </a:gs>
                  <a:gs pos="50000">
                    <a:schemeClr val="accent3">
                      <a:lumMod val="60000"/>
                      <a:lumMod val="105000"/>
                      <a:satMod val="103000"/>
                      <a:tint val="73000"/>
                    </a:schemeClr>
                  </a:gs>
                  <a:gs pos="100000">
                    <a:schemeClr val="accent3">
                      <a:lumMod val="60000"/>
                      <a:lumMod val="105000"/>
                      <a:satMod val="109000"/>
                      <a:tint val="81000"/>
                    </a:schemeClr>
                  </a:gs>
                </a:gsLst>
                <a:lin ang="5400000" scaled="0"/>
              </a:gradFill>
              <a:ln w="9525" cap="flat" cmpd="sng" algn="ctr">
                <a:solidFill>
                  <a:schemeClr val="accent3">
                    <a:lumMod val="60000"/>
                    <a:shade val="95000"/>
                  </a:schemeClr>
                </a:solidFill>
                <a:round/>
              </a:ln>
              <a:effectLst/>
            </c:spPr>
            <c:extLst>
              <c:ext xmlns:c16="http://schemas.microsoft.com/office/drawing/2014/chart" uri="{C3380CC4-5D6E-409C-BE32-E72D297353CC}">
                <c16:uniqueId val="{00000011-1DB1-4851-8983-B3761B6F0583}"/>
              </c:ext>
            </c:extLst>
          </c:dPt>
          <c:dPt>
            <c:idx val="9"/>
            <c:invertIfNegative val="0"/>
            <c:bubble3D val="0"/>
            <c:spPr>
              <a:gradFill rotWithShape="1">
                <a:gsLst>
                  <a:gs pos="0">
                    <a:schemeClr val="accent4">
                      <a:lumMod val="60000"/>
                      <a:lumMod val="110000"/>
                      <a:satMod val="105000"/>
                      <a:tint val="67000"/>
                    </a:schemeClr>
                  </a:gs>
                  <a:gs pos="50000">
                    <a:schemeClr val="accent4">
                      <a:lumMod val="60000"/>
                      <a:lumMod val="105000"/>
                      <a:satMod val="103000"/>
                      <a:tint val="73000"/>
                    </a:schemeClr>
                  </a:gs>
                  <a:gs pos="100000">
                    <a:schemeClr val="accent4">
                      <a:lumMod val="60000"/>
                      <a:lumMod val="105000"/>
                      <a:satMod val="109000"/>
                      <a:tint val="81000"/>
                    </a:schemeClr>
                  </a:gs>
                </a:gsLst>
                <a:lin ang="5400000" scaled="0"/>
              </a:gradFill>
              <a:ln w="9525" cap="flat" cmpd="sng" algn="ctr">
                <a:solidFill>
                  <a:schemeClr val="accent4">
                    <a:lumMod val="60000"/>
                    <a:shade val="95000"/>
                  </a:schemeClr>
                </a:solidFill>
                <a:round/>
              </a:ln>
              <a:effectLst/>
            </c:spPr>
            <c:extLst>
              <c:ext xmlns:c16="http://schemas.microsoft.com/office/drawing/2014/chart" uri="{C3380CC4-5D6E-409C-BE32-E72D297353CC}">
                <c16:uniqueId val="{00000013-1DB1-4851-8983-B3761B6F0583}"/>
              </c:ext>
            </c:extLst>
          </c:dPt>
          <c:dPt>
            <c:idx val="10"/>
            <c:invertIfNegative val="0"/>
            <c:bubble3D val="0"/>
            <c:spPr>
              <a:gradFill rotWithShape="1">
                <a:gsLst>
                  <a:gs pos="0">
                    <a:schemeClr val="accent5">
                      <a:lumMod val="60000"/>
                      <a:lumMod val="110000"/>
                      <a:satMod val="105000"/>
                      <a:tint val="67000"/>
                    </a:schemeClr>
                  </a:gs>
                  <a:gs pos="50000">
                    <a:schemeClr val="accent5">
                      <a:lumMod val="60000"/>
                      <a:lumMod val="105000"/>
                      <a:satMod val="103000"/>
                      <a:tint val="73000"/>
                    </a:schemeClr>
                  </a:gs>
                  <a:gs pos="100000">
                    <a:schemeClr val="accent5">
                      <a:lumMod val="60000"/>
                      <a:lumMod val="105000"/>
                      <a:satMod val="109000"/>
                      <a:tint val="81000"/>
                    </a:schemeClr>
                  </a:gs>
                </a:gsLst>
                <a:lin ang="5400000" scaled="0"/>
              </a:gradFill>
              <a:ln w="9525" cap="flat" cmpd="sng" algn="ctr">
                <a:solidFill>
                  <a:schemeClr val="accent5">
                    <a:lumMod val="60000"/>
                    <a:shade val="95000"/>
                  </a:schemeClr>
                </a:solidFill>
                <a:round/>
              </a:ln>
              <a:effectLst/>
            </c:spPr>
            <c:extLst>
              <c:ext xmlns:c16="http://schemas.microsoft.com/office/drawing/2014/chart" uri="{C3380CC4-5D6E-409C-BE32-E72D297353CC}">
                <c16:uniqueId val="{00000015-1DB1-4851-8983-B3761B6F0583}"/>
              </c:ext>
            </c:extLst>
          </c:dPt>
          <c:dPt>
            <c:idx val="11"/>
            <c:invertIfNegative val="0"/>
            <c:bubble3D val="0"/>
            <c:spPr>
              <a:gradFill rotWithShape="1">
                <a:gsLst>
                  <a:gs pos="0">
                    <a:schemeClr val="accent6">
                      <a:lumMod val="60000"/>
                      <a:lumMod val="110000"/>
                      <a:satMod val="105000"/>
                      <a:tint val="67000"/>
                    </a:schemeClr>
                  </a:gs>
                  <a:gs pos="50000">
                    <a:schemeClr val="accent6">
                      <a:lumMod val="60000"/>
                      <a:lumMod val="105000"/>
                      <a:satMod val="103000"/>
                      <a:tint val="73000"/>
                    </a:schemeClr>
                  </a:gs>
                  <a:gs pos="100000">
                    <a:schemeClr val="accent6">
                      <a:lumMod val="60000"/>
                      <a:lumMod val="105000"/>
                      <a:satMod val="109000"/>
                      <a:tint val="81000"/>
                    </a:schemeClr>
                  </a:gs>
                </a:gsLst>
                <a:lin ang="5400000" scaled="0"/>
              </a:gradFill>
              <a:ln w="9525" cap="flat" cmpd="sng" algn="ctr">
                <a:solidFill>
                  <a:schemeClr val="accent6">
                    <a:lumMod val="60000"/>
                    <a:shade val="95000"/>
                  </a:schemeClr>
                </a:solidFill>
                <a:round/>
              </a:ln>
              <a:effectLst/>
            </c:spPr>
            <c:extLst>
              <c:ext xmlns:c16="http://schemas.microsoft.com/office/drawing/2014/chart" uri="{C3380CC4-5D6E-409C-BE32-E72D297353CC}">
                <c16:uniqueId val="{00000017-1DB1-4851-8983-B3761B6F0583}"/>
              </c:ext>
            </c:extLst>
          </c:dPt>
          <c:dPt>
            <c:idx val="12"/>
            <c:invertIfNegative val="0"/>
            <c:bubble3D val="0"/>
            <c:spPr>
              <a:gradFill rotWithShape="1">
                <a:gsLst>
                  <a:gs pos="0">
                    <a:schemeClr val="accent1">
                      <a:lumMod val="80000"/>
                      <a:lumOff val="20000"/>
                      <a:lumMod val="110000"/>
                      <a:satMod val="105000"/>
                      <a:tint val="67000"/>
                    </a:schemeClr>
                  </a:gs>
                  <a:gs pos="50000">
                    <a:schemeClr val="accent1">
                      <a:lumMod val="80000"/>
                      <a:lumOff val="20000"/>
                      <a:lumMod val="105000"/>
                      <a:satMod val="103000"/>
                      <a:tint val="73000"/>
                    </a:schemeClr>
                  </a:gs>
                  <a:gs pos="100000">
                    <a:schemeClr val="accent1">
                      <a:lumMod val="80000"/>
                      <a:lumOff val="20000"/>
                      <a:lumMod val="105000"/>
                      <a:satMod val="109000"/>
                      <a:tint val="81000"/>
                    </a:schemeClr>
                  </a:gs>
                </a:gsLst>
                <a:lin ang="5400000" scaled="0"/>
              </a:gradFill>
              <a:ln w="9525" cap="flat" cmpd="sng" algn="ctr">
                <a:solidFill>
                  <a:schemeClr val="accent1">
                    <a:lumMod val="80000"/>
                    <a:lumOff val="20000"/>
                    <a:shade val="95000"/>
                  </a:schemeClr>
                </a:solidFill>
                <a:round/>
              </a:ln>
              <a:effectLst/>
            </c:spPr>
            <c:extLst>
              <c:ext xmlns:c16="http://schemas.microsoft.com/office/drawing/2014/chart" uri="{C3380CC4-5D6E-409C-BE32-E72D297353CC}">
                <c16:uniqueId val="{00000019-1DB1-4851-8983-B3761B6F0583}"/>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mn-lt"/>
                    <a:ea typeface="+mn-ea"/>
                    <a:cs typeface="+mn-cs"/>
                  </a:defRPr>
                </a:pPr>
                <a:endParaRPr lang="en-MX"/>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'DF2'!$A$6:$A$18</c:f>
              <c:strCache>
                <c:ptCount val="13"/>
                <c:pt idx="0">
                  <c:v>EG01—Portfolio of competitive products and services</c:v>
                </c:pt>
                <c:pt idx="1">
                  <c:v>EG02—Managed business risk</c:v>
                </c:pt>
                <c:pt idx="2">
                  <c:v>EG03—Compliance with external laws and regulations</c:v>
                </c:pt>
                <c:pt idx="3">
                  <c:v>EG04—Quality of financial information</c:v>
                </c:pt>
                <c:pt idx="4">
                  <c:v>EG05—Customer-oriented service culture</c:v>
                </c:pt>
                <c:pt idx="5">
                  <c:v>EG06—Business-service continuity and availability</c:v>
                </c:pt>
                <c:pt idx="6">
                  <c:v>EG07—Quality of management information</c:v>
                </c:pt>
                <c:pt idx="7">
                  <c:v>EG08—Optimization of internal business process functionality</c:v>
                </c:pt>
                <c:pt idx="8">
                  <c:v>EG09—Optimization of business process costs</c:v>
                </c:pt>
                <c:pt idx="9">
                  <c:v>EG10—Staff skills, motivation and productivity</c:v>
                </c:pt>
                <c:pt idx="10">
                  <c:v>EG11—Compliance with internal policies</c:v>
                </c:pt>
                <c:pt idx="11">
                  <c:v>EG12—Managed digital transformation programs</c:v>
                </c:pt>
                <c:pt idx="12">
                  <c:v>EG13—Product and business innovation</c:v>
                </c:pt>
              </c:strCache>
            </c:strRef>
          </c:cat>
          <c:val>
            <c:numRef>
              <c:f>'DF2'!$E$6:$E$18</c:f>
              <c:numCache>
                <c:formatCode>General</c:formatCode>
                <c:ptCount val="13"/>
                <c:pt idx="0">
                  <c:v>4</c:v>
                </c:pt>
                <c:pt idx="1">
                  <c:v>4</c:v>
                </c:pt>
                <c:pt idx="2">
                  <c:v>4</c:v>
                </c:pt>
                <c:pt idx="3">
                  <c:v>2</c:v>
                </c:pt>
                <c:pt idx="4">
                  <c:v>3</c:v>
                </c:pt>
                <c:pt idx="5">
                  <c:v>5</c:v>
                </c:pt>
                <c:pt idx="6">
                  <c:v>3</c:v>
                </c:pt>
                <c:pt idx="7">
                  <c:v>5</c:v>
                </c:pt>
                <c:pt idx="8">
                  <c:v>2</c:v>
                </c:pt>
                <c:pt idx="9">
                  <c:v>3</c:v>
                </c:pt>
                <c:pt idx="10">
                  <c:v>4</c:v>
                </c:pt>
                <c:pt idx="11">
                  <c:v>2</c:v>
                </c:pt>
                <c:pt idx="12">
                  <c:v>1</c:v>
                </c:pt>
              </c:numCache>
            </c:numRef>
          </c:val>
          <c:extLst>
            <c:ext xmlns:c16="http://schemas.microsoft.com/office/drawing/2014/chart" uri="{C3380CC4-5D6E-409C-BE32-E72D297353CC}">
              <c16:uniqueId val="{00000002-490B-4C3B-80A3-ECA2CA393106}"/>
            </c:ext>
          </c:extLst>
        </c:ser>
        <c:dLbls>
          <c:dLblPos val="inEnd"/>
          <c:showLegendKey val="0"/>
          <c:showVal val="1"/>
          <c:showCatName val="0"/>
          <c:showSerName val="0"/>
          <c:showPercent val="0"/>
          <c:showBubbleSize val="0"/>
        </c:dLbls>
        <c:gapWidth val="55"/>
        <c:axId val="801629848"/>
        <c:axId val="801625584"/>
      </c:barChart>
      <c:catAx>
        <c:axId val="801629848"/>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n-MX"/>
          </a:p>
        </c:txPr>
        <c:crossAx val="801625584"/>
        <c:crosses val="autoZero"/>
        <c:auto val="1"/>
        <c:lblAlgn val="ctr"/>
        <c:lblOffset val="100"/>
        <c:noMultiLvlLbl val="0"/>
      </c:catAx>
      <c:valAx>
        <c:axId val="801625584"/>
        <c:scaling>
          <c:orientation val="minMax"/>
          <c:max val="5"/>
        </c:scaling>
        <c:delete val="1"/>
        <c:axPos val="t"/>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801629848"/>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orientation="portrait"/>
  </c:printSettings>
  <c:userShapes r:id="rId3"/>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n-US" sz="1200" b="0" i="0" u="none" strike="noStrike" baseline="0">
                <a:effectLst/>
              </a:rPr>
              <a:t>Design Factor 3 </a:t>
            </a:r>
            <a:r>
              <a:rPr lang="en-US" sz="1200" b="0" i="1" u="none" strike="noStrike" baseline="0">
                <a:effectLst/>
              </a:rPr>
              <a:t>IT Risk Profile</a:t>
            </a:r>
          </a:p>
          <a:p>
            <a:pPr>
              <a:defRPr sz="1200"/>
            </a:pPr>
            <a:r>
              <a:rPr lang="en-US" sz="1200"/>
              <a:t>Resulting Governance/Management</a:t>
            </a:r>
          </a:p>
          <a:p>
            <a:pPr>
              <a:defRPr sz="1200"/>
            </a:pPr>
            <a:r>
              <a:rPr lang="en-US" sz="1200"/>
              <a:t>Objectives Importance</a:t>
            </a:r>
          </a:p>
        </c:rich>
      </c:tx>
      <c:layout>
        <c:manualLayout>
          <c:xMode val="edge"/>
          <c:yMode val="edge"/>
          <c:x val="0.2155782982914401"/>
          <c:y val="1.1280391710016024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n-MX"/>
        </a:p>
      </c:txPr>
    </c:title>
    <c:autoTitleDeleted val="0"/>
    <c:plotArea>
      <c:layout/>
      <c:barChart>
        <c:barDir val="bar"/>
        <c:grouping val="clustered"/>
        <c:varyColors val="0"/>
        <c:ser>
          <c:idx val="0"/>
          <c:order val="0"/>
          <c:spPr>
            <a:solidFill>
              <a:srgbClr val="F2D2EE"/>
            </a:solidFill>
            <a:ln>
              <a:noFill/>
            </a:ln>
            <a:effectLst/>
          </c:spPr>
          <c:invertIfNegative val="0"/>
          <c:cat>
            <c:strRef>
              <c:f>'DF3'!$A$35:$A$74</c:f>
              <c:strCache>
                <c:ptCount val="40"/>
                <c:pt idx="0">
                  <c:v>EDM01</c:v>
                </c:pt>
                <c:pt idx="1">
                  <c:v>EDM02</c:v>
                </c:pt>
                <c:pt idx="2">
                  <c:v>EDM03</c:v>
                </c:pt>
                <c:pt idx="3">
                  <c:v>EDM04</c:v>
                </c:pt>
                <c:pt idx="4">
                  <c:v>EDM05</c:v>
                </c:pt>
                <c:pt idx="5">
                  <c:v>APO01</c:v>
                </c:pt>
                <c:pt idx="6">
                  <c:v>APO02</c:v>
                </c:pt>
                <c:pt idx="7">
                  <c:v>APO03</c:v>
                </c:pt>
                <c:pt idx="8">
                  <c:v>APO04</c:v>
                </c:pt>
                <c:pt idx="9">
                  <c:v>APO05</c:v>
                </c:pt>
                <c:pt idx="10">
                  <c:v>APO06</c:v>
                </c:pt>
                <c:pt idx="11">
                  <c:v>APO07</c:v>
                </c:pt>
                <c:pt idx="12">
                  <c:v>APO08</c:v>
                </c:pt>
                <c:pt idx="13">
                  <c:v>APO09</c:v>
                </c:pt>
                <c:pt idx="14">
                  <c:v>APO10</c:v>
                </c:pt>
                <c:pt idx="15">
                  <c:v>APO11</c:v>
                </c:pt>
                <c:pt idx="16">
                  <c:v>APO12</c:v>
                </c:pt>
                <c:pt idx="17">
                  <c:v>APO13</c:v>
                </c:pt>
                <c:pt idx="18">
                  <c:v>APO14</c:v>
                </c:pt>
                <c:pt idx="19">
                  <c:v>BIA01</c:v>
                </c:pt>
                <c:pt idx="20">
                  <c:v>BAI02</c:v>
                </c:pt>
                <c:pt idx="21">
                  <c:v>BAI03</c:v>
                </c:pt>
                <c:pt idx="22">
                  <c:v>BAI04</c:v>
                </c:pt>
                <c:pt idx="23">
                  <c:v>BAI05</c:v>
                </c:pt>
                <c:pt idx="24">
                  <c:v>BAI06</c:v>
                </c:pt>
                <c:pt idx="25">
                  <c:v>BAI07</c:v>
                </c:pt>
                <c:pt idx="26">
                  <c:v>BAI08</c:v>
                </c:pt>
                <c:pt idx="27">
                  <c:v>BAI09</c:v>
                </c:pt>
                <c:pt idx="28">
                  <c:v>BAI10</c:v>
                </c:pt>
                <c:pt idx="29">
                  <c:v>BAI11</c:v>
                </c:pt>
                <c:pt idx="30">
                  <c:v>DSS01</c:v>
                </c:pt>
                <c:pt idx="31">
                  <c:v>DSS02</c:v>
                </c:pt>
                <c:pt idx="32">
                  <c:v>DSS03</c:v>
                </c:pt>
                <c:pt idx="33">
                  <c:v>DSS04</c:v>
                </c:pt>
                <c:pt idx="34">
                  <c:v>DSS05</c:v>
                </c:pt>
                <c:pt idx="35">
                  <c:v>DSS06</c:v>
                </c:pt>
                <c:pt idx="36">
                  <c:v>MEA01</c:v>
                </c:pt>
                <c:pt idx="37">
                  <c:v>MEA02</c:v>
                </c:pt>
                <c:pt idx="38">
                  <c:v>MEA03</c:v>
                </c:pt>
                <c:pt idx="39">
                  <c:v>MEA04</c:v>
                </c:pt>
              </c:strCache>
            </c:strRef>
          </c:cat>
          <c:val>
            <c:numRef>
              <c:f>'DF3'!$D$35:$D$74</c:f>
              <c:numCache>
                <c:formatCode>0_ ;[Red]\-0\ </c:formatCode>
                <c:ptCount val="40"/>
                <c:pt idx="0">
                  <c:v>0</c:v>
                </c:pt>
                <c:pt idx="1">
                  <c:v>-5</c:v>
                </c:pt>
                <c:pt idx="2">
                  <c:v>15</c:v>
                </c:pt>
                <c:pt idx="3">
                  <c:v>5</c:v>
                </c:pt>
                <c:pt idx="4">
                  <c:v>5</c:v>
                </c:pt>
                <c:pt idx="5">
                  <c:v>10</c:v>
                </c:pt>
                <c:pt idx="6">
                  <c:v>-5</c:v>
                </c:pt>
                <c:pt idx="7">
                  <c:v>25</c:v>
                </c:pt>
                <c:pt idx="8">
                  <c:v>-40</c:v>
                </c:pt>
                <c:pt idx="9">
                  <c:v>0</c:v>
                </c:pt>
                <c:pt idx="10">
                  <c:v>-15</c:v>
                </c:pt>
                <c:pt idx="11">
                  <c:v>-15</c:v>
                </c:pt>
                <c:pt idx="12">
                  <c:v>10</c:v>
                </c:pt>
                <c:pt idx="13">
                  <c:v>35</c:v>
                </c:pt>
                <c:pt idx="14">
                  <c:v>20</c:v>
                </c:pt>
                <c:pt idx="15">
                  <c:v>30</c:v>
                </c:pt>
                <c:pt idx="16">
                  <c:v>45</c:v>
                </c:pt>
                <c:pt idx="17">
                  <c:v>50</c:v>
                </c:pt>
                <c:pt idx="18">
                  <c:v>5</c:v>
                </c:pt>
                <c:pt idx="19">
                  <c:v>-20</c:v>
                </c:pt>
                <c:pt idx="20">
                  <c:v>25</c:v>
                </c:pt>
                <c:pt idx="21">
                  <c:v>35</c:v>
                </c:pt>
                <c:pt idx="22">
                  <c:v>-55</c:v>
                </c:pt>
                <c:pt idx="23">
                  <c:v>-15</c:v>
                </c:pt>
                <c:pt idx="24">
                  <c:v>55</c:v>
                </c:pt>
                <c:pt idx="25">
                  <c:v>45</c:v>
                </c:pt>
                <c:pt idx="26">
                  <c:v>15</c:v>
                </c:pt>
                <c:pt idx="27">
                  <c:v>5</c:v>
                </c:pt>
                <c:pt idx="28">
                  <c:v>50</c:v>
                </c:pt>
                <c:pt idx="29">
                  <c:v>-55</c:v>
                </c:pt>
                <c:pt idx="30">
                  <c:v>15</c:v>
                </c:pt>
                <c:pt idx="31">
                  <c:v>45</c:v>
                </c:pt>
                <c:pt idx="32">
                  <c:v>30</c:v>
                </c:pt>
                <c:pt idx="33">
                  <c:v>10</c:v>
                </c:pt>
                <c:pt idx="34">
                  <c:v>20</c:v>
                </c:pt>
                <c:pt idx="35">
                  <c:v>35</c:v>
                </c:pt>
                <c:pt idx="36">
                  <c:v>25</c:v>
                </c:pt>
                <c:pt idx="37">
                  <c:v>20</c:v>
                </c:pt>
                <c:pt idx="38">
                  <c:v>25</c:v>
                </c:pt>
                <c:pt idx="39">
                  <c:v>10</c:v>
                </c:pt>
              </c:numCache>
            </c:numRef>
          </c:val>
          <c:extLst>
            <c:ext xmlns:c16="http://schemas.microsoft.com/office/drawing/2014/chart" uri="{C3380CC4-5D6E-409C-BE32-E72D297353CC}">
              <c16:uniqueId val="{00000000-990D-43CF-A5C1-FA80E8B87B56}"/>
            </c:ext>
          </c:extLst>
        </c:ser>
        <c:dLbls>
          <c:showLegendKey val="0"/>
          <c:showVal val="0"/>
          <c:showCatName val="0"/>
          <c:showSerName val="0"/>
          <c:showPercent val="0"/>
          <c:showBubbleSize val="0"/>
        </c:dLbls>
        <c:gapWidth val="30"/>
        <c:axId val="478952776"/>
        <c:axId val="478953432"/>
      </c:barChart>
      <c:catAx>
        <c:axId val="478952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3432"/>
        <c:crosses val="autoZero"/>
        <c:auto val="1"/>
        <c:lblAlgn val="ctr"/>
        <c:lblOffset val="100"/>
        <c:noMultiLvlLbl val="0"/>
      </c:catAx>
      <c:valAx>
        <c:axId val="478953432"/>
        <c:scaling>
          <c:orientation val="minMax"/>
          <c:max val="100"/>
          <c:min val="-100"/>
        </c:scaling>
        <c:delete val="0"/>
        <c:axPos val="t"/>
        <c:majorGridlines>
          <c:spPr>
            <a:ln w="9525" cap="flat" cmpd="sng" algn="ctr">
              <a:solidFill>
                <a:schemeClr val="tx1">
                  <a:lumMod val="15000"/>
                  <a:lumOff val="85000"/>
                </a:schemeClr>
              </a:solidFill>
              <a:round/>
            </a:ln>
            <a:effectLst/>
          </c:spPr>
        </c:majorGridlines>
        <c:numFmt formatCode="0_ ;[Red]\-0\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MX"/>
          </a:p>
        </c:txPr>
        <c:crossAx val="478952776"/>
        <c:crosses val="autoZero"/>
        <c:crossBetween val="between"/>
        <c:majorUnit val="25"/>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MX"/>
    </a:p>
  </c:txPr>
  <c:printSettings>
    <c:headerFooter/>
    <c:pageMargins b="0.75" l="0.7" r="0.7" t="0.75" header="0.3" footer="0.3"/>
    <c:pageSetup paperSize="9" orientation="landscape" horizontalDpi="-1" verticalDpi="-1"/>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1.bin"/></Relationships>
</file>

<file path=xl/chartsheets/_rels/sheet2.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24.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82E9E7A-942F-410D-AA82-CBBB8D01245A}">
  <sheetPr>
    <tabColor theme="2" tint="-0.499984740745262"/>
  </sheetPr>
  <sheetViews>
    <sheetView zoomScale="103" workbookViewId="0" zoomToFit="1"/>
  </sheetViews>
  <pageMargins left="0.7" right="0.7" top="0.75" bottom="0.75" header="0.3" footer="0.3"/>
  <pageSetup paperSize="9" orientation="portrait" r:id="rId1"/>
  <drawing r:id="rId2"/>
</chartsheet>
</file>

<file path=xl/chartsheets/sheet2.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3B300864-6834-4C19-B0BD-E28FC1951D74}">
  <sheetPr>
    <tabColor theme="2" tint="-0.249977111117893"/>
  </sheetPr>
  <sheetViews>
    <sheetView zoomScale="110" workbookViewId="0" zoomToFit="1"/>
  </sheetViews>
  <pageMargins left="0.7" right="0.7" top="0.75" bottom="0.75" header="0.3" footer="0.3"/>
  <pageSetup paperSize="9" orientation="portrait" r:id="rId1"/>
  <drawing r:id="rId2"/>
</chartsheet>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1.xml"/></Relationships>
</file>

<file path=xl/drawings/_rels/drawing14.xml.rels><?xml version="1.0" encoding="UTF-8" standalone="yes"?>
<Relationships xmlns="http://schemas.openxmlformats.org/package/2006/relationships"><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chart" Target="../charts/chart12.xml"/><Relationship Id="rId4" Type="http://schemas.openxmlformats.org/officeDocument/2006/relationships/image" Target="../media/image1.emf"/></Relationships>
</file>

<file path=xl/drawings/_rels/drawing18.xml.rels><?xml version="1.0" encoding="UTF-8" standalone="yes"?>
<Relationships xmlns="http://schemas.openxmlformats.org/package/2006/relationships"><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2.xml.rels><?xml version="1.0" encoding="UTF-8" standalone="yes"?>
<Relationships xmlns="http://schemas.openxmlformats.org/package/2006/relationships"><Relationship Id="rId1" Type="http://schemas.openxmlformats.org/officeDocument/2006/relationships/image" Target="../media/image1.emf"/></Relationships>
</file>

<file path=xl/drawings/_rels/drawing23.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4" Type="http://schemas.openxmlformats.org/officeDocument/2006/relationships/image" Target="../media/image1.emf"/></Relationships>
</file>

<file path=xl/drawings/_rels/drawing24.xml.rels><?xml version="1.0" encoding="UTF-8" standalone="yes"?>
<Relationships xmlns="http://schemas.openxmlformats.org/package/2006/relationships"><Relationship Id="rId1" Type="http://schemas.openxmlformats.org/officeDocument/2006/relationships/image" Target="../media/image1.emf"/></Relationships>
</file>

<file path=xl/drawings/_rels/drawing25.xml.rels><?xml version="1.0" encoding="UTF-8" standalone="yes"?>
<Relationships xmlns="http://schemas.openxmlformats.org/package/2006/relationships"><Relationship Id="rId1" Type="http://schemas.openxmlformats.org/officeDocument/2006/relationships/image" Target="../media/image1.emf"/></Relationships>
</file>

<file path=xl/drawings/_rels/drawing26.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4" Type="http://schemas.openxmlformats.org/officeDocument/2006/relationships/image" Target="../media/image1.emf"/></Relationships>
</file>

<file path=xl/drawings/_rels/drawing27.xml.rels><?xml version="1.0" encoding="UTF-8" standalone="yes"?>
<Relationships xmlns="http://schemas.openxmlformats.org/package/2006/relationships"><Relationship Id="rId1" Type="http://schemas.openxmlformats.org/officeDocument/2006/relationships/image" Target="../media/image1.emf"/></Relationships>
</file>

<file path=xl/drawings/_rels/drawing28.xml.rels><?xml version="1.0" encoding="UTF-8" standalone="yes"?>
<Relationships xmlns="http://schemas.openxmlformats.org/package/2006/relationships"><Relationship Id="rId1" Type="http://schemas.openxmlformats.org/officeDocument/2006/relationships/image" Target="../media/image1.emf"/></Relationships>
</file>

<file path=xl/drawings/_rels/drawing29.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image" Target="../media/image1.emf"/><Relationship Id="rId4"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4" Type="http://schemas.openxmlformats.org/officeDocument/2006/relationships/image" Target="../media/image1.emf"/></Relationships>
</file>

<file path=xl/drawings/_rels/drawing31.xml.rels><?xml version="1.0" encoding="UTF-8" standalone="yes"?>
<Relationships xmlns="http://schemas.openxmlformats.org/package/2006/relationships"><Relationship Id="rId1" Type="http://schemas.openxmlformats.org/officeDocument/2006/relationships/image" Target="../media/image1.emf"/></Relationships>
</file>

<file path=xl/drawings/_rels/drawing3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3.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 Id="rId4" Type="http://schemas.openxmlformats.org/officeDocument/2006/relationships/image" Target="../media/image1.emf"/></Relationships>
</file>

<file path=xl/drawings/_rels/drawing34.xml.rels><?xml version="1.0" encoding="UTF-8" standalone="yes"?>
<Relationships xmlns="http://schemas.openxmlformats.org/package/2006/relationships"><Relationship Id="rId1" Type="http://schemas.openxmlformats.org/officeDocument/2006/relationships/image" Target="../media/image1.emf"/></Relationships>
</file>

<file path=xl/drawings/_rels/drawing35.xml.rels><?xml version="1.0" encoding="UTF-8" standalone="yes"?>
<Relationships xmlns="http://schemas.openxmlformats.org/package/2006/relationships"><Relationship Id="rId1" Type="http://schemas.openxmlformats.org/officeDocument/2006/relationships/image" Target="../media/image1.emf"/></Relationships>
</file>

<file path=xl/drawings/_rels/drawing36.xml.rels><?xml version="1.0" encoding="UTF-8" standalone="yes"?>
<Relationships xmlns="http://schemas.openxmlformats.org/package/2006/relationships"><Relationship Id="rId1" Type="http://schemas.openxmlformats.org/officeDocument/2006/relationships/image" Target="../media/image1.emf"/></Relationships>
</file>

<file path=xl/drawings/_rels/drawing37.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 Id="rId4" Type="http://schemas.openxmlformats.org/officeDocument/2006/relationships/image" Target="../media/image1.emf"/></Relationships>
</file>

<file path=xl/drawings/_rels/drawing38.xml.rels><?xml version="1.0" encoding="UTF-8" standalone="yes"?>
<Relationships xmlns="http://schemas.openxmlformats.org/package/2006/relationships"><Relationship Id="rId1" Type="http://schemas.openxmlformats.org/officeDocument/2006/relationships/image" Target="../media/image1.emf"/></Relationships>
</file>

<file path=xl/drawings/_rels/drawing39.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40.xml.rels><?xml version="1.0" encoding="UTF-8" standalone="yes"?>
<Relationships xmlns="http://schemas.openxmlformats.org/package/2006/relationships"><Relationship Id="rId1" Type="http://schemas.openxmlformats.org/officeDocument/2006/relationships/image" Target="../media/image1.emf"/></Relationships>
</file>

<file path=xl/drawings/_rels/drawing4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4" Type="http://schemas.openxmlformats.org/officeDocument/2006/relationships/image" Target="../media/image1.emf"/></Relationships>
</file>

<file path=xl/drawings/_rels/drawing42.xml.rels><?xml version="1.0" encoding="UTF-8" standalone="yes"?>
<Relationships xmlns="http://schemas.openxmlformats.org/package/2006/relationships"><Relationship Id="rId1" Type="http://schemas.openxmlformats.org/officeDocument/2006/relationships/image" Target="../media/image1.emf"/></Relationships>
</file>

<file path=xl/drawings/_rels/drawing4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4.xml.rels><?xml version="1.0" encoding="UTF-8" standalone="yes"?>
<Relationships xmlns="http://schemas.openxmlformats.org/package/2006/relationships"><Relationship Id="rId1" Type="http://schemas.openxmlformats.org/officeDocument/2006/relationships/image" Target="../media/image1.emf"/></Relationships>
</file>

<file path=xl/drawings/_rels/drawing45.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46.xml.rels><?xml version="1.0" encoding="UTF-8" standalone="yes"?>
<Relationships xmlns="http://schemas.openxmlformats.org/package/2006/relationships"><Relationship Id="rId1" Type="http://schemas.openxmlformats.org/officeDocument/2006/relationships/image" Target="../media/image1.emf"/></Relationships>
</file>

<file path=xl/drawings/_rels/drawing47.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 Id="rId5" Type="http://schemas.openxmlformats.org/officeDocument/2006/relationships/chart" Target="../charts/chart39.xml"/><Relationship Id="rId4" Type="http://schemas.openxmlformats.org/officeDocument/2006/relationships/chart" Target="../charts/chart38.xml"/></Relationships>
</file>

<file path=xl/drawings/_rels/drawing48.xml.rels><?xml version="1.0" encoding="UTF-8" standalone="yes"?>
<Relationships xmlns="http://schemas.openxmlformats.org/package/2006/relationships"><Relationship Id="rId3" Type="http://schemas.openxmlformats.org/officeDocument/2006/relationships/chart" Target="../charts/chart42.xml"/><Relationship Id="rId7" Type="http://schemas.openxmlformats.org/officeDocument/2006/relationships/chart" Target="../charts/chart46.xml"/><Relationship Id="rId2" Type="http://schemas.openxmlformats.org/officeDocument/2006/relationships/chart" Target="../charts/chart41.xml"/><Relationship Id="rId1" Type="http://schemas.openxmlformats.org/officeDocument/2006/relationships/chart" Target="../charts/chart40.xml"/><Relationship Id="rId6" Type="http://schemas.openxmlformats.org/officeDocument/2006/relationships/chart" Target="../charts/chart45.xml"/><Relationship Id="rId5" Type="http://schemas.openxmlformats.org/officeDocument/2006/relationships/chart" Target="../charts/chart44.xml"/><Relationship Id="rId4" Type="http://schemas.openxmlformats.org/officeDocument/2006/relationships/chart" Target="../charts/chart43.xml"/></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 Id="rId5" Type="http://schemas.openxmlformats.org/officeDocument/2006/relationships/image" Target="../media/image1.emf"/><Relationship Id="rId4"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14288</xdr:rowOff>
    </xdr:from>
    <xdr:to>
      <xdr:col>1</xdr:col>
      <xdr:colOff>606425</xdr:colOff>
      <xdr:row>1</xdr:row>
      <xdr:rowOff>459</xdr:rowOff>
    </xdr:to>
    <xdr:pic>
      <xdr:nvPicPr>
        <xdr:cNvPr id="2" name="Picture 1">
          <a:extLst>
            <a:ext uri="{FF2B5EF4-FFF2-40B4-BE49-F238E27FC236}">
              <a16:creationId xmlns:a16="http://schemas.microsoft.com/office/drawing/2014/main" id="{E29F713B-7E58-41BE-93D7-1281829CE747}"/>
            </a:ext>
          </a:extLst>
        </xdr:cNvPr>
        <xdr:cNvPicPr>
          <a:picLocks noChangeAspect="1"/>
        </xdr:cNvPicPr>
      </xdr:nvPicPr>
      <xdr:blipFill>
        <a:blip xmlns:r="http://schemas.openxmlformats.org/officeDocument/2006/relationships" r:embed="rId1"/>
        <a:stretch>
          <a:fillRect/>
        </a:stretch>
      </xdr:blipFill>
      <xdr:spPr>
        <a:xfrm>
          <a:off x="0" y="14288"/>
          <a:ext cx="1185863" cy="295080"/>
        </a:xfrm>
        <a:prstGeom prst="rect">
          <a:avLst/>
        </a:prstGeom>
      </xdr:spPr>
    </xdr:pic>
    <xdr:clientData/>
  </xdr:twoCellAnchor>
</xdr:wsDr>
</file>

<file path=xl/drawings/drawing10.xml><?xml version="1.0" encoding="utf-8"?>
<c:userShapes xmlns:c="http://schemas.openxmlformats.org/drawingml/2006/chart">
  <cdr:relSizeAnchor xmlns:cdr="http://schemas.openxmlformats.org/drawingml/2006/chartDrawing">
    <cdr:from>
      <cdr:x>0.01833</cdr:x>
      <cdr:y>0.00648</cdr:y>
    </cdr:from>
    <cdr:to>
      <cdr:x>0.30186</cdr:x>
      <cdr:y>0.03363</cdr:y>
    </cdr:to>
    <cdr:pic>
      <cdr:nvPicPr>
        <cdr:cNvPr id="2" name="Picture 1">
          <a:extLst xmlns:a="http://schemas.openxmlformats.org/drawingml/2006/main">
            <a:ext uri="{FF2B5EF4-FFF2-40B4-BE49-F238E27FC236}">
              <a16:creationId xmlns:a16="http://schemas.microsoft.com/office/drawing/2014/main" id="{9B610309-627D-45D1-ADC9-CD117776C9B4}"/>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85569" cy="212976"/>
        </a:xfrm>
        <a:prstGeom xmlns:a="http://schemas.openxmlformats.org/drawingml/2006/main" prst="rect">
          <a:avLst/>
        </a:prstGeom>
      </cdr:spPr>
    </cdr:pic>
  </cdr:relSizeAnchor>
</c:userShapes>
</file>

<file path=xl/drawings/drawing11.xml><?xml version="1.0" encoding="utf-8"?>
<c:userShapes xmlns:c="http://schemas.openxmlformats.org/drawingml/2006/chart">
  <cdr:relSizeAnchor xmlns:cdr="http://schemas.openxmlformats.org/drawingml/2006/chartDrawing">
    <cdr:from>
      <cdr:x>0.00859</cdr:x>
      <cdr:y>0.00686</cdr:y>
    </cdr:from>
    <cdr:to>
      <cdr:x>0.1419</cdr:x>
      <cdr:y>0.03399</cdr:y>
    </cdr:to>
    <cdr:pic>
      <cdr:nvPicPr>
        <cdr:cNvPr id="2" name="Picture 1">
          <a:extLst xmlns:a="http://schemas.openxmlformats.org/drawingml/2006/main">
            <a:ext uri="{FF2B5EF4-FFF2-40B4-BE49-F238E27FC236}">
              <a16:creationId xmlns:a16="http://schemas.microsoft.com/office/drawing/2014/main" id="{7F362FC2-F7B0-4F6D-9D79-50182C7BAB5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88766" cy="200925"/>
        </a:xfrm>
        <a:prstGeom xmlns:a="http://schemas.openxmlformats.org/drawingml/2006/main" prst="rect">
          <a:avLst/>
        </a:prstGeom>
      </cdr:spPr>
    </cdr:pic>
  </cdr:relSizeAnchor>
</c:userShapes>
</file>

<file path=xl/drawings/drawing12.xml><?xml version="1.0" encoding="utf-8"?>
<c:userShapes xmlns:c="http://schemas.openxmlformats.org/drawingml/2006/chart">
  <cdr:relSizeAnchor xmlns:cdr="http://schemas.openxmlformats.org/drawingml/2006/chartDrawing">
    <cdr:from>
      <cdr:x>0.00845</cdr:x>
      <cdr:y>0.0075</cdr:y>
    </cdr:from>
    <cdr:to>
      <cdr:x>0.1392</cdr:x>
      <cdr:y>0.03895</cdr:y>
    </cdr:to>
    <cdr:pic>
      <cdr:nvPicPr>
        <cdr:cNvPr id="3" name="Picture 2">
          <a:extLst xmlns:a="http://schemas.openxmlformats.org/drawingml/2006/main">
            <a:ext uri="{FF2B5EF4-FFF2-40B4-BE49-F238E27FC236}">
              <a16:creationId xmlns:a16="http://schemas.microsoft.com/office/drawing/2014/main" id="{C1C86CDA-9448-4491-9ABF-C5217EF1B46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85569" cy="212976"/>
        </a:xfrm>
        <a:prstGeom xmlns:a="http://schemas.openxmlformats.org/drawingml/2006/main" prst="rect">
          <a:avLst/>
        </a:prstGeom>
      </cdr:spPr>
    </cdr:pic>
  </cdr:relSizeAnchor>
</c:userShapes>
</file>

<file path=xl/drawings/drawing13.xml><?xml version="1.0" encoding="utf-8"?>
<xdr:wsDr xmlns:xdr="http://schemas.openxmlformats.org/drawingml/2006/spreadsheetDrawing" xmlns:a="http://schemas.openxmlformats.org/drawingml/2006/main">
  <xdr:twoCellAnchor>
    <xdr:from>
      <xdr:col>4</xdr:col>
      <xdr:colOff>38428</xdr:colOff>
      <xdr:row>31</xdr:row>
      <xdr:rowOff>109904</xdr:rowOff>
    </xdr:from>
    <xdr:to>
      <xdr:col>10</xdr:col>
      <xdr:colOff>722313</xdr:colOff>
      <xdr:row>74</xdr:row>
      <xdr:rowOff>7936</xdr:rowOff>
    </xdr:to>
    <xdr:graphicFrame macro="">
      <xdr:nvGraphicFramePr>
        <xdr:cNvPr id="3" name="Chart 2">
          <a:extLst>
            <a:ext uri="{FF2B5EF4-FFF2-40B4-BE49-F238E27FC236}">
              <a16:creationId xmlns:a16="http://schemas.microsoft.com/office/drawing/2014/main" id="{A573821D-FF88-4A38-B8F5-8C96B2E54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123092</xdr:colOff>
      <xdr:row>31</xdr:row>
      <xdr:rowOff>88534</xdr:rowOff>
    </xdr:from>
    <xdr:to>
      <xdr:col>20</xdr:col>
      <xdr:colOff>391381</xdr:colOff>
      <xdr:row>74</xdr:row>
      <xdr:rowOff>23812</xdr:rowOff>
    </xdr:to>
    <xdr:graphicFrame macro="">
      <xdr:nvGraphicFramePr>
        <xdr:cNvPr id="4" name="Chart 3">
          <a:extLst>
            <a:ext uri="{FF2B5EF4-FFF2-40B4-BE49-F238E27FC236}">
              <a16:creationId xmlns:a16="http://schemas.microsoft.com/office/drawing/2014/main" id="{22EE8E67-041F-4D4B-A4DE-67CF23045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2</xdr:col>
      <xdr:colOff>419327</xdr:colOff>
      <xdr:row>0</xdr:row>
      <xdr:rowOff>458302</xdr:rowOff>
    </xdr:to>
    <xdr:pic>
      <xdr:nvPicPr>
        <xdr:cNvPr id="5" name="Picture 4">
          <a:extLst>
            <a:ext uri="{FF2B5EF4-FFF2-40B4-BE49-F238E27FC236}">
              <a16:creationId xmlns:a16="http://schemas.microsoft.com/office/drawing/2014/main" id="{6BAF01CC-BF27-4001-B97E-0CA34CBECB2C}"/>
            </a:ext>
          </a:extLst>
        </xdr:cNvPr>
        <xdr:cNvPicPr>
          <a:picLocks noChangeAspect="1"/>
        </xdr:cNvPicPr>
      </xdr:nvPicPr>
      <xdr:blipFill>
        <a:blip xmlns:r="http://schemas.openxmlformats.org/officeDocument/2006/relationships" r:embed="rId3"/>
        <a:stretch>
          <a:fillRect/>
        </a:stretch>
      </xdr:blipFill>
      <xdr:spPr>
        <a:xfrm>
          <a:off x="0" y="0"/>
          <a:ext cx="1823220" cy="460711"/>
        </a:xfrm>
        <a:prstGeom prst="rect">
          <a:avLst/>
        </a:prstGeom>
      </xdr:spPr>
    </xdr:pic>
    <xdr:clientData/>
  </xdr:twoCellAnchor>
  <xdr:twoCellAnchor>
    <xdr:from>
      <xdr:col>11</xdr:col>
      <xdr:colOff>130968</xdr:colOff>
      <xdr:row>3</xdr:row>
      <xdr:rowOff>136525</xdr:rowOff>
    </xdr:from>
    <xdr:to>
      <xdr:col>21</xdr:col>
      <xdr:colOff>174624</xdr:colOff>
      <xdr:row>27</xdr:row>
      <xdr:rowOff>119063</xdr:rowOff>
    </xdr:to>
    <xdr:graphicFrame macro="">
      <xdr:nvGraphicFramePr>
        <xdr:cNvPr id="2" name="Chart 1">
          <a:extLst>
            <a:ext uri="{FF2B5EF4-FFF2-40B4-BE49-F238E27FC236}">
              <a16:creationId xmlns:a16="http://schemas.microsoft.com/office/drawing/2014/main" id="{2BF56CCC-AF8C-4DC0-9F1A-6146C713ED2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11</xdr:col>
      <xdr:colOff>0</xdr:colOff>
      <xdr:row>0</xdr:row>
      <xdr:rowOff>0</xdr:rowOff>
    </xdr:from>
    <xdr:ext cx="1812965" cy="458302"/>
    <xdr:pic>
      <xdr:nvPicPr>
        <xdr:cNvPr id="6" name="Picture 5">
          <a:extLst>
            <a:ext uri="{FF2B5EF4-FFF2-40B4-BE49-F238E27FC236}">
              <a16:creationId xmlns:a16="http://schemas.microsoft.com/office/drawing/2014/main" id="{CE97E90A-55E1-48C0-9B03-F5EEEC480BFE}"/>
            </a:ext>
          </a:extLst>
        </xdr:cNvPr>
        <xdr:cNvPicPr>
          <a:picLocks noChangeAspect="1"/>
        </xdr:cNvPicPr>
      </xdr:nvPicPr>
      <xdr:blipFill>
        <a:blip xmlns:r="http://schemas.openxmlformats.org/officeDocument/2006/relationships" r:embed="rId3"/>
        <a:stretch>
          <a:fillRect/>
        </a:stretch>
      </xdr:blipFill>
      <xdr:spPr>
        <a:xfrm>
          <a:off x="0" y="0"/>
          <a:ext cx="1812965" cy="458302"/>
        </a:xfrm>
        <a:prstGeom prst="rect">
          <a:avLst/>
        </a:prstGeom>
      </xdr:spPr>
    </xdr:pic>
    <xdr:clientData/>
  </xdr:oneCellAnchor>
</xdr:wsDr>
</file>

<file path=xl/drawings/drawing14.xml><?xml version="1.0" encoding="utf-8"?>
<c:userShapes xmlns:c="http://schemas.openxmlformats.org/drawingml/2006/chart">
  <cdr:relSizeAnchor xmlns:cdr="http://schemas.openxmlformats.org/drawingml/2006/chartDrawing">
    <cdr:from>
      <cdr:x>0.0128</cdr:x>
      <cdr:y>0.00645</cdr:y>
    </cdr:from>
    <cdr:to>
      <cdr:x>0.20513</cdr:x>
      <cdr:y>0.03268</cdr:y>
    </cdr:to>
    <cdr:pic>
      <cdr:nvPicPr>
        <cdr:cNvPr id="2" name="Picture 1">
          <a:extLst xmlns:a="http://schemas.openxmlformats.org/drawingml/2006/main">
            <a:ext uri="{FF2B5EF4-FFF2-40B4-BE49-F238E27FC236}">
              <a16:creationId xmlns:a16="http://schemas.microsoft.com/office/drawing/2014/main" id="{FEB9307C-B7DD-4A07-9343-DBAD37BE3FE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63581" cy="206718"/>
        </a:xfrm>
        <a:prstGeom xmlns:a="http://schemas.openxmlformats.org/drawingml/2006/main" prst="rect">
          <a:avLst/>
        </a:prstGeom>
      </cdr:spPr>
    </cdr:pic>
  </cdr:relSizeAnchor>
</c:userShapes>
</file>

<file path=xl/drawings/drawing15.xml><?xml version="1.0" encoding="utf-8"?>
<c:userShapes xmlns:c="http://schemas.openxmlformats.org/drawingml/2006/chart">
  <cdr:relSizeAnchor xmlns:cdr="http://schemas.openxmlformats.org/drawingml/2006/chartDrawing">
    <cdr:from>
      <cdr:x>0.00852</cdr:x>
      <cdr:y>0.00654</cdr:y>
    </cdr:from>
    <cdr:to>
      <cdr:x>0.14088</cdr:x>
      <cdr:y>0.03238</cdr:y>
    </cdr:to>
    <cdr:pic>
      <cdr:nvPicPr>
        <cdr:cNvPr id="2" name="Picture 1">
          <a:extLst xmlns:a="http://schemas.openxmlformats.org/drawingml/2006/main">
            <a:ext uri="{FF2B5EF4-FFF2-40B4-BE49-F238E27FC236}">
              <a16:creationId xmlns:a16="http://schemas.microsoft.com/office/drawing/2014/main" id="{7F362FC2-F7B0-4F6D-9D79-50182C7BAB5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88766" cy="200925"/>
        </a:xfrm>
        <a:prstGeom xmlns:a="http://schemas.openxmlformats.org/drawingml/2006/main" prst="rect">
          <a:avLst/>
        </a:prstGeom>
      </cdr:spPr>
    </cdr:pic>
  </cdr:relSizeAnchor>
</c:userShapes>
</file>

<file path=xl/drawings/drawing16.xml><?xml version="1.0" encoding="utf-8"?>
<c:userShapes xmlns:c="http://schemas.openxmlformats.org/drawingml/2006/chart">
  <cdr:relSizeAnchor xmlns:cdr="http://schemas.openxmlformats.org/drawingml/2006/chartDrawing">
    <cdr:from>
      <cdr:x>0.00825</cdr:x>
      <cdr:y>0.0094</cdr:y>
    </cdr:from>
    <cdr:to>
      <cdr:x>0.1323</cdr:x>
      <cdr:y>0.04765</cdr:y>
    </cdr:to>
    <cdr:pic>
      <cdr:nvPicPr>
        <cdr:cNvPr id="2" name="Picture 1">
          <a:extLst xmlns:a="http://schemas.openxmlformats.org/drawingml/2006/main">
            <a:ext uri="{FF2B5EF4-FFF2-40B4-BE49-F238E27FC236}">
              <a16:creationId xmlns:a16="http://schemas.microsoft.com/office/drawing/2014/main" id="{FEB9307C-B7DD-4A07-9343-DBAD37BE3FE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63581" cy="206718"/>
        </a:xfrm>
        <a:prstGeom xmlns:a="http://schemas.openxmlformats.org/drawingml/2006/main" prst="rect">
          <a:avLst/>
        </a:prstGeom>
      </cdr:spPr>
    </cdr:pic>
  </cdr:relSizeAnchor>
</c:userShapes>
</file>

<file path=xl/drawings/drawing17.xml><?xml version="1.0" encoding="utf-8"?>
<xdr:wsDr xmlns:xdr="http://schemas.openxmlformats.org/drawingml/2006/spreadsheetDrawing" xmlns:a="http://schemas.openxmlformats.org/drawingml/2006/main">
  <xdr:twoCellAnchor>
    <xdr:from>
      <xdr:col>10</xdr:col>
      <xdr:colOff>167517</xdr:colOff>
      <xdr:row>3</xdr:row>
      <xdr:rowOff>175382</xdr:rowOff>
    </xdr:from>
    <xdr:to>
      <xdr:col>20</xdr:col>
      <xdr:colOff>423332</xdr:colOff>
      <xdr:row>24</xdr:row>
      <xdr:rowOff>285750</xdr:rowOff>
    </xdr:to>
    <xdr:graphicFrame macro="">
      <xdr:nvGraphicFramePr>
        <xdr:cNvPr id="2" name="Chart 1">
          <a:extLst>
            <a:ext uri="{FF2B5EF4-FFF2-40B4-BE49-F238E27FC236}">
              <a16:creationId xmlns:a16="http://schemas.microsoft.com/office/drawing/2014/main" id="{9E9D74BB-609A-45DA-AC97-80A54C88A2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127000</xdr:colOff>
      <xdr:row>28</xdr:row>
      <xdr:rowOff>13405</xdr:rowOff>
    </xdr:from>
    <xdr:to>
      <xdr:col>9</xdr:col>
      <xdr:colOff>818446</xdr:colOff>
      <xdr:row>68</xdr:row>
      <xdr:rowOff>69850</xdr:rowOff>
    </xdr:to>
    <xdr:graphicFrame macro="">
      <xdr:nvGraphicFramePr>
        <xdr:cNvPr id="3" name="Chart 2">
          <a:extLst>
            <a:ext uri="{FF2B5EF4-FFF2-40B4-BE49-F238E27FC236}">
              <a16:creationId xmlns:a16="http://schemas.microsoft.com/office/drawing/2014/main" id="{2B81ECAF-6FE7-43EB-BEA8-2212CC10AC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117122</xdr:colOff>
      <xdr:row>28</xdr:row>
      <xdr:rowOff>27516</xdr:rowOff>
    </xdr:from>
    <xdr:to>
      <xdr:col>20</xdr:col>
      <xdr:colOff>373944</xdr:colOff>
      <xdr:row>69</xdr:row>
      <xdr:rowOff>134056</xdr:rowOff>
    </xdr:to>
    <xdr:graphicFrame macro="">
      <xdr:nvGraphicFramePr>
        <xdr:cNvPr id="4" name="Chart 3">
          <a:extLst>
            <a:ext uri="{FF2B5EF4-FFF2-40B4-BE49-F238E27FC236}">
              <a16:creationId xmlns:a16="http://schemas.microsoft.com/office/drawing/2014/main" id="{B16A94DE-5C75-4DFE-9403-857112F932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2</xdr:col>
      <xdr:colOff>477020</xdr:colOff>
      <xdr:row>1</xdr:row>
      <xdr:rowOff>336</xdr:rowOff>
    </xdr:to>
    <xdr:pic>
      <xdr:nvPicPr>
        <xdr:cNvPr id="6" name="Picture 5">
          <a:extLst>
            <a:ext uri="{FF2B5EF4-FFF2-40B4-BE49-F238E27FC236}">
              <a16:creationId xmlns:a16="http://schemas.microsoft.com/office/drawing/2014/main" id="{7A752D57-8273-4A1A-A673-ADF4C6A24067}"/>
            </a:ext>
          </a:extLst>
        </xdr:cNvPr>
        <xdr:cNvPicPr>
          <a:picLocks noChangeAspect="1"/>
        </xdr:cNvPicPr>
      </xdr:nvPicPr>
      <xdr:blipFill>
        <a:blip xmlns:r="http://schemas.openxmlformats.org/officeDocument/2006/relationships" r:embed="rId4"/>
        <a:stretch>
          <a:fillRect/>
        </a:stretch>
      </xdr:blipFill>
      <xdr:spPr>
        <a:xfrm>
          <a:off x="0" y="0"/>
          <a:ext cx="1821890" cy="457082"/>
        </a:xfrm>
        <a:prstGeom prst="rect">
          <a:avLst/>
        </a:prstGeom>
      </xdr:spPr>
    </xdr:pic>
    <xdr:clientData/>
  </xdr:twoCellAnchor>
  <xdr:oneCellAnchor>
    <xdr:from>
      <xdr:col>10</xdr:col>
      <xdr:colOff>0</xdr:colOff>
      <xdr:row>0</xdr:row>
      <xdr:rowOff>0</xdr:rowOff>
    </xdr:from>
    <xdr:ext cx="1824631" cy="462122"/>
    <xdr:pic>
      <xdr:nvPicPr>
        <xdr:cNvPr id="7" name="Picture 6">
          <a:extLst>
            <a:ext uri="{FF2B5EF4-FFF2-40B4-BE49-F238E27FC236}">
              <a16:creationId xmlns:a16="http://schemas.microsoft.com/office/drawing/2014/main" id="{B9F5F748-1BCA-4A50-B0E2-2CC6C35134AF}"/>
            </a:ext>
          </a:extLst>
        </xdr:cNvPr>
        <xdr:cNvPicPr>
          <a:picLocks noChangeAspect="1"/>
        </xdr:cNvPicPr>
      </xdr:nvPicPr>
      <xdr:blipFill>
        <a:blip xmlns:r="http://schemas.openxmlformats.org/officeDocument/2006/relationships" r:embed="rId4"/>
        <a:stretch>
          <a:fillRect/>
        </a:stretch>
      </xdr:blipFill>
      <xdr:spPr>
        <a:xfrm>
          <a:off x="0" y="0"/>
          <a:ext cx="1824631" cy="462122"/>
        </a:xfrm>
        <a:prstGeom prst="rect">
          <a:avLst/>
        </a:prstGeom>
      </xdr:spPr>
    </xdr:pic>
    <xdr:clientData/>
  </xdr:oneCellAnchor>
</xdr:wsDr>
</file>

<file path=xl/drawings/drawing18.xml><?xml version="1.0" encoding="utf-8"?>
<c:userShapes xmlns:c="http://schemas.openxmlformats.org/drawingml/2006/chart">
  <cdr:relSizeAnchor xmlns:cdr="http://schemas.openxmlformats.org/drawingml/2006/chartDrawing">
    <cdr:from>
      <cdr:x>0.00839</cdr:x>
      <cdr:y>0.00589</cdr:y>
    </cdr:from>
    <cdr:to>
      <cdr:x>0.10367</cdr:x>
      <cdr:y>0.02295</cdr:y>
    </cdr:to>
    <cdr:pic>
      <cdr:nvPicPr>
        <cdr:cNvPr id="2" name="Picture 1">
          <a:extLst xmlns:a="http://schemas.openxmlformats.org/drawingml/2006/main">
            <a:ext uri="{FF2B5EF4-FFF2-40B4-BE49-F238E27FC236}">
              <a16:creationId xmlns:a16="http://schemas.microsoft.com/office/drawing/2014/main" id="{FAB632AA-8933-4C37-B84A-945E4BFC8BF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577128" cy="147006"/>
        </a:xfrm>
        <a:prstGeom xmlns:a="http://schemas.openxmlformats.org/drawingml/2006/main" prst="rect">
          <a:avLst/>
        </a:prstGeom>
      </cdr:spPr>
    </cdr:pic>
  </cdr:relSizeAnchor>
</c:userShapes>
</file>

<file path=xl/drawings/drawing19.xml><?xml version="1.0" encoding="utf-8"?>
<c:userShapes xmlns:c="http://schemas.openxmlformats.org/drawingml/2006/chart">
  <cdr:relSizeAnchor xmlns:cdr="http://schemas.openxmlformats.org/drawingml/2006/chartDrawing">
    <cdr:from>
      <cdr:x>0.00414</cdr:x>
      <cdr:y>0.00903</cdr:y>
    </cdr:from>
    <cdr:to>
      <cdr:x>0.17136</cdr:x>
      <cdr:y>0.02959</cdr:y>
    </cdr:to>
    <cdr:pic>
      <cdr:nvPicPr>
        <cdr:cNvPr id="2" name="Picture 1">
          <a:extLst xmlns:a="http://schemas.openxmlformats.org/drawingml/2006/main">
            <a:ext uri="{FF2B5EF4-FFF2-40B4-BE49-F238E27FC236}">
              <a16:creationId xmlns:a16="http://schemas.microsoft.com/office/drawing/2014/main" id="{BC471EDD-B4E2-44D4-B803-71BF333D4FE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5522" y="71967"/>
          <a:ext cx="627687" cy="163937"/>
        </a:xfrm>
        <a:prstGeom xmlns:a="http://schemas.openxmlformats.org/drawingml/2006/main" prst="rect">
          <a:avLst/>
        </a:prstGeom>
      </cdr:spPr>
    </cdr:pic>
  </cdr:relSizeAnchor>
</c:userShapes>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1760858</xdr:colOff>
      <xdr:row>1</xdr:row>
      <xdr:rowOff>28575</xdr:rowOff>
    </xdr:to>
    <xdr:pic>
      <xdr:nvPicPr>
        <xdr:cNvPr id="2" name="Picture 1">
          <a:extLst>
            <a:ext uri="{FF2B5EF4-FFF2-40B4-BE49-F238E27FC236}">
              <a16:creationId xmlns:a16="http://schemas.microsoft.com/office/drawing/2014/main" id="{F1271F1A-BA51-4463-AE3B-FEC27CE385BD}"/>
            </a:ext>
          </a:extLst>
        </xdr:cNvPr>
        <xdr:cNvPicPr>
          <a:picLocks noChangeAspect="1"/>
        </xdr:cNvPicPr>
      </xdr:nvPicPr>
      <xdr:blipFill>
        <a:blip xmlns:r="http://schemas.openxmlformats.org/officeDocument/2006/relationships" r:embed="rId1"/>
        <a:stretch>
          <a:fillRect/>
        </a:stretch>
      </xdr:blipFill>
      <xdr:spPr>
        <a:xfrm>
          <a:off x="0" y="0"/>
          <a:ext cx="1760858" cy="444500"/>
        </a:xfrm>
        <a:prstGeom prst="rect">
          <a:avLst/>
        </a:prstGeom>
      </xdr:spPr>
    </xdr:pic>
    <xdr:clientData/>
  </xdr:twoCellAnchor>
</xdr:wsDr>
</file>

<file path=xl/drawings/drawing20.xml><?xml version="1.0" encoding="utf-8"?>
<c:userShapes xmlns:c="http://schemas.openxmlformats.org/drawingml/2006/chart">
  <cdr:relSizeAnchor xmlns:cdr="http://schemas.openxmlformats.org/drawingml/2006/chartDrawing">
    <cdr:from>
      <cdr:x>0.00855</cdr:x>
      <cdr:y>0.00696</cdr:y>
    </cdr:from>
    <cdr:to>
      <cdr:x>0.1078</cdr:x>
      <cdr:y>0.02752</cdr:y>
    </cdr:to>
    <cdr:pic>
      <cdr:nvPicPr>
        <cdr:cNvPr id="2" name="Picture 1">
          <a:extLst xmlns:a="http://schemas.openxmlformats.org/drawingml/2006/main">
            <a:ext uri="{FF2B5EF4-FFF2-40B4-BE49-F238E27FC236}">
              <a16:creationId xmlns:a16="http://schemas.microsoft.com/office/drawing/2014/main" id="{7F362FC2-F7B0-4F6D-9D79-50182C7BAB5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4075" y="55491"/>
          <a:ext cx="627687" cy="163937"/>
        </a:xfrm>
        <a:prstGeom xmlns:a="http://schemas.openxmlformats.org/drawingml/2006/main" prst="rect">
          <a:avLst/>
        </a:prstGeom>
      </cdr:spPr>
    </cdr:pic>
  </cdr:relSizeAnchor>
</c:userShapes>
</file>

<file path=xl/drawings/drawing21.xml><?xml version="1.0" encoding="utf-8"?>
<xdr:wsDr xmlns:xdr="http://schemas.openxmlformats.org/drawingml/2006/spreadsheetDrawing" xmlns:a="http://schemas.openxmlformats.org/drawingml/2006/main">
  <xdr:absoluteAnchor>
    <xdr:pos x="0" y="0"/>
    <xdr:ext cx="6177379" cy="9210583"/>
    <xdr:graphicFrame macro="">
      <xdr:nvGraphicFramePr>
        <xdr:cNvPr id="2" name="Chart 1">
          <a:extLst>
            <a:ext uri="{FF2B5EF4-FFF2-40B4-BE49-F238E27FC236}">
              <a16:creationId xmlns:a16="http://schemas.microsoft.com/office/drawing/2014/main" id="{E2F09BEE-B75C-450C-986C-2E84E58051F8}"/>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2.xml><?xml version="1.0" encoding="utf-8"?>
<c:userShapes xmlns:c="http://schemas.openxmlformats.org/drawingml/2006/chart">
  <cdr:relSizeAnchor xmlns:cdr="http://schemas.openxmlformats.org/drawingml/2006/chartDrawing">
    <cdr:from>
      <cdr:x>0.00825</cdr:x>
      <cdr:y>0.00552</cdr:y>
    </cdr:from>
    <cdr:to>
      <cdr:x>0.10607</cdr:x>
      <cdr:y>0.02134</cdr:y>
    </cdr:to>
    <cdr:pic>
      <cdr:nvPicPr>
        <cdr:cNvPr id="3" name="Picture 2">
          <a:extLst xmlns:a="http://schemas.openxmlformats.org/drawingml/2006/main">
            <a:ext uri="{FF2B5EF4-FFF2-40B4-BE49-F238E27FC236}">
              <a16:creationId xmlns:a16="http://schemas.microsoft.com/office/drawing/2014/main" id="{38D972EA-9819-4463-B48A-7B0CA225E31E}"/>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602530" cy="145562"/>
        </a:xfrm>
        <a:prstGeom xmlns:a="http://schemas.openxmlformats.org/drawingml/2006/main" prst="rect">
          <a:avLst/>
        </a:prstGeom>
      </cdr:spPr>
    </cdr:pic>
  </cdr:relSizeAnchor>
</c:userShapes>
</file>

<file path=xl/drawings/drawing23.xml><?xml version="1.0" encoding="utf-8"?>
<xdr:wsDr xmlns:xdr="http://schemas.openxmlformats.org/drawingml/2006/spreadsheetDrawing" xmlns:a="http://schemas.openxmlformats.org/drawingml/2006/main">
  <xdr:twoCellAnchor>
    <xdr:from>
      <xdr:col>0</xdr:col>
      <xdr:colOff>124054</xdr:colOff>
      <xdr:row>9</xdr:row>
      <xdr:rowOff>90714</xdr:rowOff>
    </xdr:from>
    <xdr:to>
      <xdr:col>5</xdr:col>
      <xdr:colOff>526144</xdr:colOff>
      <xdr:row>22</xdr:row>
      <xdr:rowOff>1330098</xdr:rowOff>
    </xdr:to>
    <xdr:graphicFrame macro="">
      <xdr:nvGraphicFramePr>
        <xdr:cNvPr id="2" name="Chart 1">
          <a:extLst>
            <a:ext uri="{FF2B5EF4-FFF2-40B4-BE49-F238E27FC236}">
              <a16:creationId xmlns:a16="http://schemas.microsoft.com/office/drawing/2014/main" id="{7EC865D9-2E99-4B1D-95B7-FD31D1C35C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127000</xdr:colOff>
      <xdr:row>27</xdr:row>
      <xdr:rowOff>14288</xdr:rowOff>
    </xdr:from>
    <xdr:to>
      <xdr:col>5</xdr:col>
      <xdr:colOff>1651000</xdr:colOff>
      <xdr:row>66</xdr:row>
      <xdr:rowOff>137055</xdr:rowOff>
    </xdr:to>
    <xdr:graphicFrame macro="">
      <xdr:nvGraphicFramePr>
        <xdr:cNvPr id="3" name="Chart 2">
          <a:extLst>
            <a:ext uri="{FF2B5EF4-FFF2-40B4-BE49-F238E27FC236}">
              <a16:creationId xmlns:a16="http://schemas.microsoft.com/office/drawing/2014/main" id="{078D35E5-BFF3-434E-AF11-781D6E7EBF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95250</xdr:colOff>
      <xdr:row>27</xdr:row>
      <xdr:rowOff>14817</xdr:rowOff>
    </xdr:from>
    <xdr:to>
      <xdr:col>13</xdr:col>
      <xdr:colOff>398993</xdr:colOff>
      <xdr:row>66</xdr:row>
      <xdr:rowOff>137584</xdr:rowOff>
    </xdr:to>
    <xdr:graphicFrame macro="">
      <xdr:nvGraphicFramePr>
        <xdr:cNvPr id="4" name="Chart 3">
          <a:extLst>
            <a:ext uri="{FF2B5EF4-FFF2-40B4-BE49-F238E27FC236}">
              <a16:creationId xmlns:a16="http://schemas.microsoft.com/office/drawing/2014/main" id="{F171E34A-79EE-43ED-AADD-41A5E9DF6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205873</xdr:colOff>
      <xdr:row>9</xdr:row>
      <xdr:rowOff>197932</xdr:rowOff>
    </xdr:from>
    <xdr:to>
      <xdr:col>1</xdr:col>
      <xdr:colOff>107293</xdr:colOff>
      <xdr:row>10</xdr:row>
      <xdr:rowOff>180303</xdr:rowOff>
    </xdr:to>
    <xdr:pic>
      <xdr:nvPicPr>
        <xdr:cNvPr id="5" name="Picture 4">
          <a:extLst>
            <a:ext uri="{FF2B5EF4-FFF2-40B4-BE49-F238E27FC236}">
              <a16:creationId xmlns:a16="http://schemas.microsoft.com/office/drawing/2014/main" id="{80478A73-A158-4C11-B7AB-94CCDE4C4273}"/>
            </a:ext>
          </a:extLst>
        </xdr:cNvPr>
        <xdr:cNvPicPr>
          <a:picLocks noChangeAspect="1"/>
        </xdr:cNvPicPr>
      </xdr:nvPicPr>
      <xdr:blipFill>
        <a:blip xmlns:r="http://schemas.openxmlformats.org/officeDocument/2006/relationships" r:embed="rId4"/>
        <a:stretch>
          <a:fillRect/>
        </a:stretch>
      </xdr:blipFill>
      <xdr:spPr>
        <a:xfrm>
          <a:off x="205873" y="2375075"/>
          <a:ext cx="790420" cy="200085"/>
        </a:xfrm>
        <a:prstGeom prst="rect">
          <a:avLst/>
        </a:prstGeom>
      </xdr:spPr>
    </xdr:pic>
    <xdr:clientData/>
  </xdr:twoCellAnchor>
  <xdr:twoCellAnchor editAs="oneCell">
    <xdr:from>
      <xdr:col>0</xdr:col>
      <xdr:colOff>0</xdr:colOff>
      <xdr:row>0</xdr:row>
      <xdr:rowOff>0</xdr:rowOff>
    </xdr:from>
    <xdr:to>
      <xdr:col>2</xdr:col>
      <xdr:colOff>348256</xdr:colOff>
      <xdr:row>1</xdr:row>
      <xdr:rowOff>1747</xdr:rowOff>
    </xdr:to>
    <xdr:pic>
      <xdr:nvPicPr>
        <xdr:cNvPr id="6" name="Picture 5">
          <a:extLst>
            <a:ext uri="{FF2B5EF4-FFF2-40B4-BE49-F238E27FC236}">
              <a16:creationId xmlns:a16="http://schemas.microsoft.com/office/drawing/2014/main" id="{E9E73A34-B68E-42DE-9B67-813C3FEBCA98}"/>
            </a:ext>
          </a:extLst>
        </xdr:cNvPr>
        <xdr:cNvPicPr>
          <a:picLocks noChangeAspect="1"/>
        </xdr:cNvPicPr>
      </xdr:nvPicPr>
      <xdr:blipFill>
        <a:blip xmlns:r="http://schemas.openxmlformats.org/officeDocument/2006/relationships" r:embed="rId4"/>
        <a:stretch>
          <a:fillRect/>
        </a:stretch>
      </xdr:blipFill>
      <xdr:spPr>
        <a:xfrm>
          <a:off x="0" y="0"/>
          <a:ext cx="1824631" cy="462122"/>
        </a:xfrm>
        <a:prstGeom prst="rect">
          <a:avLst/>
        </a:prstGeom>
      </xdr:spPr>
    </xdr:pic>
    <xdr:clientData/>
  </xdr:twoCellAnchor>
  <xdr:twoCellAnchor editAs="oneCell">
    <xdr:from>
      <xdr:col>0</xdr:col>
      <xdr:colOff>0</xdr:colOff>
      <xdr:row>0</xdr:row>
      <xdr:rowOff>0</xdr:rowOff>
    </xdr:from>
    <xdr:to>
      <xdr:col>2</xdr:col>
      <xdr:colOff>343670</xdr:colOff>
      <xdr:row>1</xdr:row>
      <xdr:rowOff>3511</xdr:rowOff>
    </xdr:to>
    <xdr:pic>
      <xdr:nvPicPr>
        <xdr:cNvPr id="7" name="Picture 6">
          <a:extLst>
            <a:ext uri="{FF2B5EF4-FFF2-40B4-BE49-F238E27FC236}">
              <a16:creationId xmlns:a16="http://schemas.microsoft.com/office/drawing/2014/main" id="{050F3901-C8FE-407A-A796-E24D8A28CB1D}"/>
            </a:ext>
          </a:extLst>
        </xdr:cNvPr>
        <xdr:cNvPicPr>
          <a:picLocks noChangeAspect="1"/>
        </xdr:cNvPicPr>
      </xdr:nvPicPr>
      <xdr:blipFill>
        <a:blip xmlns:r="http://schemas.openxmlformats.org/officeDocument/2006/relationships" r:embed="rId4"/>
        <a:stretch>
          <a:fillRect/>
        </a:stretch>
      </xdr:blipFill>
      <xdr:spPr>
        <a:xfrm>
          <a:off x="0" y="0"/>
          <a:ext cx="1823220" cy="460711"/>
        </a:xfrm>
        <a:prstGeom prst="rect">
          <a:avLst/>
        </a:prstGeom>
      </xdr:spPr>
    </xdr:pic>
    <xdr:clientData/>
  </xdr:twoCellAnchor>
  <xdr:oneCellAnchor>
    <xdr:from>
      <xdr:col>6</xdr:col>
      <xdr:colOff>0</xdr:colOff>
      <xdr:row>0</xdr:row>
      <xdr:rowOff>0</xdr:rowOff>
    </xdr:from>
    <xdr:ext cx="1829923" cy="456830"/>
    <xdr:pic>
      <xdr:nvPicPr>
        <xdr:cNvPr id="8" name="Picture 7">
          <a:extLst>
            <a:ext uri="{FF2B5EF4-FFF2-40B4-BE49-F238E27FC236}">
              <a16:creationId xmlns:a16="http://schemas.microsoft.com/office/drawing/2014/main" id="{1BC7424A-56EA-4467-911A-CB6EE2EE0694}"/>
            </a:ext>
          </a:extLst>
        </xdr:cNvPr>
        <xdr:cNvPicPr>
          <a:picLocks noChangeAspect="1"/>
        </xdr:cNvPicPr>
      </xdr:nvPicPr>
      <xdr:blipFill>
        <a:blip xmlns:r="http://schemas.openxmlformats.org/officeDocument/2006/relationships" r:embed="rId4"/>
        <a:stretch>
          <a:fillRect/>
        </a:stretch>
      </xdr:blipFill>
      <xdr:spPr>
        <a:xfrm>
          <a:off x="0" y="0"/>
          <a:ext cx="1829923" cy="456830"/>
        </a:xfrm>
        <a:prstGeom prst="rect">
          <a:avLst/>
        </a:prstGeom>
      </xdr:spPr>
    </xdr:pic>
    <xdr:clientData/>
  </xdr:oneCellAnchor>
  <xdr:oneCellAnchor>
    <xdr:from>
      <xdr:col>6</xdr:col>
      <xdr:colOff>0</xdr:colOff>
      <xdr:row>0</xdr:row>
      <xdr:rowOff>0</xdr:rowOff>
    </xdr:from>
    <xdr:ext cx="1825337" cy="458594"/>
    <xdr:pic>
      <xdr:nvPicPr>
        <xdr:cNvPr id="9" name="Picture 8">
          <a:extLst>
            <a:ext uri="{FF2B5EF4-FFF2-40B4-BE49-F238E27FC236}">
              <a16:creationId xmlns:a16="http://schemas.microsoft.com/office/drawing/2014/main" id="{AB3BE0AB-A997-4D58-9CFD-BAA95B33EF4E}"/>
            </a:ext>
          </a:extLst>
        </xdr:cNvPr>
        <xdr:cNvPicPr>
          <a:picLocks noChangeAspect="1"/>
        </xdr:cNvPicPr>
      </xdr:nvPicPr>
      <xdr:blipFill>
        <a:blip xmlns:r="http://schemas.openxmlformats.org/officeDocument/2006/relationships" r:embed="rId4"/>
        <a:stretch>
          <a:fillRect/>
        </a:stretch>
      </xdr:blipFill>
      <xdr:spPr>
        <a:xfrm>
          <a:off x="0" y="0"/>
          <a:ext cx="1825337" cy="458594"/>
        </a:xfrm>
        <a:prstGeom prst="rect">
          <a:avLst/>
        </a:prstGeom>
      </xdr:spPr>
    </xdr:pic>
    <xdr:clientData/>
  </xdr:oneCellAnchor>
</xdr:wsDr>
</file>

<file path=xl/drawings/drawing24.xml><?xml version="1.0" encoding="utf-8"?>
<c:userShapes xmlns:c="http://schemas.openxmlformats.org/drawingml/2006/chart">
  <cdr:relSizeAnchor xmlns:cdr="http://schemas.openxmlformats.org/drawingml/2006/chartDrawing">
    <cdr:from>
      <cdr:x>0.01688</cdr:x>
      <cdr:y>0.0066</cdr:y>
    </cdr:from>
    <cdr:to>
      <cdr:x>0.27928</cdr:x>
      <cdr:y>0.03404</cdr:y>
    </cdr:to>
    <cdr:pic>
      <cdr:nvPicPr>
        <cdr:cNvPr id="2" name="Picture 1">
          <a:extLst xmlns:a="http://schemas.openxmlformats.org/drawingml/2006/main">
            <a:ext uri="{FF2B5EF4-FFF2-40B4-BE49-F238E27FC236}">
              <a16:creationId xmlns:a16="http://schemas.microsoft.com/office/drawing/2014/main" id="{A79D0B9D-BCE2-4ADE-B03A-8B4B2D57BE21}"/>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89510" cy="211299"/>
        </a:xfrm>
        <a:prstGeom xmlns:a="http://schemas.openxmlformats.org/drawingml/2006/main" prst="rect">
          <a:avLst/>
        </a:prstGeom>
      </cdr:spPr>
    </cdr:pic>
  </cdr:relSizeAnchor>
</c:userShapes>
</file>

<file path=xl/drawings/drawing25.xml><?xml version="1.0" encoding="utf-8"?>
<c:userShapes xmlns:c="http://schemas.openxmlformats.org/drawingml/2006/chart">
  <cdr:relSizeAnchor xmlns:cdr="http://schemas.openxmlformats.org/drawingml/2006/chartDrawing">
    <cdr:from>
      <cdr:x>0</cdr:x>
      <cdr:y>0.0037</cdr:y>
    </cdr:from>
    <cdr:to>
      <cdr:x>0.13281</cdr:x>
      <cdr:y>0.03114</cdr:y>
    </cdr:to>
    <cdr:pic>
      <cdr:nvPicPr>
        <cdr:cNvPr id="2" name="Picture 1">
          <a:extLst xmlns:a="http://schemas.openxmlformats.org/drawingml/2006/main">
            <a:ext uri="{FF2B5EF4-FFF2-40B4-BE49-F238E27FC236}">
              <a16:creationId xmlns:a16="http://schemas.microsoft.com/office/drawing/2014/main" id="{80478A73-A158-4C11-B7AB-94CCDE4C427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6988"/>
          <a:ext cx="786011" cy="200085"/>
        </a:xfrm>
        <a:prstGeom xmlns:a="http://schemas.openxmlformats.org/drawingml/2006/main" prst="rect">
          <a:avLst/>
        </a:prstGeom>
      </cdr:spPr>
    </cdr:pic>
  </cdr:relSizeAnchor>
</c:userShapes>
</file>

<file path=xl/drawings/drawing26.xml><?xml version="1.0" encoding="utf-8"?>
<xdr:wsDr xmlns:xdr="http://schemas.openxmlformats.org/drawingml/2006/spreadsheetDrawing" xmlns:a="http://schemas.openxmlformats.org/drawingml/2006/main">
  <xdr:twoCellAnchor>
    <xdr:from>
      <xdr:col>0</xdr:col>
      <xdr:colOff>82550</xdr:colOff>
      <xdr:row>9</xdr:row>
      <xdr:rowOff>127000</xdr:rowOff>
    </xdr:from>
    <xdr:to>
      <xdr:col>4</xdr:col>
      <xdr:colOff>1792942</xdr:colOff>
      <xdr:row>21</xdr:row>
      <xdr:rowOff>38100</xdr:rowOff>
    </xdr:to>
    <xdr:graphicFrame macro="">
      <xdr:nvGraphicFramePr>
        <xdr:cNvPr id="2" name="Chart 1">
          <a:extLst>
            <a:ext uri="{FF2B5EF4-FFF2-40B4-BE49-F238E27FC236}">
              <a16:creationId xmlns:a16="http://schemas.microsoft.com/office/drawing/2014/main" id="{EE2B2A41-5E4F-4C8D-AB5A-FCD14445D0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230651</xdr:colOff>
      <xdr:row>27</xdr:row>
      <xdr:rowOff>2988</xdr:rowOff>
    </xdr:from>
    <xdr:to>
      <xdr:col>6</xdr:col>
      <xdr:colOff>616323</xdr:colOff>
      <xdr:row>66</xdr:row>
      <xdr:rowOff>2988</xdr:rowOff>
    </xdr:to>
    <xdr:graphicFrame macro="">
      <xdr:nvGraphicFramePr>
        <xdr:cNvPr id="3" name="Chart 2">
          <a:extLst>
            <a:ext uri="{FF2B5EF4-FFF2-40B4-BE49-F238E27FC236}">
              <a16:creationId xmlns:a16="http://schemas.microsoft.com/office/drawing/2014/main" id="{6FFADD57-403F-4F09-A44A-E7861B21EA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864458</xdr:colOff>
      <xdr:row>27</xdr:row>
      <xdr:rowOff>36285</xdr:rowOff>
    </xdr:from>
    <xdr:to>
      <xdr:col>15</xdr:col>
      <xdr:colOff>666195</xdr:colOff>
      <xdr:row>66</xdr:row>
      <xdr:rowOff>36285</xdr:rowOff>
    </xdr:to>
    <xdr:graphicFrame macro="">
      <xdr:nvGraphicFramePr>
        <xdr:cNvPr id="4" name="Chart 3">
          <a:extLst>
            <a:ext uri="{FF2B5EF4-FFF2-40B4-BE49-F238E27FC236}">
              <a16:creationId xmlns:a16="http://schemas.microsoft.com/office/drawing/2014/main" id="{8A845654-8AF5-46FB-B99E-1B36A68108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2</xdr:col>
      <xdr:colOff>487956</xdr:colOff>
      <xdr:row>1</xdr:row>
      <xdr:rowOff>46197</xdr:rowOff>
    </xdr:to>
    <xdr:pic>
      <xdr:nvPicPr>
        <xdr:cNvPr id="5" name="Picture 4">
          <a:extLst>
            <a:ext uri="{FF2B5EF4-FFF2-40B4-BE49-F238E27FC236}">
              <a16:creationId xmlns:a16="http://schemas.microsoft.com/office/drawing/2014/main" id="{B0B406F5-C4A2-4203-88ED-D221B90BFD1C}"/>
            </a:ext>
          </a:extLst>
        </xdr:cNvPr>
        <xdr:cNvPicPr>
          <a:picLocks noChangeAspect="1"/>
        </xdr:cNvPicPr>
      </xdr:nvPicPr>
      <xdr:blipFill>
        <a:blip xmlns:r="http://schemas.openxmlformats.org/officeDocument/2006/relationships" r:embed="rId4"/>
        <a:stretch>
          <a:fillRect/>
        </a:stretch>
      </xdr:blipFill>
      <xdr:spPr>
        <a:xfrm>
          <a:off x="0" y="0"/>
          <a:ext cx="1827806" cy="458947"/>
        </a:xfrm>
        <a:prstGeom prst="rect">
          <a:avLst/>
        </a:prstGeom>
      </xdr:spPr>
    </xdr:pic>
    <xdr:clientData/>
  </xdr:twoCellAnchor>
  <xdr:twoCellAnchor editAs="oneCell">
    <xdr:from>
      <xdr:col>0</xdr:col>
      <xdr:colOff>0</xdr:colOff>
      <xdr:row>0</xdr:row>
      <xdr:rowOff>1</xdr:rowOff>
    </xdr:from>
    <xdr:to>
      <xdr:col>2</xdr:col>
      <xdr:colOff>438150</xdr:colOff>
      <xdr:row>1</xdr:row>
      <xdr:rowOff>36535</xdr:rowOff>
    </xdr:to>
    <xdr:pic>
      <xdr:nvPicPr>
        <xdr:cNvPr id="6" name="Picture 5">
          <a:extLst>
            <a:ext uri="{FF2B5EF4-FFF2-40B4-BE49-F238E27FC236}">
              <a16:creationId xmlns:a16="http://schemas.microsoft.com/office/drawing/2014/main" id="{250D196E-BDE7-44E2-9411-D8F113A9404F}"/>
            </a:ext>
          </a:extLst>
        </xdr:cNvPr>
        <xdr:cNvPicPr>
          <a:picLocks noChangeAspect="1"/>
        </xdr:cNvPicPr>
      </xdr:nvPicPr>
      <xdr:blipFill>
        <a:blip xmlns:r="http://schemas.openxmlformats.org/officeDocument/2006/relationships" r:embed="rId4"/>
        <a:stretch>
          <a:fillRect/>
        </a:stretch>
      </xdr:blipFill>
      <xdr:spPr>
        <a:xfrm>
          <a:off x="0" y="1"/>
          <a:ext cx="1778000" cy="449284"/>
        </a:xfrm>
        <a:prstGeom prst="rect">
          <a:avLst/>
        </a:prstGeom>
      </xdr:spPr>
    </xdr:pic>
    <xdr:clientData/>
  </xdr:twoCellAnchor>
  <xdr:oneCellAnchor>
    <xdr:from>
      <xdr:col>6</xdr:col>
      <xdr:colOff>0</xdr:colOff>
      <xdr:row>0</xdr:row>
      <xdr:rowOff>0</xdr:rowOff>
    </xdr:from>
    <xdr:ext cx="1827806" cy="458947"/>
    <xdr:pic>
      <xdr:nvPicPr>
        <xdr:cNvPr id="7" name="Picture 6">
          <a:extLst>
            <a:ext uri="{FF2B5EF4-FFF2-40B4-BE49-F238E27FC236}">
              <a16:creationId xmlns:a16="http://schemas.microsoft.com/office/drawing/2014/main" id="{DEE11AFA-13A9-4F90-8BA5-F537BA81E487}"/>
            </a:ext>
          </a:extLst>
        </xdr:cNvPr>
        <xdr:cNvPicPr>
          <a:picLocks noChangeAspect="1"/>
        </xdr:cNvPicPr>
      </xdr:nvPicPr>
      <xdr:blipFill>
        <a:blip xmlns:r="http://schemas.openxmlformats.org/officeDocument/2006/relationships" r:embed="rId4"/>
        <a:stretch>
          <a:fillRect/>
        </a:stretch>
      </xdr:blipFill>
      <xdr:spPr>
        <a:xfrm>
          <a:off x="0" y="0"/>
          <a:ext cx="1827806" cy="458947"/>
        </a:xfrm>
        <a:prstGeom prst="rect">
          <a:avLst/>
        </a:prstGeom>
      </xdr:spPr>
    </xdr:pic>
    <xdr:clientData/>
  </xdr:oneCellAnchor>
  <xdr:oneCellAnchor>
    <xdr:from>
      <xdr:col>6</xdr:col>
      <xdr:colOff>0</xdr:colOff>
      <xdr:row>0</xdr:row>
      <xdr:rowOff>1</xdr:rowOff>
    </xdr:from>
    <xdr:ext cx="1778000" cy="449284"/>
    <xdr:pic>
      <xdr:nvPicPr>
        <xdr:cNvPr id="8" name="Picture 7">
          <a:extLst>
            <a:ext uri="{FF2B5EF4-FFF2-40B4-BE49-F238E27FC236}">
              <a16:creationId xmlns:a16="http://schemas.microsoft.com/office/drawing/2014/main" id="{36F1BAE6-F439-4B44-B079-382262CD243D}"/>
            </a:ext>
          </a:extLst>
        </xdr:cNvPr>
        <xdr:cNvPicPr>
          <a:picLocks noChangeAspect="1"/>
        </xdr:cNvPicPr>
      </xdr:nvPicPr>
      <xdr:blipFill>
        <a:blip xmlns:r="http://schemas.openxmlformats.org/officeDocument/2006/relationships" r:embed="rId4"/>
        <a:stretch>
          <a:fillRect/>
        </a:stretch>
      </xdr:blipFill>
      <xdr:spPr>
        <a:xfrm>
          <a:off x="0" y="1"/>
          <a:ext cx="1778000" cy="449284"/>
        </a:xfrm>
        <a:prstGeom prst="rect">
          <a:avLst/>
        </a:prstGeom>
      </xdr:spPr>
    </xdr:pic>
    <xdr:clientData/>
  </xdr:oneCellAnchor>
</xdr:wsDr>
</file>

<file path=xl/drawings/drawing27.xml><?xml version="1.0" encoding="utf-8"?>
<c:userShapes xmlns:c="http://schemas.openxmlformats.org/drawingml/2006/chart">
  <cdr:relSizeAnchor xmlns:cdr="http://schemas.openxmlformats.org/drawingml/2006/chartDrawing">
    <cdr:from>
      <cdr:x>0.01306</cdr:x>
      <cdr:y>0.01154</cdr:y>
    </cdr:from>
    <cdr:to>
      <cdr:x>0.2044</cdr:x>
      <cdr:y>0.05978</cdr:y>
    </cdr:to>
    <cdr:pic>
      <cdr:nvPicPr>
        <cdr:cNvPr id="3" name="Picture 2">
          <a:extLst xmlns:a="http://schemas.openxmlformats.org/drawingml/2006/main">
            <a:ext uri="{FF2B5EF4-FFF2-40B4-BE49-F238E27FC236}">
              <a16:creationId xmlns:a16="http://schemas.microsoft.com/office/drawing/2014/main" id="{671A428D-5952-400F-AB8F-30C65A5CF49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44166" cy="212349"/>
        </a:xfrm>
        <a:prstGeom xmlns:a="http://schemas.openxmlformats.org/drawingml/2006/main" prst="rect">
          <a:avLst/>
        </a:prstGeom>
      </cdr:spPr>
    </cdr:pic>
  </cdr:relSizeAnchor>
</c:userShapes>
</file>

<file path=xl/drawings/drawing28.xml><?xml version="1.0" encoding="utf-8"?>
<c:userShapes xmlns:c="http://schemas.openxmlformats.org/drawingml/2006/chart">
  <cdr:relSizeAnchor xmlns:cdr="http://schemas.openxmlformats.org/drawingml/2006/chartDrawing">
    <cdr:from>
      <cdr:x>0.01668</cdr:x>
      <cdr:y>0.00668</cdr:y>
    </cdr:from>
    <cdr:to>
      <cdr:x>0.27404</cdr:x>
      <cdr:y>0.03262</cdr:y>
    </cdr:to>
    <cdr:pic>
      <cdr:nvPicPr>
        <cdr:cNvPr id="2" name="Picture 1">
          <a:extLst xmlns:a="http://schemas.openxmlformats.org/drawingml/2006/main">
            <a:ext uri="{FF2B5EF4-FFF2-40B4-BE49-F238E27FC236}">
              <a16:creationId xmlns:a16="http://schemas.microsoft.com/office/drawing/2014/main" id="{CACBBB22-C55C-4E02-93C9-DAC70369538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83838" cy="197195"/>
        </a:xfrm>
        <a:prstGeom xmlns:a="http://schemas.openxmlformats.org/drawingml/2006/main" prst="rect">
          <a:avLst/>
        </a:prstGeom>
      </cdr:spPr>
    </cdr:pic>
  </cdr:relSizeAnchor>
</c:userShapes>
</file>

<file path=xl/drawings/drawing29.xml><?xml version="1.0" encoding="utf-8"?>
<c:userShapes xmlns:c="http://schemas.openxmlformats.org/drawingml/2006/chart">
  <cdr:relSizeAnchor xmlns:cdr="http://schemas.openxmlformats.org/drawingml/2006/chartDrawing">
    <cdr:from>
      <cdr:x>0</cdr:x>
      <cdr:y>0.00086</cdr:y>
    </cdr:from>
    <cdr:to>
      <cdr:x>0.13317</cdr:x>
      <cdr:y>0.02807</cdr:y>
    </cdr:to>
    <cdr:pic>
      <cdr:nvPicPr>
        <cdr:cNvPr id="2" name="Picture 1">
          <a:extLst xmlns:a="http://schemas.openxmlformats.org/drawingml/2006/main">
            <a:ext uri="{FF2B5EF4-FFF2-40B4-BE49-F238E27FC236}">
              <a16:creationId xmlns:a16="http://schemas.microsoft.com/office/drawing/2014/main" id="{80478A73-A158-4C11-B7AB-94CCDE4C427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6350"/>
          <a:ext cx="786011" cy="200085"/>
        </a:xfrm>
        <a:prstGeom xmlns:a="http://schemas.openxmlformats.org/drawingml/2006/main" prst="rect">
          <a:avLst/>
        </a:prstGeom>
      </cdr:spPr>
    </cdr:pic>
  </cdr:relSizeAnchor>
</c:userShapes>
</file>

<file path=xl/drawings/drawing3.xml><?xml version="1.0" encoding="utf-8"?>
<xdr:wsDr xmlns:xdr="http://schemas.openxmlformats.org/drawingml/2006/spreadsheetDrawing" xmlns:a="http://schemas.openxmlformats.org/drawingml/2006/main">
  <xdr:twoCellAnchor>
    <xdr:from>
      <xdr:col>0</xdr:col>
      <xdr:colOff>40827</xdr:colOff>
      <xdr:row>10</xdr:row>
      <xdr:rowOff>79169</xdr:rowOff>
    </xdr:from>
    <xdr:to>
      <xdr:col>6</xdr:col>
      <xdr:colOff>163285</xdr:colOff>
      <xdr:row>15</xdr:row>
      <xdr:rowOff>635000</xdr:rowOff>
    </xdr:to>
    <xdr:graphicFrame macro="">
      <xdr:nvGraphicFramePr>
        <xdr:cNvPr id="2" name="Chart 1">
          <a:extLst>
            <a:ext uri="{FF2B5EF4-FFF2-40B4-BE49-F238E27FC236}">
              <a16:creationId xmlns:a16="http://schemas.microsoft.com/office/drawing/2014/main" id="{E245A6CE-D4F9-4B7B-B208-9863BC105D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115022</xdr:colOff>
      <xdr:row>19</xdr:row>
      <xdr:rowOff>9620</xdr:rowOff>
    </xdr:from>
    <xdr:to>
      <xdr:col>8</xdr:col>
      <xdr:colOff>1236927</xdr:colOff>
      <xdr:row>60</xdr:row>
      <xdr:rowOff>185207</xdr:rowOff>
    </xdr:to>
    <xdr:graphicFrame macro="">
      <xdr:nvGraphicFramePr>
        <xdr:cNvPr id="3" name="Chart 2">
          <a:extLst>
            <a:ext uri="{FF2B5EF4-FFF2-40B4-BE49-F238E27FC236}">
              <a16:creationId xmlns:a16="http://schemas.microsoft.com/office/drawing/2014/main" id="{A1BA3188-7650-46B3-9A11-409EB7C89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89727</xdr:colOff>
      <xdr:row>19</xdr:row>
      <xdr:rowOff>33072</xdr:rowOff>
    </xdr:from>
    <xdr:to>
      <xdr:col>18</xdr:col>
      <xdr:colOff>529167</xdr:colOff>
      <xdr:row>49</xdr:row>
      <xdr:rowOff>154215</xdr:rowOff>
    </xdr:to>
    <xdr:graphicFrame macro="">
      <xdr:nvGraphicFramePr>
        <xdr:cNvPr id="4" name="Chart 3">
          <a:extLst>
            <a:ext uri="{FF2B5EF4-FFF2-40B4-BE49-F238E27FC236}">
              <a16:creationId xmlns:a16="http://schemas.microsoft.com/office/drawing/2014/main" id="{D9CEA6AB-E7EF-43F3-A8C3-5D2EC97935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116056</xdr:colOff>
      <xdr:row>4</xdr:row>
      <xdr:rowOff>4811</xdr:rowOff>
    </xdr:from>
    <xdr:to>
      <xdr:col>18</xdr:col>
      <xdr:colOff>411013</xdr:colOff>
      <xdr:row>15</xdr:row>
      <xdr:rowOff>589643</xdr:rowOff>
    </xdr:to>
    <xdr:graphicFrame macro="">
      <xdr:nvGraphicFramePr>
        <xdr:cNvPr id="5" name="Chart 4">
          <a:extLst>
            <a:ext uri="{FF2B5EF4-FFF2-40B4-BE49-F238E27FC236}">
              <a16:creationId xmlns:a16="http://schemas.microsoft.com/office/drawing/2014/main" id="{75634011-5944-4000-9B6A-20F98DD558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2</xdr:col>
      <xdr:colOff>428065</xdr:colOff>
      <xdr:row>1</xdr:row>
      <xdr:rowOff>9407</xdr:rowOff>
    </xdr:to>
    <xdr:pic>
      <xdr:nvPicPr>
        <xdr:cNvPr id="6" name="Picture 5">
          <a:extLst>
            <a:ext uri="{FF2B5EF4-FFF2-40B4-BE49-F238E27FC236}">
              <a16:creationId xmlns:a16="http://schemas.microsoft.com/office/drawing/2014/main" id="{646D7A4C-7B96-4655-8B8F-C4A4B149283F}"/>
            </a:ext>
          </a:extLst>
        </xdr:cNvPr>
        <xdr:cNvPicPr>
          <a:picLocks noChangeAspect="1"/>
        </xdr:cNvPicPr>
      </xdr:nvPicPr>
      <xdr:blipFill>
        <a:blip xmlns:r="http://schemas.openxmlformats.org/officeDocument/2006/relationships" r:embed="rId5"/>
        <a:stretch>
          <a:fillRect/>
        </a:stretch>
      </xdr:blipFill>
      <xdr:spPr>
        <a:xfrm>
          <a:off x="0" y="0"/>
          <a:ext cx="1820956" cy="459136"/>
        </a:xfrm>
        <a:prstGeom prst="rect">
          <a:avLst/>
        </a:prstGeom>
      </xdr:spPr>
    </xdr:pic>
    <xdr:clientData/>
  </xdr:twoCellAnchor>
  <xdr:oneCellAnchor>
    <xdr:from>
      <xdr:col>9</xdr:col>
      <xdr:colOff>4360</xdr:colOff>
      <xdr:row>0</xdr:row>
      <xdr:rowOff>0</xdr:rowOff>
    </xdr:from>
    <xdr:ext cx="1762431" cy="443566"/>
    <xdr:pic>
      <xdr:nvPicPr>
        <xdr:cNvPr id="9" name="Picture 8">
          <a:extLst>
            <a:ext uri="{FF2B5EF4-FFF2-40B4-BE49-F238E27FC236}">
              <a16:creationId xmlns:a16="http://schemas.microsoft.com/office/drawing/2014/main" id="{133BB9A4-F74E-4F6E-89B2-D50B768DA3A6}"/>
            </a:ext>
          </a:extLst>
        </xdr:cNvPr>
        <xdr:cNvPicPr>
          <a:picLocks noChangeAspect="1"/>
        </xdr:cNvPicPr>
      </xdr:nvPicPr>
      <xdr:blipFill>
        <a:blip xmlns:r="http://schemas.openxmlformats.org/officeDocument/2006/relationships" r:embed="rId5"/>
        <a:stretch>
          <a:fillRect/>
        </a:stretch>
      </xdr:blipFill>
      <xdr:spPr>
        <a:xfrm>
          <a:off x="6779250" y="0"/>
          <a:ext cx="1762431" cy="443566"/>
        </a:xfrm>
        <a:prstGeom prst="rect">
          <a:avLst/>
        </a:prstGeom>
      </xdr:spPr>
    </xdr:pic>
    <xdr:clientData/>
  </xdr:oneCellAnchor>
</xdr:wsDr>
</file>

<file path=xl/drawings/drawing30.xml><?xml version="1.0" encoding="utf-8"?>
<xdr:wsDr xmlns:xdr="http://schemas.openxmlformats.org/drawingml/2006/spreadsheetDrawing" xmlns:a="http://schemas.openxmlformats.org/drawingml/2006/main">
  <xdr:twoCellAnchor>
    <xdr:from>
      <xdr:col>0</xdr:col>
      <xdr:colOff>115453</xdr:colOff>
      <xdr:row>14</xdr:row>
      <xdr:rowOff>11338</xdr:rowOff>
    </xdr:from>
    <xdr:to>
      <xdr:col>5</xdr:col>
      <xdr:colOff>362856</xdr:colOff>
      <xdr:row>25</xdr:row>
      <xdr:rowOff>1542143</xdr:rowOff>
    </xdr:to>
    <xdr:graphicFrame macro="">
      <xdr:nvGraphicFramePr>
        <xdr:cNvPr id="2" name="Chart 1">
          <a:extLst>
            <a:ext uri="{FF2B5EF4-FFF2-40B4-BE49-F238E27FC236}">
              <a16:creationId xmlns:a16="http://schemas.microsoft.com/office/drawing/2014/main" id="{85338860-4E91-48F5-A4D0-ACBD5895F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98809</xdr:colOff>
      <xdr:row>29</xdr:row>
      <xdr:rowOff>11481</xdr:rowOff>
    </xdr:from>
    <xdr:to>
      <xdr:col>5</xdr:col>
      <xdr:colOff>1289242</xdr:colOff>
      <xdr:row>71</xdr:row>
      <xdr:rowOff>34018</xdr:rowOff>
    </xdr:to>
    <xdr:graphicFrame macro="">
      <xdr:nvGraphicFramePr>
        <xdr:cNvPr id="3" name="Chart 2">
          <a:extLst>
            <a:ext uri="{FF2B5EF4-FFF2-40B4-BE49-F238E27FC236}">
              <a16:creationId xmlns:a16="http://schemas.microsoft.com/office/drawing/2014/main" id="{7E2F83E6-F977-49AC-8979-8FA1FE552D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129267</xdr:colOff>
      <xdr:row>29</xdr:row>
      <xdr:rowOff>31297</xdr:rowOff>
    </xdr:from>
    <xdr:to>
      <xdr:col>15</xdr:col>
      <xdr:colOff>453571</xdr:colOff>
      <xdr:row>70</xdr:row>
      <xdr:rowOff>158750</xdr:rowOff>
    </xdr:to>
    <xdr:graphicFrame macro="">
      <xdr:nvGraphicFramePr>
        <xdr:cNvPr id="5" name="Chart 4">
          <a:extLst>
            <a:ext uri="{FF2B5EF4-FFF2-40B4-BE49-F238E27FC236}">
              <a16:creationId xmlns:a16="http://schemas.microsoft.com/office/drawing/2014/main" id="{5810D4F1-B5F3-495F-94EE-5D141AEC3E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2</xdr:col>
      <xdr:colOff>350372</xdr:colOff>
      <xdr:row>1</xdr:row>
      <xdr:rowOff>14058</xdr:rowOff>
    </xdr:to>
    <xdr:pic>
      <xdr:nvPicPr>
        <xdr:cNvPr id="6" name="Picture 5">
          <a:extLst>
            <a:ext uri="{FF2B5EF4-FFF2-40B4-BE49-F238E27FC236}">
              <a16:creationId xmlns:a16="http://schemas.microsoft.com/office/drawing/2014/main" id="{8E872F0C-7B56-49D1-BE4C-348249F2BB61}"/>
            </a:ext>
          </a:extLst>
        </xdr:cNvPr>
        <xdr:cNvPicPr>
          <a:picLocks noChangeAspect="1"/>
        </xdr:cNvPicPr>
      </xdr:nvPicPr>
      <xdr:blipFill>
        <a:blip xmlns:r="http://schemas.openxmlformats.org/officeDocument/2006/relationships" r:embed="rId4"/>
        <a:stretch>
          <a:fillRect/>
        </a:stretch>
      </xdr:blipFill>
      <xdr:spPr>
        <a:xfrm>
          <a:off x="0" y="0"/>
          <a:ext cx="1827806" cy="458947"/>
        </a:xfrm>
        <a:prstGeom prst="rect">
          <a:avLst/>
        </a:prstGeom>
      </xdr:spPr>
    </xdr:pic>
    <xdr:clientData/>
  </xdr:twoCellAnchor>
  <xdr:twoCellAnchor editAs="oneCell">
    <xdr:from>
      <xdr:col>0</xdr:col>
      <xdr:colOff>0</xdr:colOff>
      <xdr:row>0</xdr:row>
      <xdr:rowOff>0</xdr:rowOff>
    </xdr:from>
    <xdr:to>
      <xdr:col>2</xdr:col>
      <xdr:colOff>345786</xdr:colOff>
      <xdr:row>1</xdr:row>
      <xdr:rowOff>15822</xdr:rowOff>
    </xdr:to>
    <xdr:pic>
      <xdr:nvPicPr>
        <xdr:cNvPr id="7" name="Picture 6">
          <a:extLst>
            <a:ext uri="{FF2B5EF4-FFF2-40B4-BE49-F238E27FC236}">
              <a16:creationId xmlns:a16="http://schemas.microsoft.com/office/drawing/2014/main" id="{20A10E73-34B2-4A66-A877-C30B7239DD8E}"/>
            </a:ext>
          </a:extLst>
        </xdr:cNvPr>
        <xdr:cNvPicPr>
          <a:picLocks noChangeAspect="1"/>
        </xdr:cNvPicPr>
      </xdr:nvPicPr>
      <xdr:blipFill>
        <a:blip xmlns:r="http://schemas.openxmlformats.org/officeDocument/2006/relationships" r:embed="rId4"/>
        <a:stretch>
          <a:fillRect/>
        </a:stretch>
      </xdr:blipFill>
      <xdr:spPr>
        <a:xfrm>
          <a:off x="0" y="0"/>
          <a:ext cx="1823220" cy="460711"/>
        </a:xfrm>
        <a:prstGeom prst="rect">
          <a:avLst/>
        </a:prstGeom>
      </xdr:spPr>
    </xdr:pic>
    <xdr:clientData/>
  </xdr:twoCellAnchor>
  <xdr:oneCellAnchor>
    <xdr:from>
      <xdr:col>6</xdr:col>
      <xdr:colOff>0</xdr:colOff>
      <xdr:row>0</xdr:row>
      <xdr:rowOff>0</xdr:rowOff>
    </xdr:from>
    <xdr:ext cx="1835818" cy="457360"/>
    <xdr:pic>
      <xdr:nvPicPr>
        <xdr:cNvPr id="8" name="Picture 7">
          <a:extLst>
            <a:ext uri="{FF2B5EF4-FFF2-40B4-BE49-F238E27FC236}">
              <a16:creationId xmlns:a16="http://schemas.microsoft.com/office/drawing/2014/main" id="{01C03C8C-1891-4884-B095-46A813A60D53}"/>
            </a:ext>
          </a:extLst>
        </xdr:cNvPr>
        <xdr:cNvPicPr>
          <a:picLocks noChangeAspect="1"/>
        </xdr:cNvPicPr>
      </xdr:nvPicPr>
      <xdr:blipFill>
        <a:blip xmlns:r="http://schemas.openxmlformats.org/officeDocument/2006/relationships" r:embed="rId4"/>
        <a:stretch>
          <a:fillRect/>
        </a:stretch>
      </xdr:blipFill>
      <xdr:spPr>
        <a:xfrm>
          <a:off x="0" y="0"/>
          <a:ext cx="1835818" cy="457360"/>
        </a:xfrm>
        <a:prstGeom prst="rect">
          <a:avLst/>
        </a:prstGeom>
      </xdr:spPr>
    </xdr:pic>
    <xdr:clientData/>
  </xdr:oneCellAnchor>
  <xdr:oneCellAnchor>
    <xdr:from>
      <xdr:col>6</xdr:col>
      <xdr:colOff>0</xdr:colOff>
      <xdr:row>0</xdr:row>
      <xdr:rowOff>0</xdr:rowOff>
    </xdr:from>
    <xdr:ext cx="1831232" cy="459124"/>
    <xdr:pic>
      <xdr:nvPicPr>
        <xdr:cNvPr id="9" name="Picture 8">
          <a:extLst>
            <a:ext uri="{FF2B5EF4-FFF2-40B4-BE49-F238E27FC236}">
              <a16:creationId xmlns:a16="http://schemas.microsoft.com/office/drawing/2014/main" id="{B7D3254E-E91E-4552-8FF9-E40DFD043486}"/>
            </a:ext>
          </a:extLst>
        </xdr:cNvPr>
        <xdr:cNvPicPr>
          <a:picLocks noChangeAspect="1"/>
        </xdr:cNvPicPr>
      </xdr:nvPicPr>
      <xdr:blipFill>
        <a:blip xmlns:r="http://schemas.openxmlformats.org/officeDocument/2006/relationships" r:embed="rId4"/>
        <a:stretch>
          <a:fillRect/>
        </a:stretch>
      </xdr:blipFill>
      <xdr:spPr>
        <a:xfrm>
          <a:off x="0" y="0"/>
          <a:ext cx="1831232" cy="459124"/>
        </a:xfrm>
        <a:prstGeom prst="rect">
          <a:avLst/>
        </a:prstGeom>
      </xdr:spPr>
    </xdr:pic>
    <xdr:clientData/>
  </xdr:oneCellAnchor>
</xdr:wsDr>
</file>

<file path=xl/drawings/drawing31.xml><?xml version="1.0" encoding="utf-8"?>
<c:userShapes xmlns:c="http://schemas.openxmlformats.org/drawingml/2006/chart">
  <cdr:relSizeAnchor xmlns:cdr="http://schemas.openxmlformats.org/drawingml/2006/chartDrawing">
    <cdr:from>
      <cdr:x>0.01583</cdr:x>
      <cdr:y>0.0062</cdr:y>
    </cdr:from>
    <cdr:to>
      <cdr:x>0.28269</cdr:x>
      <cdr:y>0.03296</cdr:y>
    </cdr:to>
    <cdr:pic>
      <cdr:nvPicPr>
        <cdr:cNvPr id="2" name="Picture 1">
          <a:extLst xmlns:a="http://schemas.openxmlformats.org/drawingml/2006/main">
            <a:ext uri="{FF2B5EF4-FFF2-40B4-BE49-F238E27FC236}">
              <a16:creationId xmlns:a16="http://schemas.microsoft.com/office/drawing/2014/main" id="{F846ACE5-8D6E-4CA8-BBA3-C0C76607D19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856295" cy="219447"/>
        </a:xfrm>
        <a:prstGeom xmlns:a="http://schemas.openxmlformats.org/drawingml/2006/main" prst="rect">
          <a:avLst/>
        </a:prstGeom>
      </cdr:spPr>
    </cdr:pic>
  </cdr:relSizeAnchor>
</c:userShapes>
</file>

<file path=xl/drawings/drawing32.xml><?xml version="1.0" encoding="utf-8"?>
<c:userShapes xmlns:c="http://schemas.openxmlformats.org/drawingml/2006/chart">
  <cdr:relSizeAnchor xmlns:cdr="http://schemas.openxmlformats.org/drawingml/2006/chartDrawing">
    <cdr:from>
      <cdr:x>0</cdr:x>
      <cdr:y>0.00793</cdr:y>
    </cdr:from>
    <cdr:to>
      <cdr:x>0.13281</cdr:x>
      <cdr:y>0.03495</cdr:y>
    </cdr:to>
    <cdr:pic>
      <cdr:nvPicPr>
        <cdr:cNvPr id="2" name="Picture 1">
          <a:extLst xmlns:a="http://schemas.openxmlformats.org/drawingml/2006/main">
            <a:ext uri="{FF2B5EF4-FFF2-40B4-BE49-F238E27FC236}">
              <a16:creationId xmlns:a16="http://schemas.microsoft.com/office/drawing/2014/main" id="{80478A73-A158-4C11-B7AB-94CCDE4C427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58738"/>
          <a:ext cx="786011" cy="200085"/>
        </a:xfrm>
        <a:prstGeom xmlns:a="http://schemas.openxmlformats.org/drawingml/2006/main" prst="rect">
          <a:avLst/>
        </a:prstGeom>
      </cdr:spPr>
    </cdr:pic>
  </cdr:relSizeAnchor>
</c:userShapes>
</file>

<file path=xl/drawings/drawing33.xml><?xml version="1.0" encoding="utf-8"?>
<xdr:wsDr xmlns:xdr="http://schemas.openxmlformats.org/drawingml/2006/spreadsheetDrawing" xmlns:a="http://schemas.openxmlformats.org/drawingml/2006/main">
  <xdr:twoCellAnchor>
    <xdr:from>
      <xdr:col>0</xdr:col>
      <xdr:colOff>36669</xdr:colOff>
      <xdr:row>8</xdr:row>
      <xdr:rowOff>132186</xdr:rowOff>
    </xdr:from>
    <xdr:to>
      <xdr:col>4</xdr:col>
      <xdr:colOff>1600916</xdr:colOff>
      <xdr:row>24</xdr:row>
      <xdr:rowOff>134154</xdr:rowOff>
    </xdr:to>
    <xdr:graphicFrame macro="">
      <xdr:nvGraphicFramePr>
        <xdr:cNvPr id="2" name="Chart 1">
          <a:extLst>
            <a:ext uri="{FF2B5EF4-FFF2-40B4-BE49-F238E27FC236}">
              <a16:creationId xmlns:a16="http://schemas.microsoft.com/office/drawing/2014/main" id="{451399D0-7DF2-4EFB-9C7F-F0F24BD759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117473</xdr:colOff>
      <xdr:row>29</xdr:row>
      <xdr:rowOff>12700</xdr:rowOff>
    </xdr:from>
    <xdr:to>
      <xdr:col>5</xdr:col>
      <xdr:colOff>1779788</xdr:colOff>
      <xdr:row>67</xdr:row>
      <xdr:rowOff>146050</xdr:rowOff>
    </xdr:to>
    <xdr:graphicFrame macro="">
      <xdr:nvGraphicFramePr>
        <xdr:cNvPr id="3" name="Chart 2">
          <a:extLst>
            <a:ext uri="{FF2B5EF4-FFF2-40B4-BE49-F238E27FC236}">
              <a16:creationId xmlns:a16="http://schemas.microsoft.com/office/drawing/2014/main" id="{A4CEBC72-37F8-4138-BF32-19A0877C23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89705</xdr:colOff>
      <xdr:row>29</xdr:row>
      <xdr:rowOff>28619</xdr:rowOff>
    </xdr:from>
    <xdr:to>
      <xdr:col>14</xdr:col>
      <xdr:colOff>495256</xdr:colOff>
      <xdr:row>67</xdr:row>
      <xdr:rowOff>177173</xdr:rowOff>
    </xdr:to>
    <xdr:graphicFrame macro="">
      <xdr:nvGraphicFramePr>
        <xdr:cNvPr id="5" name="Chart 4">
          <a:extLst>
            <a:ext uri="{FF2B5EF4-FFF2-40B4-BE49-F238E27FC236}">
              <a16:creationId xmlns:a16="http://schemas.microsoft.com/office/drawing/2014/main" id="{070A7313-123D-4D96-B245-38DA3D918D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2</xdr:col>
      <xdr:colOff>399056</xdr:colOff>
      <xdr:row>1</xdr:row>
      <xdr:rowOff>84297</xdr:rowOff>
    </xdr:to>
    <xdr:pic>
      <xdr:nvPicPr>
        <xdr:cNvPr id="6" name="Picture 5">
          <a:extLst>
            <a:ext uri="{FF2B5EF4-FFF2-40B4-BE49-F238E27FC236}">
              <a16:creationId xmlns:a16="http://schemas.microsoft.com/office/drawing/2014/main" id="{18CA8077-F060-4861-B0F6-7FC7CA4C5780}"/>
            </a:ext>
          </a:extLst>
        </xdr:cNvPr>
        <xdr:cNvPicPr>
          <a:picLocks noChangeAspect="1"/>
        </xdr:cNvPicPr>
      </xdr:nvPicPr>
      <xdr:blipFill>
        <a:blip xmlns:r="http://schemas.openxmlformats.org/officeDocument/2006/relationships" r:embed="rId4"/>
        <a:stretch>
          <a:fillRect/>
        </a:stretch>
      </xdr:blipFill>
      <xdr:spPr>
        <a:xfrm>
          <a:off x="0" y="0"/>
          <a:ext cx="1827806" cy="458947"/>
        </a:xfrm>
        <a:prstGeom prst="rect">
          <a:avLst/>
        </a:prstGeom>
      </xdr:spPr>
    </xdr:pic>
    <xdr:clientData/>
  </xdr:twoCellAnchor>
  <xdr:twoCellAnchor editAs="oneCell">
    <xdr:from>
      <xdr:col>0</xdr:col>
      <xdr:colOff>0</xdr:colOff>
      <xdr:row>0</xdr:row>
      <xdr:rowOff>0</xdr:rowOff>
    </xdr:from>
    <xdr:to>
      <xdr:col>2</xdr:col>
      <xdr:colOff>394470</xdr:colOff>
      <xdr:row>1</xdr:row>
      <xdr:rowOff>86061</xdr:rowOff>
    </xdr:to>
    <xdr:pic>
      <xdr:nvPicPr>
        <xdr:cNvPr id="7" name="Picture 6">
          <a:extLst>
            <a:ext uri="{FF2B5EF4-FFF2-40B4-BE49-F238E27FC236}">
              <a16:creationId xmlns:a16="http://schemas.microsoft.com/office/drawing/2014/main" id="{95226A91-2531-4A7A-8968-B11EBBB8C6ED}"/>
            </a:ext>
          </a:extLst>
        </xdr:cNvPr>
        <xdr:cNvPicPr>
          <a:picLocks noChangeAspect="1"/>
        </xdr:cNvPicPr>
      </xdr:nvPicPr>
      <xdr:blipFill>
        <a:blip xmlns:r="http://schemas.openxmlformats.org/officeDocument/2006/relationships" r:embed="rId4"/>
        <a:stretch>
          <a:fillRect/>
        </a:stretch>
      </xdr:blipFill>
      <xdr:spPr>
        <a:xfrm>
          <a:off x="0" y="0"/>
          <a:ext cx="1823220" cy="460711"/>
        </a:xfrm>
        <a:prstGeom prst="rect">
          <a:avLst/>
        </a:prstGeom>
      </xdr:spPr>
    </xdr:pic>
    <xdr:clientData/>
  </xdr:twoCellAnchor>
  <xdr:oneCellAnchor>
    <xdr:from>
      <xdr:col>6</xdr:col>
      <xdr:colOff>0</xdr:colOff>
      <xdr:row>0</xdr:row>
      <xdr:rowOff>0</xdr:rowOff>
    </xdr:from>
    <xdr:ext cx="1827806" cy="458947"/>
    <xdr:pic>
      <xdr:nvPicPr>
        <xdr:cNvPr id="8" name="Picture 7">
          <a:extLst>
            <a:ext uri="{FF2B5EF4-FFF2-40B4-BE49-F238E27FC236}">
              <a16:creationId xmlns:a16="http://schemas.microsoft.com/office/drawing/2014/main" id="{31C346A6-B931-4B80-8BC6-B7EE32F8E333}"/>
            </a:ext>
          </a:extLst>
        </xdr:cNvPr>
        <xdr:cNvPicPr>
          <a:picLocks noChangeAspect="1"/>
        </xdr:cNvPicPr>
      </xdr:nvPicPr>
      <xdr:blipFill>
        <a:blip xmlns:r="http://schemas.openxmlformats.org/officeDocument/2006/relationships" r:embed="rId4"/>
        <a:stretch>
          <a:fillRect/>
        </a:stretch>
      </xdr:blipFill>
      <xdr:spPr>
        <a:xfrm>
          <a:off x="0" y="0"/>
          <a:ext cx="1827806" cy="458947"/>
        </a:xfrm>
        <a:prstGeom prst="rect">
          <a:avLst/>
        </a:prstGeom>
      </xdr:spPr>
    </xdr:pic>
    <xdr:clientData/>
  </xdr:oneCellAnchor>
  <xdr:oneCellAnchor>
    <xdr:from>
      <xdr:col>6</xdr:col>
      <xdr:colOff>0</xdr:colOff>
      <xdr:row>0</xdr:row>
      <xdr:rowOff>0</xdr:rowOff>
    </xdr:from>
    <xdr:ext cx="1823220" cy="460711"/>
    <xdr:pic>
      <xdr:nvPicPr>
        <xdr:cNvPr id="9" name="Picture 8">
          <a:extLst>
            <a:ext uri="{FF2B5EF4-FFF2-40B4-BE49-F238E27FC236}">
              <a16:creationId xmlns:a16="http://schemas.microsoft.com/office/drawing/2014/main" id="{FAAF42B1-857D-4094-970A-0308440A9758}"/>
            </a:ext>
          </a:extLst>
        </xdr:cNvPr>
        <xdr:cNvPicPr>
          <a:picLocks noChangeAspect="1"/>
        </xdr:cNvPicPr>
      </xdr:nvPicPr>
      <xdr:blipFill>
        <a:blip xmlns:r="http://schemas.openxmlformats.org/officeDocument/2006/relationships" r:embed="rId4"/>
        <a:stretch>
          <a:fillRect/>
        </a:stretch>
      </xdr:blipFill>
      <xdr:spPr>
        <a:xfrm>
          <a:off x="0" y="0"/>
          <a:ext cx="1823220" cy="460711"/>
        </a:xfrm>
        <a:prstGeom prst="rect">
          <a:avLst/>
        </a:prstGeom>
      </xdr:spPr>
    </xdr:pic>
    <xdr:clientData/>
  </xdr:oneCellAnchor>
</xdr:wsDr>
</file>

<file path=xl/drawings/drawing34.xml><?xml version="1.0" encoding="utf-8"?>
<c:userShapes xmlns:c="http://schemas.openxmlformats.org/drawingml/2006/chart">
  <cdr:relSizeAnchor xmlns:cdr="http://schemas.openxmlformats.org/drawingml/2006/chartDrawing">
    <cdr:from>
      <cdr:x>0.01145</cdr:x>
      <cdr:y>0.00984</cdr:y>
    </cdr:from>
    <cdr:to>
      <cdr:x>0.18825</cdr:x>
      <cdr:y>0.05107</cdr:y>
    </cdr:to>
    <cdr:pic>
      <cdr:nvPicPr>
        <cdr:cNvPr id="3" name="Picture 2">
          <a:extLst xmlns:a="http://schemas.openxmlformats.org/drawingml/2006/main">
            <a:ext uri="{FF2B5EF4-FFF2-40B4-BE49-F238E27FC236}">
              <a16:creationId xmlns:a16="http://schemas.microsoft.com/office/drawing/2014/main" id="{BCBC3662-4A3A-4B38-B21E-B836DBE3F4F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84107" cy="212842"/>
        </a:xfrm>
        <a:prstGeom xmlns:a="http://schemas.openxmlformats.org/drawingml/2006/main" prst="rect">
          <a:avLst/>
        </a:prstGeom>
      </cdr:spPr>
    </cdr:pic>
  </cdr:relSizeAnchor>
</c:userShapes>
</file>

<file path=xl/drawings/drawing35.xml><?xml version="1.0" encoding="utf-8"?>
<c:userShapes xmlns:c="http://schemas.openxmlformats.org/drawingml/2006/chart">
  <cdr:relSizeAnchor xmlns:cdr="http://schemas.openxmlformats.org/drawingml/2006/chartDrawing">
    <cdr:from>
      <cdr:x>0.01382</cdr:x>
      <cdr:y>0.00651</cdr:y>
    </cdr:from>
    <cdr:to>
      <cdr:x>0.22721</cdr:x>
      <cdr:y>0.03377</cdr:y>
    </cdr:to>
    <cdr:pic>
      <cdr:nvPicPr>
        <cdr:cNvPr id="3" name="Picture 2">
          <a:extLst xmlns:a="http://schemas.openxmlformats.org/drawingml/2006/main">
            <a:ext uri="{FF2B5EF4-FFF2-40B4-BE49-F238E27FC236}">
              <a16:creationId xmlns:a16="http://schemas.microsoft.com/office/drawing/2014/main" id="{BCBC3662-4A3A-4B38-B21E-B836DBE3F4F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84107" cy="212842"/>
        </a:xfrm>
        <a:prstGeom xmlns:a="http://schemas.openxmlformats.org/drawingml/2006/main" prst="rect">
          <a:avLst/>
        </a:prstGeom>
      </cdr:spPr>
    </cdr:pic>
  </cdr:relSizeAnchor>
</c:userShapes>
</file>

<file path=xl/drawings/drawing36.xml><?xml version="1.0" encoding="utf-8"?>
<c:userShapes xmlns:c="http://schemas.openxmlformats.org/drawingml/2006/chart">
  <cdr:relSizeAnchor xmlns:cdr="http://schemas.openxmlformats.org/drawingml/2006/chartDrawing">
    <cdr:from>
      <cdr:x>0</cdr:x>
      <cdr:y>0.00345</cdr:y>
    </cdr:from>
    <cdr:to>
      <cdr:x>0.13317</cdr:x>
      <cdr:y>0.03066</cdr:y>
    </cdr:to>
    <cdr:pic>
      <cdr:nvPicPr>
        <cdr:cNvPr id="2" name="Picture 1">
          <a:extLst xmlns:a="http://schemas.openxmlformats.org/drawingml/2006/main">
            <a:ext uri="{FF2B5EF4-FFF2-40B4-BE49-F238E27FC236}">
              <a16:creationId xmlns:a16="http://schemas.microsoft.com/office/drawing/2014/main" id="{80478A73-A158-4C11-B7AB-94CCDE4C427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25400"/>
          <a:ext cx="786011" cy="200085"/>
        </a:xfrm>
        <a:prstGeom xmlns:a="http://schemas.openxmlformats.org/drawingml/2006/main" prst="rect">
          <a:avLst/>
        </a:prstGeom>
      </cdr:spPr>
    </cdr:pic>
  </cdr:relSizeAnchor>
</c:userShapes>
</file>

<file path=xl/drawings/drawing37.xml><?xml version="1.0" encoding="utf-8"?>
<xdr:wsDr xmlns:xdr="http://schemas.openxmlformats.org/drawingml/2006/spreadsheetDrawing" xmlns:a="http://schemas.openxmlformats.org/drawingml/2006/main">
  <xdr:twoCellAnchor>
    <xdr:from>
      <xdr:col>0</xdr:col>
      <xdr:colOff>66671</xdr:colOff>
      <xdr:row>9</xdr:row>
      <xdr:rowOff>130913</xdr:rowOff>
    </xdr:from>
    <xdr:to>
      <xdr:col>5</xdr:col>
      <xdr:colOff>907993</xdr:colOff>
      <xdr:row>17</xdr:row>
      <xdr:rowOff>214922</xdr:rowOff>
    </xdr:to>
    <xdr:graphicFrame macro="">
      <xdr:nvGraphicFramePr>
        <xdr:cNvPr id="2" name="Chart 1">
          <a:extLst>
            <a:ext uri="{FF2B5EF4-FFF2-40B4-BE49-F238E27FC236}">
              <a16:creationId xmlns:a16="http://schemas.microsoft.com/office/drawing/2014/main" id="{4D927BEA-590F-4A69-9972-C5EF01342F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86548</xdr:colOff>
      <xdr:row>25</xdr:row>
      <xdr:rowOff>34115</xdr:rowOff>
    </xdr:from>
    <xdr:to>
      <xdr:col>5</xdr:col>
      <xdr:colOff>1651000</xdr:colOff>
      <xdr:row>63</xdr:row>
      <xdr:rowOff>30439</xdr:rowOff>
    </xdr:to>
    <xdr:graphicFrame macro="">
      <xdr:nvGraphicFramePr>
        <xdr:cNvPr id="3" name="Chart 2">
          <a:extLst>
            <a:ext uri="{FF2B5EF4-FFF2-40B4-BE49-F238E27FC236}">
              <a16:creationId xmlns:a16="http://schemas.microsoft.com/office/drawing/2014/main" id="{73E1BCC8-244F-4F2F-BDE1-FB85CEBC2F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124558</xdr:colOff>
      <xdr:row>25</xdr:row>
      <xdr:rowOff>68385</xdr:rowOff>
    </xdr:from>
    <xdr:to>
      <xdr:col>15</xdr:col>
      <xdr:colOff>420077</xdr:colOff>
      <xdr:row>63</xdr:row>
      <xdr:rowOff>68385</xdr:rowOff>
    </xdr:to>
    <xdr:graphicFrame macro="">
      <xdr:nvGraphicFramePr>
        <xdr:cNvPr id="4" name="Chart 3">
          <a:extLst>
            <a:ext uri="{FF2B5EF4-FFF2-40B4-BE49-F238E27FC236}">
              <a16:creationId xmlns:a16="http://schemas.microsoft.com/office/drawing/2014/main" id="{4C805816-3F49-4DBB-B6FC-3629972493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2</xdr:col>
      <xdr:colOff>316506</xdr:colOff>
      <xdr:row>1</xdr:row>
      <xdr:rowOff>84297</xdr:rowOff>
    </xdr:to>
    <xdr:pic>
      <xdr:nvPicPr>
        <xdr:cNvPr id="5" name="Picture 4">
          <a:extLst>
            <a:ext uri="{FF2B5EF4-FFF2-40B4-BE49-F238E27FC236}">
              <a16:creationId xmlns:a16="http://schemas.microsoft.com/office/drawing/2014/main" id="{9A627A00-EFFF-4380-91CF-2844562F6DD5}"/>
            </a:ext>
          </a:extLst>
        </xdr:cNvPr>
        <xdr:cNvPicPr>
          <a:picLocks noChangeAspect="1"/>
        </xdr:cNvPicPr>
      </xdr:nvPicPr>
      <xdr:blipFill>
        <a:blip xmlns:r="http://schemas.openxmlformats.org/officeDocument/2006/relationships" r:embed="rId4"/>
        <a:stretch>
          <a:fillRect/>
        </a:stretch>
      </xdr:blipFill>
      <xdr:spPr>
        <a:xfrm>
          <a:off x="0" y="0"/>
          <a:ext cx="1827806" cy="458947"/>
        </a:xfrm>
        <a:prstGeom prst="rect">
          <a:avLst/>
        </a:prstGeom>
      </xdr:spPr>
    </xdr:pic>
    <xdr:clientData/>
  </xdr:twoCellAnchor>
  <xdr:twoCellAnchor editAs="oneCell">
    <xdr:from>
      <xdr:col>0</xdr:col>
      <xdr:colOff>0</xdr:colOff>
      <xdr:row>0</xdr:row>
      <xdr:rowOff>0</xdr:rowOff>
    </xdr:from>
    <xdr:to>
      <xdr:col>2</xdr:col>
      <xdr:colOff>311920</xdr:colOff>
      <xdr:row>1</xdr:row>
      <xdr:rowOff>86061</xdr:rowOff>
    </xdr:to>
    <xdr:pic>
      <xdr:nvPicPr>
        <xdr:cNvPr id="6" name="Picture 5">
          <a:extLst>
            <a:ext uri="{FF2B5EF4-FFF2-40B4-BE49-F238E27FC236}">
              <a16:creationId xmlns:a16="http://schemas.microsoft.com/office/drawing/2014/main" id="{C554E2AA-F79C-434A-A2A6-3A9306A3ED67}"/>
            </a:ext>
          </a:extLst>
        </xdr:cNvPr>
        <xdr:cNvPicPr>
          <a:picLocks noChangeAspect="1"/>
        </xdr:cNvPicPr>
      </xdr:nvPicPr>
      <xdr:blipFill>
        <a:blip xmlns:r="http://schemas.openxmlformats.org/officeDocument/2006/relationships" r:embed="rId4"/>
        <a:stretch>
          <a:fillRect/>
        </a:stretch>
      </xdr:blipFill>
      <xdr:spPr>
        <a:xfrm>
          <a:off x="0" y="0"/>
          <a:ext cx="1823220" cy="460711"/>
        </a:xfrm>
        <a:prstGeom prst="rect">
          <a:avLst/>
        </a:prstGeom>
      </xdr:spPr>
    </xdr:pic>
    <xdr:clientData/>
  </xdr:twoCellAnchor>
  <xdr:oneCellAnchor>
    <xdr:from>
      <xdr:col>6</xdr:col>
      <xdr:colOff>0</xdr:colOff>
      <xdr:row>0</xdr:row>
      <xdr:rowOff>0</xdr:rowOff>
    </xdr:from>
    <xdr:ext cx="1827138" cy="458613"/>
    <xdr:pic>
      <xdr:nvPicPr>
        <xdr:cNvPr id="7" name="Picture 6">
          <a:extLst>
            <a:ext uri="{FF2B5EF4-FFF2-40B4-BE49-F238E27FC236}">
              <a16:creationId xmlns:a16="http://schemas.microsoft.com/office/drawing/2014/main" id="{CE0CD0D7-D087-4605-AA8B-6802DBA5B02F}"/>
            </a:ext>
          </a:extLst>
        </xdr:cNvPr>
        <xdr:cNvPicPr>
          <a:picLocks noChangeAspect="1"/>
        </xdr:cNvPicPr>
      </xdr:nvPicPr>
      <xdr:blipFill>
        <a:blip xmlns:r="http://schemas.openxmlformats.org/officeDocument/2006/relationships" r:embed="rId4"/>
        <a:stretch>
          <a:fillRect/>
        </a:stretch>
      </xdr:blipFill>
      <xdr:spPr>
        <a:xfrm>
          <a:off x="0" y="0"/>
          <a:ext cx="1827138" cy="458613"/>
        </a:xfrm>
        <a:prstGeom prst="rect">
          <a:avLst/>
        </a:prstGeom>
      </xdr:spPr>
    </xdr:pic>
    <xdr:clientData/>
  </xdr:oneCellAnchor>
  <xdr:oneCellAnchor>
    <xdr:from>
      <xdr:col>6</xdr:col>
      <xdr:colOff>0</xdr:colOff>
      <xdr:row>0</xdr:row>
      <xdr:rowOff>0</xdr:rowOff>
    </xdr:from>
    <xdr:ext cx="1822552" cy="460377"/>
    <xdr:pic>
      <xdr:nvPicPr>
        <xdr:cNvPr id="8" name="Picture 7">
          <a:extLst>
            <a:ext uri="{FF2B5EF4-FFF2-40B4-BE49-F238E27FC236}">
              <a16:creationId xmlns:a16="http://schemas.microsoft.com/office/drawing/2014/main" id="{A8688EE6-816C-4A29-B8F3-02F83C4C622A}"/>
            </a:ext>
          </a:extLst>
        </xdr:cNvPr>
        <xdr:cNvPicPr>
          <a:picLocks noChangeAspect="1"/>
        </xdr:cNvPicPr>
      </xdr:nvPicPr>
      <xdr:blipFill>
        <a:blip xmlns:r="http://schemas.openxmlformats.org/officeDocument/2006/relationships" r:embed="rId4"/>
        <a:stretch>
          <a:fillRect/>
        </a:stretch>
      </xdr:blipFill>
      <xdr:spPr>
        <a:xfrm>
          <a:off x="0" y="0"/>
          <a:ext cx="1822552" cy="460377"/>
        </a:xfrm>
        <a:prstGeom prst="rect">
          <a:avLst/>
        </a:prstGeom>
      </xdr:spPr>
    </xdr:pic>
    <xdr:clientData/>
  </xdr:oneCellAnchor>
</xdr:wsDr>
</file>

<file path=xl/drawings/drawing38.xml><?xml version="1.0" encoding="utf-8"?>
<c:userShapes xmlns:c="http://schemas.openxmlformats.org/drawingml/2006/chart">
  <cdr:relSizeAnchor xmlns:cdr="http://schemas.openxmlformats.org/drawingml/2006/chartDrawing">
    <cdr:from>
      <cdr:x>1.69334E-7</cdr:x>
      <cdr:y>0.0044</cdr:y>
    </cdr:from>
    <cdr:to>
      <cdr:x>0.12043</cdr:x>
      <cdr:y>0.06706</cdr:y>
    </cdr:to>
    <cdr:pic>
      <cdr:nvPicPr>
        <cdr:cNvPr id="2" name="Picture 1">
          <a:extLst xmlns:a="http://schemas.openxmlformats.org/drawingml/2006/main">
            <a:ext uri="{FF2B5EF4-FFF2-40B4-BE49-F238E27FC236}">
              <a16:creationId xmlns:a16="http://schemas.microsoft.com/office/drawing/2014/main" id="{80478A73-A158-4C11-B7AB-94CCDE4C4273}"/>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1" y="12700"/>
          <a:ext cx="711200" cy="181041"/>
        </a:xfrm>
        <a:prstGeom xmlns:a="http://schemas.openxmlformats.org/drawingml/2006/main" prst="rect">
          <a:avLst/>
        </a:prstGeom>
      </cdr:spPr>
    </cdr:pic>
  </cdr:relSizeAnchor>
</c:userShapes>
</file>

<file path=xl/drawings/drawing39.xml><?xml version="1.0" encoding="utf-8"?>
<c:userShapes xmlns:c="http://schemas.openxmlformats.org/drawingml/2006/chart">
  <cdr:relSizeAnchor xmlns:cdr="http://schemas.openxmlformats.org/drawingml/2006/chartDrawing">
    <cdr:from>
      <cdr:x>0.0142</cdr:x>
      <cdr:y>0.00655</cdr:y>
    </cdr:from>
    <cdr:to>
      <cdr:x>0.22852</cdr:x>
      <cdr:y>0.03118</cdr:y>
    </cdr:to>
    <cdr:pic>
      <cdr:nvPicPr>
        <cdr:cNvPr id="2" name="Picture 1">
          <a:extLst xmlns:a="http://schemas.openxmlformats.org/drawingml/2006/main">
            <a:ext uri="{FF2B5EF4-FFF2-40B4-BE49-F238E27FC236}">
              <a16:creationId xmlns:a16="http://schemas.microsoft.com/office/drawing/2014/main" id="{462E5D4A-B9A1-4053-97E7-F5238E72B635}"/>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66583" cy="190972"/>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0.01126</cdr:x>
      <cdr:y>0.01179</cdr:y>
    </cdr:from>
    <cdr:to>
      <cdr:x>0.13922</cdr:x>
      <cdr:y>0.04591</cdr:y>
    </cdr:to>
    <cdr:pic>
      <cdr:nvPicPr>
        <cdr:cNvPr id="5" name="Picture 4">
          <a:extLst xmlns:a="http://schemas.openxmlformats.org/drawingml/2006/main">
            <a:ext uri="{FF2B5EF4-FFF2-40B4-BE49-F238E27FC236}">
              <a16:creationId xmlns:a16="http://schemas.microsoft.com/office/drawing/2014/main" id="{FAB632AA-8933-4C37-B84A-945E4BFC8BF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577128" cy="147006"/>
        </a:xfrm>
        <a:prstGeom xmlns:a="http://schemas.openxmlformats.org/drawingml/2006/main" prst="rect">
          <a:avLst/>
        </a:prstGeom>
      </cdr:spPr>
    </cdr:pic>
  </cdr:relSizeAnchor>
</c:userShapes>
</file>

<file path=xl/drawings/drawing40.xml><?xml version="1.0" encoding="utf-8"?>
<c:userShapes xmlns:c="http://schemas.openxmlformats.org/drawingml/2006/chart">
  <cdr:relSizeAnchor xmlns:cdr="http://schemas.openxmlformats.org/drawingml/2006/chartDrawing">
    <cdr:from>
      <cdr:x>0.00108</cdr:x>
      <cdr:y>0.00173</cdr:y>
    </cdr:from>
    <cdr:to>
      <cdr:x>0.12157</cdr:x>
      <cdr:y>0.02635</cdr:y>
    </cdr:to>
    <cdr:pic>
      <cdr:nvPicPr>
        <cdr:cNvPr id="2" name="Picture 1">
          <a:extLst xmlns:a="http://schemas.openxmlformats.org/drawingml/2006/main">
            <a:ext uri="{FF2B5EF4-FFF2-40B4-BE49-F238E27FC236}">
              <a16:creationId xmlns:a16="http://schemas.microsoft.com/office/drawing/2014/main" id="{4FE201D1-CE00-4F70-935F-E6029AA0C02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6350" y="12700"/>
          <a:ext cx="711200" cy="181041"/>
        </a:xfrm>
        <a:prstGeom xmlns:a="http://schemas.openxmlformats.org/drawingml/2006/main" prst="rect">
          <a:avLst/>
        </a:prstGeom>
      </cdr:spPr>
    </cdr:pic>
  </cdr:relSizeAnchor>
</c:userShapes>
</file>

<file path=xl/drawings/drawing41.xml><?xml version="1.0" encoding="utf-8"?>
<xdr:wsDr xmlns:xdr="http://schemas.openxmlformats.org/drawingml/2006/spreadsheetDrawing" xmlns:a="http://schemas.openxmlformats.org/drawingml/2006/main">
  <xdr:twoCellAnchor>
    <xdr:from>
      <xdr:col>0</xdr:col>
      <xdr:colOff>97527</xdr:colOff>
      <xdr:row>8</xdr:row>
      <xdr:rowOff>171328</xdr:rowOff>
    </xdr:from>
    <xdr:to>
      <xdr:col>5</xdr:col>
      <xdr:colOff>539152</xdr:colOff>
      <xdr:row>11</xdr:row>
      <xdr:rowOff>2168584</xdr:rowOff>
    </xdr:to>
    <xdr:graphicFrame macro="">
      <xdr:nvGraphicFramePr>
        <xdr:cNvPr id="2" name="Chart 1">
          <a:extLst>
            <a:ext uri="{FF2B5EF4-FFF2-40B4-BE49-F238E27FC236}">
              <a16:creationId xmlns:a16="http://schemas.microsoft.com/office/drawing/2014/main" id="{75278363-54F7-4D82-B11B-C3E85E277D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192116</xdr:colOff>
      <xdr:row>19</xdr:row>
      <xdr:rowOff>25520</xdr:rowOff>
    </xdr:from>
    <xdr:to>
      <xdr:col>5</xdr:col>
      <xdr:colOff>1833114</xdr:colOff>
      <xdr:row>57</xdr:row>
      <xdr:rowOff>52238</xdr:rowOff>
    </xdr:to>
    <xdr:graphicFrame macro="">
      <xdr:nvGraphicFramePr>
        <xdr:cNvPr id="3" name="Chart 2">
          <a:extLst>
            <a:ext uri="{FF2B5EF4-FFF2-40B4-BE49-F238E27FC236}">
              <a16:creationId xmlns:a16="http://schemas.microsoft.com/office/drawing/2014/main" id="{807F9F5E-A486-4E23-AA31-6B37D81BFD1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147248</xdr:colOff>
      <xdr:row>19</xdr:row>
      <xdr:rowOff>103038</xdr:rowOff>
    </xdr:from>
    <xdr:to>
      <xdr:col>14</xdr:col>
      <xdr:colOff>564612</xdr:colOff>
      <xdr:row>57</xdr:row>
      <xdr:rowOff>129756</xdr:rowOff>
    </xdr:to>
    <xdr:graphicFrame macro="">
      <xdr:nvGraphicFramePr>
        <xdr:cNvPr id="4" name="Chart 3">
          <a:extLst>
            <a:ext uri="{FF2B5EF4-FFF2-40B4-BE49-F238E27FC236}">
              <a16:creationId xmlns:a16="http://schemas.microsoft.com/office/drawing/2014/main" id="{509CC1D8-3797-4765-8C78-DC64876C654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2</xdr:col>
      <xdr:colOff>364510</xdr:colOff>
      <xdr:row>1</xdr:row>
      <xdr:rowOff>84297</xdr:rowOff>
    </xdr:to>
    <xdr:pic>
      <xdr:nvPicPr>
        <xdr:cNvPr id="5" name="Picture 4">
          <a:extLst>
            <a:ext uri="{FF2B5EF4-FFF2-40B4-BE49-F238E27FC236}">
              <a16:creationId xmlns:a16="http://schemas.microsoft.com/office/drawing/2014/main" id="{D911D7B7-AADA-4CDF-8BD6-CD62D152C435}"/>
            </a:ext>
          </a:extLst>
        </xdr:cNvPr>
        <xdr:cNvPicPr>
          <a:picLocks noChangeAspect="1"/>
        </xdr:cNvPicPr>
      </xdr:nvPicPr>
      <xdr:blipFill>
        <a:blip xmlns:r="http://schemas.openxmlformats.org/officeDocument/2006/relationships" r:embed="rId4"/>
        <a:stretch>
          <a:fillRect/>
        </a:stretch>
      </xdr:blipFill>
      <xdr:spPr>
        <a:xfrm>
          <a:off x="0" y="0"/>
          <a:ext cx="1827806" cy="458947"/>
        </a:xfrm>
        <a:prstGeom prst="rect">
          <a:avLst/>
        </a:prstGeom>
      </xdr:spPr>
    </xdr:pic>
    <xdr:clientData/>
  </xdr:twoCellAnchor>
  <xdr:twoCellAnchor editAs="oneCell">
    <xdr:from>
      <xdr:col>0</xdr:col>
      <xdr:colOff>0</xdr:colOff>
      <xdr:row>0</xdr:row>
      <xdr:rowOff>0</xdr:rowOff>
    </xdr:from>
    <xdr:to>
      <xdr:col>2</xdr:col>
      <xdr:colOff>359924</xdr:colOff>
      <xdr:row>1</xdr:row>
      <xdr:rowOff>86061</xdr:rowOff>
    </xdr:to>
    <xdr:pic>
      <xdr:nvPicPr>
        <xdr:cNvPr id="6" name="Picture 5">
          <a:extLst>
            <a:ext uri="{FF2B5EF4-FFF2-40B4-BE49-F238E27FC236}">
              <a16:creationId xmlns:a16="http://schemas.microsoft.com/office/drawing/2014/main" id="{823BDFD9-5D35-4AA7-B372-E8D26CB5C039}"/>
            </a:ext>
          </a:extLst>
        </xdr:cNvPr>
        <xdr:cNvPicPr>
          <a:picLocks noChangeAspect="1"/>
        </xdr:cNvPicPr>
      </xdr:nvPicPr>
      <xdr:blipFill>
        <a:blip xmlns:r="http://schemas.openxmlformats.org/officeDocument/2006/relationships" r:embed="rId4"/>
        <a:stretch>
          <a:fillRect/>
        </a:stretch>
      </xdr:blipFill>
      <xdr:spPr>
        <a:xfrm>
          <a:off x="0" y="0"/>
          <a:ext cx="1823220" cy="460711"/>
        </a:xfrm>
        <a:prstGeom prst="rect">
          <a:avLst/>
        </a:prstGeom>
      </xdr:spPr>
    </xdr:pic>
    <xdr:clientData/>
  </xdr:twoCellAnchor>
  <xdr:oneCellAnchor>
    <xdr:from>
      <xdr:col>6</xdr:col>
      <xdr:colOff>0</xdr:colOff>
      <xdr:row>0</xdr:row>
      <xdr:rowOff>0</xdr:rowOff>
    </xdr:from>
    <xdr:ext cx="1827278" cy="458493"/>
    <xdr:pic>
      <xdr:nvPicPr>
        <xdr:cNvPr id="7" name="Picture 6">
          <a:extLst>
            <a:ext uri="{FF2B5EF4-FFF2-40B4-BE49-F238E27FC236}">
              <a16:creationId xmlns:a16="http://schemas.microsoft.com/office/drawing/2014/main" id="{A143AFA0-6503-45E8-9CC3-8EF73B2344A8}"/>
            </a:ext>
          </a:extLst>
        </xdr:cNvPr>
        <xdr:cNvPicPr>
          <a:picLocks noChangeAspect="1"/>
        </xdr:cNvPicPr>
      </xdr:nvPicPr>
      <xdr:blipFill>
        <a:blip xmlns:r="http://schemas.openxmlformats.org/officeDocument/2006/relationships" r:embed="rId4"/>
        <a:stretch>
          <a:fillRect/>
        </a:stretch>
      </xdr:blipFill>
      <xdr:spPr>
        <a:xfrm>
          <a:off x="0" y="0"/>
          <a:ext cx="1827278" cy="458493"/>
        </a:xfrm>
        <a:prstGeom prst="rect">
          <a:avLst/>
        </a:prstGeom>
      </xdr:spPr>
    </xdr:pic>
    <xdr:clientData/>
  </xdr:oneCellAnchor>
  <xdr:oneCellAnchor>
    <xdr:from>
      <xdr:col>6</xdr:col>
      <xdr:colOff>0</xdr:colOff>
      <xdr:row>0</xdr:row>
      <xdr:rowOff>0</xdr:rowOff>
    </xdr:from>
    <xdr:ext cx="1822692" cy="460257"/>
    <xdr:pic>
      <xdr:nvPicPr>
        <xdr:cNvPr id="8" name="Picture 7">
          <a:extLst>
            <a:ext uri="{FF2B5EF4-FFF2-40B4-BE49-F238E27FC236}">
              <a16:creationId xmlns:a16="http://schemas.microsoft.com/office/drawing/2014/main" id="{56A0B330-07BF-4916-8847-47D04505789C}"/>
            </a:ext>
          </a:extLst>
        </xdr:cNvPr>
        <xdr:cNvPicPr>
          <a:picLocks noChangeAspect="1"/>
        </xdr:cNvPicPr>
      </xdr:nvPicPr>
      <xdr:blipFill>
        <a:blip xmlns:r="http://schemas.openxmlformats.org/officeDocument/2006/relationships" r:embed="rId4"/>
        <a:stretch>
          <a:fillRect/>
        </a:stretch>
      </xdr:blipFill>
      <xdr:spPr>
        <a:xfrm>
          <a:off x="0" y="0"/>
          <a:ext cx="1822692" cy="460257"/>
        </a:xfrm>
        <a:prstGeom prst="rect">
          <a:avLst/>
        </a:prstGeom>
      </xdr:spPr>
    </xdr:pic>
    <xdr:clientData/>
  </xdr:oneCellAnchor>
</xdr:wsDr>
</file>

<file path=xl/drawings/drawing42.xml><?xml version="1.0" encoding="utf-8"?>
<c:userShapes xmlns:c="http://schemas.openxmlformats.org/drawingml/2006/chart">
  <cdr:relSizeAnchor xmlns:cdr="http://schemas.openxmlformats.org/drawingml/2006/chartDrawing">
    <cdr:from>
      <cdr:x>0.00962</cdr:x>
      <cdr:y>0.01298</cdr:y>
    </cdr:from>
    <cdr:to>
      <cdr:x>0.14459</cdr:x>
      <cdr:y>0.0601</cdr:y>
    </cdr:to>
    <cdr:pic>
      <cdr:nvPicPr>
        <cdr:cNvPr id="3" name="Picture 2">
          <a:extLst xmlns:a="http://schemas.openxmlformats.org/drawingml/2006/main">
            <a:ext uri="{FF2B5EF4-FFF2-40B4-BE49-F238E27FC236}">
              <a16:creationId xmlns:a16="http://schemas.microsoft.com/office/drawing/2014/main" id="{2A4C7B20-F637-4CEB-A0ED-2EF059BA7CC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12904" cy="184428"/>
        </a:xfrm>
        <a:prstGeom xmlns:a="http://schemas.openxmlformats.org/drawingml/2006/main" prst="rect">
          <a:avLst/>
        </a:prstGeom>
      </cdr:spPr>
    </cdr:pic>
  </cdr:relSizeAnchor>
</c:userShapes>
</file>

<file path=xl/drawings/drawing43.xml><?xml version="1.0" encoding="utf-8"?>
<c:userShapes xmlns:c="http://schemas.openxmlformats.org/drawingml/2006/chart">
  <cdr:relSizeAnchor xmlns:cdr="http://schemas.openxmlformats.org/drawingml/2006/chartDrawing">
    <cdr:from>
      <cdr:x>0.0139</cdr:x>
      <cdr:y>0.00678</cdr:y>
    </cdr:from>
    <cdr:to>
      <cdr:x>0.20901</cdr:x>
      <cdr:y>0.0314</cdr:y>
    </cdr:to>
    <cdr:pic>
      <cdr:nvPicPr>
        <cdr:cNvPr id="2" name="Picture 1">
          <a:extLst xmlns:a="http://schemas.openxmlformats.org/drawingml/2006/main">
            <a:ext uri="{FF2B5EF4-FFF2-40B4-BE49-F238E27FC236}">
              <a16:creationId xmlns:a16="http://schemas.microsoft.com/office/drawing/2014/main" id="{2A4C7B20-F637-4CEB-A0ED-2EF059BA7CC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12904" cy="184428"/>
        </a:xfrm>
        <a:prstGeom xmlns:a="http://schemas.openxmlformats.org/drawingml/2006/main" prst="rect">
          <a:avLst/>
        </a:prstGeom>
      </cdr:spPr>
    </cdr:pic>
  </cdr:relSizeAnchor>
</c:userShapes>
</file>

<file path=xl/drawings/drawing44.xml><?xml version="1.0" encoding="utf-8"?>
<c:userShapes xmlns:c="http://schemas.openxmlformats.org/drawingml/2006/chart">
  <cdr:relSizeAnchor xmlns:cdr="http://schemas.openxmlformats.org/drawingml/2006/chartDrawing">
    <cdr:from>
      <cdr:x>0</cdr:x>
      <cdr:y>0</cdr:y>
    </cdr:from>
    <cdr:to>
      <cdr:x>0.12049</cdr:x>
      <cdr:y>0.02462</cdr:y>
    </cdr:to>
    <cdr:pic>
      <cdr:nvPicPr>
        <cdr:cNvPr id="2" name="Picture 1">
          <a:extLst xmlns:a="http://schemas.openxmlformats.org/drawingml/2006/main">
            <a:ext uri="{FF2B5EF4-FFF2-40B4-BE49-F238E27FC236}">
              <a16:creationId xmlns:a16="http://schemas.microsoft.com/office/drawing/2014/main" id="{4FE201D1-CE00-4F70-935F-E6029AA0C02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0" y="0"/>
          <a:ext cx="711200" cy="181041"/>
        </a:xfrm>
        <a:prstGeom xmlns:a="http://schemas.openxmlformats.org/drawingml/2006/main" prst="rect">
          <a:avLst/>
        </a:prstGeom>
      </cdr:spPr>
    </cdr:pic>
  </cdr:relSizeAnchor>
</c:userShapes>
</file>

<file path=xl/drawings/drawing45.xml><?xml version="1.0" encoding="utf-8"?>
<xdr:wsDr xmlns:xdr="http://schemas.openxmlformats.org/drawingml/2006/spreadsheetDrawing" xmlns:a="http://schemas.openxmlformats.org/drawingml/2006/main">
  <xdr:absoluteAnchor>
    <xdr:pos x="0" y="0"/>
    <xdr:ext cx="6176818" cy="9213273"/>
    <xdr:graphicFrame macro="">
      <xdr:nvGraphicFramePr>
        <xdr:cNvPr id="2" name="Chart 1">
          <a:extLst>
            <a:ext uri="{FF2B5EF4-FFF2-40B4-BE49-F238E27FC236}">
              <a16:creationId xmlns:a16="http://schemas.microsoft.com/office/drawing/2014/main" id="{F8F4C592-159A-4DB2-8F1B-DE8AE0E02C4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46.xml><?xml version="1.0" encoding="utf-8"?>
<c:userShapes xmlns:c="http://schemas.openxmlformats.org/drawingml/2006/chart">
  <cdr:relSizeAnchor xmlns:cdr="http://schemas.openxmlformats.org/drawingml/2006/chartDrawing">
    <cdr:from>
      <cdr:x>0.00594</cdr:x>
      <cdr:y>0.00628</cdr:y>
    </cdr:from>
    <cdr:to>
      <cdr:x>0.12116</cdr:x>
      <cdr:y>0.0245</cdr:y>
    </cdr:to>
    <cdr:pic>
      <cdr:nvPicPr>
        <cdr:cNvPr id="2" name="Picture 1">
          <a:extLst xmlns:a="http://schemas.openxmlformats.org/drawingml/2006/main">
            <a:ext uri="{FF2B5EF4-FFF2-40B4-BE49-F238E27FC236}">
              <a16:creationId xmlns:a16="http://schemas.microsoft.com/office/drawing/2014/main" id="{4FE201D1-CE00-4F70-935F-E6029AA0C02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36689" y="57856"/>
          <a:ext cx="711200" cy="167922"/>
        </a:xfrm>
        <a:prstGeom xmlns:a="http://schemas.openxmlformats.org/drawingml/2006/main" prst="rect">
          <a:avLst/>
        </a:prstGeom>
      </cdr:spPr>
    </cdr:pic>
  </cdr:relSizeAnchor>
</c:userShapes>
</file>

<file path=xl/drawings/drawing47.xml><?xml version="1.0" encoding="utf-8"?>
<xdr:wsDr xmlns:xdr="http://schemas.openxmlformats.org/drawingml/2006/spreadsheetDrawing" xmlns:a="http://schemas.openxmlformats.org/drawingml/2006/main">
  <xdr:twoCellAnchor>
    <xdr:from>
      <xdr:col>0</xdr:col>
      <xdr:colOff>212587</xdr:colOff>
      <xdr:row>0</xdr:row>
      <xdr:rowOff>151059</xdr:rowOff>
    </xdr:from>
    <xdr:to>
      <xdr:col>8</xdr:col>
      <xdr:colOff>360096</xdr:colOff>
      <xdr:row>29</xdr:row>
      <xdr:rowOff>95841</xdr:rowOff>
    </xdr:to>
    <xdr:graphicFrame macro="">
      <xdr:nvGraphicFramePr>
        <xdr:cNvPr id="2" name="Chart 1">
          <a:extLst>
            <a:ext uri="{FF2B5EF4-FFF2-40B4-BE49-F238E27FC236}">
              <a16:creationId xmlns:a16="http://schemas.microsoft.com/office/drawing/2014/main" id="{FE32389C-0B4E-4077-8D80-67FF1806A8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521409</xdr:colOff>
      <xdr:row>0</xdr:row>
      <xdr:rowOff>119112</xdr:rowOff>
    </xdr:from>
    <xdr:to>
      <xdr:col>16</xdr:col>
      <xdr:colOff>410975</xdr:colOff>
      <xdr:row>29</xdr:row>
      <xdr:rowOff>77699</xdr:rowOff>
    </xdr:to>
    <xdr:graphicFrame macro="">
      <xdr:nvGraphicFramePr>
        <xdr:cNvPr id="3" name="Chart 2">
          <a:extLst>
            <a:ext uri="{FF2B5EF4-FFF2-40B4-BE49-F238E27FC236}">
              <a16:creationId xmlns:a16="http://schemas.microsoft.com/office/drawing/2014/main" id="{D7E530EE-AF7B-46AC-8AA9-42E7545AF6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197721</xdr:colOff>
      <xdr:row>30</xdr:row>
      <xdr:rowOff>38317</xdr:rowOff>
    </xdr:from>
    <xdr:to>
      <xdr:col>8</xdr:col>
      <xdr:colOff>309125</xdr:colOff>
      <xdr:row>60</xdr:row>
      <xdr:rowOff>42566</xdr:rowOff>
    </xdr:to>
    <xdr:graphicFrame macro="">
      <xdr:nvGraphicFramePr>
        <xdr:cNvPr id="4" name="Chart 3">
          <a:extLst>
            <a:ext uri="{FF2B5EF4-FFF2-40B4-BE49-F238E27FC236}">
              <a16:creationId xmlns:a16="http://schemas.microsoft.com/office/drawing/2014/main" id="{E9296DE3-B458-42D7-BADB-824F7ADB54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445743</xdr:colOff>
      <xdr:row>30</xdr:row>
      <xdr:rowOff>28397</xdr:rowOff>
    </xdr:from>
    <xdr:to>
      <xdr:col>16</xdr:col>
      <xdr:colOff>407516</xdr:colOff>
      <xdr:row>60</xdr:row>
      <xdr:rowOff>43263</xdr:rowOff>
    </xdr:to>
    <xdr:graphicFrame macro="">
      <xdr:nvGraphicFramePr>
        <xdr:cNvPr id="5" name="Chart 4">
          <a:extLst>
            <a:ext uri="{FF2B5EF4-FFF2-40B4-BE49-F238E27FC236}">
              <a16:creationId xmlns:a16="http://schemas.microsoft.com/office/drawing/2014/main" id="{5CD29831-095D-4E7A-B3E6-7D6588DB0F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520075</xdr:colOff>
      <xdr:row>0</xdr:row>
      <xdr:rowOff>105914</xdr:rowOff>
    </xdr:from>
    <xdr:to>
      <xdr:col>38</xdr:col>
      <xdr:colOff>480785</xdr:colOff>
      <xdr:row>60</xdr:row>
      <xdr:rowOff>127000</xdr:rowOff>
    </xdr:to>
    <xdr:graphicFrame macro="">
      <xdr:nvGraphicFramePr>
        <xdr:cNvPr id="6" name="Chart 5">
          <a:extLst>
            <a:ext uri="{FF2B5EF4-FFF2-40B4-BE49-F238E27FC236}">
              <a16:creationId xmlns:a16="http://schemas.microsoft.com/office/drawing/2014/main" id="{D2A06BF7-9746-4BB7-B7BD-77884FBB67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0</xdr:col>
      <xdr:colOff>254000</xdr:colOff>
      <xdr:row>1</xdr:row>
      <xdr:rowOff>54428</xdr:rowOff>
    </xdr:from>
    <xdr:to>
      <xdr:col>9</xdr:col>
      <xdr:colOff>604612</xdr:colOff>
      <xdr:row>41</xdr:row>
      <xdr:rowOff>150586</xdr:rowOff>
    </xdr:to>
    <xdr:graphicFrame macro="">
      <xdr:nvGraphicFramePr>
        <xdr:cNvPr id="7" name="Chart 6">
          <a:extLst>
            <a:ext uri="{FF2B5EF4-FFF2-40B4-BE49-F238E27FC236}">
              <a16:creationId xmlns:a16="http://schemas.microsoft.com/office/drawing/2014/main" id="{B0F1F201-24FD-434C-A597-7D00C20FF0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199572</xdr:colOff>
      <xdr:row>1</xdr:row>
      <xdr:rowOff>54428</xdr:rowOff>
    </xdr:from>
    <xdr:to>
      <xdr:col>19</xdr:col>
      <xdr:colOff>550183</xdr:colOff>
      <xdr:row>41</xdr:row>
      <xdr:rowOff>150586</xdr:rowOff>
    </xdr:to>
    <xdr:graphicFrame macro="">
      <xdr:nvGraphicFramePr>
        <xdr:cNvPr id="8" name="Chart 7">
          <a:extLst>
            <a:ext uri="{FF2B5EF4-FFF2-40B4-BE49-F238E27FC236}">
              <a16:creationId xmlns:a16="http://schemas.microsoft.com/office/drawing/2014/main" id="{F98145CA-2917-4698-B883-5A2DBA7A02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254000</xdr:colOff>
      <xdr:row>42</xdr:row>
      <xdr:rowOff>36286</xdr:rowOff>
    </xdr:from>
    <xdr:to>
      <xdr:col>9</xdr:col>
      <xdr:colOff>604612</xdr:colOff>
      <xdr:row>83</xdr:row>
      <xdr:rowOff>65315</xdr:rowOff>
    </xdr:to>
    <xdr:graphicFrame macro="">
      <xdr:nvGraphicFramePr>
        <xdr:cNvPr id="9" name="Chart 8">
          <a:extLst>
            <a:ext uri="{FF2B5EF4-FFF2-40B4-BE49-F238E27FC236}">
              <a16:creationId xmlns:a16="http://schemas.microsoft.com/office/drawing/2014/main" id="{300A9B90-F0D4-4959-935F-CAD1D4E9CD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217714</xdr:colOff>
      <xdr:row>42</xdr:row>
      <xdr:rowOff>54429</xdr:rowOff>
    </xdr:from>
    <xdr:to>
      <xdr:col>19</xdr:col>
      <xdr:colOff>568325</xdr:colOff>
      <xdr:row>82</xdr:row>
      <xdr:rowOff>150586</xdr:rowOff>
    </xdr:to>
    <xdr:graphicFrame macro="">
      <xdr:nvGraphicFramePr>
        <xdr:cNvPr id="10" name="Chart 9">
          <a:extLst>
            <a:ext uri="{FF2B5EF4-FFF2-40B4-BE49-F238E27FC236}">
              <a16:creationId xmlns:a16="http://schemas.microsoft.com/office/drawing/2014/main" id="{E3E9431F-276A-41DA-A6AA-ABE0BC3DE2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absoluteAnchor>
    <xdr:pos x="15698934" y="261215"/>
    <xdr:ext cx="12863286" cy="23608393"/>
    <xdr:graphicFrame macro="">
      <xdr:nvGraphicFramePr>
        <xdr:cNvPr id="11" name="Chart 10">
          <a:extLst>
            <a:ext uri="{FF2B5EF4-FFF2-40B4-BE49-F238E27FC236}">
              <a16:creationId xmlns:a16="http://schemas.microsoft.com/office/drawing/2014/main" id="{00FA8548-F73D-44CB-92B7-A9E23E426F46}"/>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absoluteAnchor>
  <xdr:twoCellAnchor>
    <xdr:from>
      <xdr:col>0</xdr:col>
      <xdr:colOff>272143</xdr:colOff>
      <xdr:row>84</xdr:row>
      <xdr:rowOff>36286</xdr:rowOff>
    </xdr:from>
    <xdr:to>
      <xdr:col>10</xdr:col>
      <xdr:colOff>5898</xdr:colOff>
      <xdr:row>124</xdr:row>
      <xdr:rowOff>132443</xdr:rowOff>
    </xdr:to>
    <xdr:graphicFrame macro="">
      <xdr:nvGraphicFramePr>
        <xdr:cNvPr id="12" name="Chart 11">
          <a:extLst>
            <a:ext uri="{FF2B5EF4-FFF2-40B4-BE49-F238E27FC236}">
              <a16:creationId xmlns:a16="http://schemas.microsoft.com/office/drawing/2014/main" id="{F7D22E1D-93FF-4D24-90D7-69D64678B60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235857</xdr:colOff>
      <xdr:row>84</xdr:row>
      <xdr:rowOff>36286</xdr:rowOff>
    </xdr:from>
    <xdr:to>
      <xdr:col>19</xdr:col>
      <xdr:colOff>586468</xdr:colOff>
      <xdr:row>124</xdr:row>
      <xdr:rowOff>132443</xdr:rowOff>
    </xdr:to>
    <xdr:graphicFrame macro="">
      <xdr:nvGraphicFramePr>
        <xdr:cNvPr id="13" name="Chart 12">
          <a:extLst>
            <a:ext uri="{FF2B5EF4-FFF2-40B4-BE49-F238E27FC236}">
              <a16:creationId xmlns:a16="http://schemas.microsoft.com/office/drawing/2014/main" id="{6CBEE1BB-61C6-40F5-93E1-5E3921BEC6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5.xml><?xml version="1.0" encoding="utf-8"?>
<c:userShapes xmlns:c="http://schemas.openxmlformats.org/drawingml/2006/chart">
  <cdr:relSizeAnchor xmlns:cdr="http://schemas.openxmlformats.org/drawingml/2006/chartDrawing">
    <cdr:from>
      <cdr:x>0.01289</cdr:x>
      <cdr:y>0.00603</cdr:y>
    </cdr:from>
    <cdr:to>
      <cdr:x>0.15932</cdr:x>
      <cdr:y>0.02346</cdr:y>
    </cdr:to>
    <cdr:pic>
      <cdr:nvPicPr>
        <cdr:cNvPr id="5" name="Picture 4">
          <a:extLst xmlns:a="http://schemas.openxmlformats.org/drawingml/2006/main">
            <a:ext uri="{FF2B5EF4-FFF2-40B4-BE49-F238E27FC236}">
              <a16:creationId xmlns:a16="http://schemas.microsoft.com/office/drawing/2014/main" id="{C9E2301F-40D6-43D7-96E4-4BC701874BD8}"/>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1"/>
          <a:ext cx="577128" cy="147006"/>
        </a:xfrm>
        <a:prstGeom xmlns:a="http://schemas.openxmlformats.org/drawingml/2006/main" prst="rect">
          <a:avLst/>
        </a:prstGeom>
      </cdr:spPr>
    </cdr:pic>
  </cdr:relSizeAnchor>
</c:userShapes>
</file>

<file path=xl/drawings/drawing6.xml><?xml version="1.0" encoding="utf-8"?>
<c:userShapes xmlns:c="http://schemas.openxmlformats.org/drawingml/2006/chart">
  <cdr:relSizeAnchor xmlns:cdr="http://schemas.openxmlformats.org/drawingml/2006/chartDrawing">
    <cdr:from>
      <cdr:x>0.00802</cdr:x>
      <cdr:y>0.008</cdr:y>
    </cdr:from>
    <cdr:to>
      <cdr:x>0.09916</cdr:x>
      <cdr:y>0.03115</cdr:y>
    </cdr:to>
    <cdr:pic>
      <cdr:nvPicPr>
        <cdr:cNvPr id="4" name="Picture 3">
          <a:extLst xmlns:a="http://schemas.openxmlformats.org/drawingml/2006/main">
            <a:ext uri="{FF2B5EF4-FFF2-40B4-BE49-F238E27FC236}">
              <a16:creationId xmlns:a16="http://schemas.microsoft.com/office/drawing/2014/main" id="{FAB632AA-8933-4C37-B84A-945E4BFC8BF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577128" cy="147006"/>
        </a:xfrm>
        <a:prstGeom xmlns:a="http://schemas.openxmlformats.org/drawingml/2006/main" prst="rect">
          <a:avLst/>
        </a:prstGeom>
      </cdr:spPr>
    </cdr:pic>
  </cdr:relSizeAnchor>
</c:userShapes>
</file>

<file path=xl/drawings/drawing7.xml><?xml version="1.0" encoding="utf-8"?>
<c:userShapes xmlns:c="http://schemas.openxmlformats.org/drawingml/2006/chart">
  <cdr:relSizeAnchor xmlns:cdr="http://schemas.openxmlformats.org/drawingml/2006/chartDrawing">
    <cdr:from>
      <cdr:x>0.00821</cdr:x>
      <cdr:y>0.00847</cdr:y>
    </cdr:from>
    <cdr:to>
      <cdr:x>0.10148</cdr:x>
      <cdr:y>0.03299</cdr:y>
    </cdr:to>
    <cdr:pic>
      <cdr:nvPicPr>
        <cdr:cNvPr id="4" name="Picture 3">
          <a:extLst xmlns:a="http://schemas.openxmlformats.org/drawingml/2006/main">
            <a:ext uri="{FF2B5EF4-FFF2-40B4-BE49-F238E27FC236}">
              <a16:creationId xmlns:a16="http://schemas.microsoft.com/office/drawing/2014/main" id="{FAB632AA-8933-4C37-B84A-945E4BFC8BF7}"/>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577128" cy="147006"/>
        </a:xfrm>
        <a:prstGeom xmlns:a="http://schemas.openxmlformats.org/drawingml/2006/main" prst="rect">
          <a:avLst/>
        </a:prstGeom>
      </cdr:spPr>
    </cdr:pic>
  </cdr:relSizeAnchor>
</c:userShapes>
</file>

<file path=xl/drawings/drawing8.xml><?xml version="1.0" encoding="utf-8"?>
<xdr:wsDr xmlns:xdr="http://schemas.openxmlformats.org/drawingml/2006/spreadsheetDrawing" xmlns:a="http://schemas.openxmlformats.org/drawingml/2006/main">
  <xdr:twoCellAnchor>
    <xdr:from>
      <xdr:col>0</xdr:col>
      <xdr:colOff>92604</xdr:colOff>
      <xdr:row>18</xdr:row>
      <xdr:rowOff>158750</xdr:rowOff>
    </xdr:from>
    <xdr:to>
      <xdr:col>6</xdr:col>
      <xdr:colOff>701146</xdr:colOff>
      <xdr:row>24</xdr:row>
      <xdr:rowOff>2143124</xdr:rowOff>
    </xdr:to>
    <xdr:graphicFrame macro="">
      <xdr:nvGraphicFramePr>
        <xdr:cNvPr id="2" name="Chart 1">
          <a:extLst>
            <a:ext uri="{FF2B5EF4-FFF2-40B4-BE49-F238E27FC236}">
              <a16:creationId xmlns:a16="http://schemas.microsoft.com/office/drawing/2014/main" id="{F6876AC1-2015-494D-9C5A-88A645BB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106625</xdr:colOff>
      <xdr:row>28</xdr:row>
      <xdr:rowOff>73819</xdr:rowOff>
    </xdr:from>
    <xdr:to>
      <xdr:col>6</xdr:col>
      <xdr:colOff>1210468</xdr:colOff>
      <xdr:row>67</xdr:row>
      <xdr:rowOff>151871</xdr:rowOff>
    </xdr:to>
    <xdr:graphicFrame macro="">
      <xdr:nvGraphicFramePr>
        <xdr:cNvPr id="3" name="Chart 2">
          <a:extLst>
            <a:ext uri="{FF2B5EF4-FFF2-40B4-BE49-F238E27FC236}">
              <a16:creationId xmlns:a16="http://schemas.microsoft.com/office/drawing/2014/main" id="{89A57E74-6393-4203-8335-82A82C6A69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198437</xdr:colOff>
      <xdr:row>28</xdr:row>
      <xdr:rowOff>132292</xdr:rowOff>
    </xdr:from>
    <xdr:to>
      <xdr:col>18</xdr:col>
      <xdr:colOff>5821</xdr:colOff>
      <xdr:row>68</xdr:row>
      <xdr:rowOff>31749</xdr:rowOff>
    </xdr:to>
    <xdr:graphicFrame macro="">
      <xdr:nvGraphicFramePr>
        <xdr:cNvPr id="4" name="Chart 3">
          <a:extLst>
            <a:ext uri="{FF2B5EF4-FFF2-40B4-BE49-F238E27FC236}">
              <a16:creationId xmlns:a16="http://schemas.microsoft.com/office/drawing/2014/main" id="{3A1445A8-22EA-4B03-AB80-FA4E162121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157693</xdr:colOff>
      <xdr:row>4</xdr:row>
      <xdr:rowOff>120650</xdr:rowOff>
    </xdr:from>
    <xdr:to>
      <xdr:col>18</xdr:col>
      <xdr:colOff>80585</xdr:colOff>
      <xdr:row>24</xdr:row>
      <xdr:rowOff>859895</xdr:rowOff>
    </xdr:to>
    <xdr:graphicFrame macro="">
      <xdr:nvGraphicFramePr>
        <xdr:cNvPr id="5" name="Chart 4">
          <a:extLst>
            <a:ext uri="{FF2B5EF4-FFF2-40B4-BE49-F238E27FC236}">
              <a16:creationId xmlns:a16="http://schemas.microsoft.com/office/drawing/2014/main" id="{BB66353B-0030-4C02-87EF-618743D5E8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0</xdr:col>
      <xdr:colOff>0</xdr:colOff>
      <xdr:row>0</xdr:row>
      <xdr:rowOff>0</xdr:rowOff>
    </xdr:from>
    <xdr:ext cx="1762431" cy="443566"/>
    <xdr:pic>
      <xdr:nvPicPr>
        <xdr:cNvPr id="7" name="Picture 6">
          <a:extLst>
            <a:ext uri="{FF2B5EF4-FFF2-40B4-BE49-F238E27FC236}">
              <a16:creationId xmlns:a16="http://schemas.microsoft.com/office/drawing/2014/main" id="{6D268CD6-4C8E-49D0-8919-E134970CAE62}"/>
            </a:ext>
          </a:extLst>
        </xdr:cNvPr>
        <xdr:cNvPicPr>
          <a:picLocks noChangeAspect="1"/>
        </xdr:cNvPicPr>
      </xdr:nvPicPr>
      <xdr:blipFill>
        <a:blip xmlns:r="http://schemas.openxmlformats.org/officeDocument/2006/relationships" r:embed="rId5"/>
        <a:stretch>
          <a:fillRect/>
        </a:stretch>
      </xdr:blipFill>
      <xdr:spPr>
        <a:xfrm>
          <a:off x="0" y="0"/>
          <a:ext cx="1762431" cy="443566"/>
        </a:xfrm>
        <a:prstGeom prst="rect">
          <a:avLst/>
        </a:prstGeom>
      </xdr:spPr>
    </xdr:pic>
    <xdr:clientData/>
  </xdr:oneCellAnchor>
  <xdr:oneCellAnchor>
    <xdr:from>
      <xdr:col>8</xdr:col>
      <xdr:colOff>0</xdr:colOff>
      <xdr:row>0</xdr:row>
      <xdr:rowOff>0</xdr:rowOff>
    </xdr:from>
    <xdr:ext cx="1762431" cy="443566"/>
    <xdr:pic>
      <xdr:nvPicPr>
        <xdr:cNvPr id="8" name="Picture 7">
          <a:extLst>
            <a:ext uri="{FF2B5EF4-FFF2-40B4-BE49-F238E27FC236}">
              <a16:creationId xmlns:a16="http://schemas.microsoft.com/office/drawing/2014/main" id="{B78BBB96-7AD6-48E4-ADED-1C7E8E586811}"/>
            </a:ext>
          </a:extLst>
        </xdr:cNvPr>
        <xdr:cNvPicPr>
          <a:picLocks noChangeAspect="1"/>
        </xdr:cNvPicPr>
      </xdr:nvPicPr>
      <xdr:blipFill>
        <a:blip xmlns:r="http://schemas.openxmlformats.org/officeDocument/2006/relationships" r:embed="rId5"/>
        <a:stretch>
          <a:fillRect/>
        </a:stretch>
      </xdr:blipFill>
      <xdr:spPr>
        <a:xfrm>
          <a:off x="6667500" y="0"/>
          <a:ext cx="1762431" cy="443566"/>
        </a:xfrm>
        <a:prstGeom prst="rect">
          <a:avLst/>
        </a:prstGeom>
      </xdr:spPr>
    </xdr:pic>
    <xdr:clientData/>
  </xdr:oneCellAnchor>
</xdr:wsDr>
</file>

<file path=xl/drawings/drawing9.xml><?xml version="1.0" encoding="utf-8"?>
<c:userShapes xmlns:c="http://schemas.openxmlformats.org/drawingml/2006/chart">
  <cdr:relSizeAnchor xmlns:cdr="http://schemas.openxmlformats.org/drawingml/2006/chartDrawing">
    <cdr:from>
      <cdr:x>0.0097</cdr:x>
      <cdr:y>0.01107</cdr:y>
    </cdr:from>
    <cdr:to>
      <cdr:x>0.15965</cdr:x>
      <cdr:y>0.05746</cdr:y>
    </cdr:to>
    <cdr:pic>
      <cdr:nvPicPr>
        <cdr:cNvPr id="2" name="Picture 1">
          <a:extLst xmlns:a="http://schemas.openxmlformats.org/drawingml/2006/main">
            <a:ext uri="{FF2B5EF4-FFF2-40B4-BE49-F238E27FC236}">
              <a16:creationId xmlns:a16="http://schemas.microsoft.com/office/drawing/2014/main" id="{C1C86CDA-9448-4491-9ABF-C5217EF1B469}"/>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stretch xmlns:a="http://schemas.openxmlformats.org/drawingml/2006/main">
          <a:fillRect/>
        </a:stretch>
      </cdr:blipFill>
      <cdr:spPr>
        <a:xfrm xmlns:a="http://schemas.openxmlformats.org/drawingml/2006/main">
          <a:off x="50800" y="50800"/>
          <a:ext cx="785569" cy="212976"/>
        </a:xfrm>
        <a:prstGeom xmlns:a="http://schemas.openxmlformats.org/drawingml/2006/main" prst="rect">
          <a:avLst/>
        </a:prstGeom>
      </cdr:spPr>
    </cdr:pic>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ITIB7470/Documents/090%20-%20IT%20Governance%20Toolbox/091%20-%20TRICS5/TRICS5%20Version%201.05%20Release/Empty%20TRICS5%20Files/TRICS5%20-%20020%20Cascade%20Prioritiser.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ITIB7470/Documents/090%20-%20IT%20Governance%20Toolbox/091%20-%20TRICS5/TRICS5%20Version%201.05%20Release/Empty%20TRICS5%20Files/TRICS5%20-%20010%20TIP%20Prioritis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CS5"/>
      <sheetName val="Intro"/>
      <sheetName val="1A - Prioritise EG"/>
      <sheetName val="Chart 1A.1"/>
      <sheetName val="1B - Prioritise EG - Voting"/>
      <sheetName val="Chart 1B.1"/>
      <sheetName val="2 - EG Priorities"/>
      <sheetName val="Chart 2.1"/>
      <sheetName val="3 - Confirm ITG"/>
      <sheetName val="Chart 3.1"/>
      <sheetName val="4A - Enablers Priority Process"/>
      <sheetName val="Chart 4A.1"/>
      <sheetName val="Chart 4A.2"/>
      <sheetName val="4B - Enablers Priority Org Str"/>
      <sheetName val="Chart 4B.1"/>
      <sheetName val="Chart 4B.2"/>
      <sheetName val="CALC01"/>
      <sheetName val="PARAM"/>
      <sheetName val="TEST"/>
    </sheetNames>
    <sheetDataSet>
      <sheetData sheetId="0"/>
      <sheetData sheetId="1"/>
      <sheetData sheetId="2"/>
      <sheetData sheetId="3" refreshError="1"/>
      <sheetData sheetId="4"/>
      <sheetData sheetId="5" refreshError="1"/>
      <sheetData sheetId="6"/>
      <sheetData sheetId="7" refreshError="1"/>
      <sheetData sheetId="8"/>
      <sheetData sheetId="9" refreshError="1"/>
      <sheetData sheetId="10"/>
      <sheetData sheetId="11" refreshError="1"/>
      <sheetData sheetId="12" refreshError="1"/>
      <sheetData sheetId="13"/>
      <sheetData sheetId="14" refreshError="1"/>
      <sheetData sheetId="15" refreshError="1"/>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ICS5"/>
      <sheetName val="Change Log"/>
      <sheetName val="Intro"/>
      <sheetName val="Logic"/>
      <sheetName val="1A - Trigger Events"/>
      <sheetName val="Chart1"/>
      <sheetName val="1B - Business Priorities"/>
      <sheetName val="Chart2"/>
      <sheetName val="1C - IT Priorities for IT"/>
      <sheetName val="Chart3"/>
      <sheetName val="1D -IT Issues"/>
      <sheetName val="Chart4"/>
      <sheetName val="Chart5"/>
      <sheetName val="Chart 1D.3"/>
      <sheetName val="Chart6"/>
      <sheetName val="2 - EG Ranking"/>
      <sheetName val="Chart7"/>
      <sheetName val="Chart8"/>
      <sheetName val="3 - ITG Ranking"/>
      <sheetName val="Chart9"/>
      <sheetName val="Chart10"/>
      <sheetName val="4A - Enablers Priority Process"/>
      <sheetName val="Chart11"/>
      <sheetName val="Chart12"/>
      <sheetName val="Chart13"/>
      <sheetName val="4B - Enablers Priority Org Str"/>
      <sheetName val="Chart14"/>
      <sheetName val="Chart15"/>
      <sheetName val="Chart16"/>
      <sheetName val="CALC A"/>
      <sheetName val="CALC B"/>
      <sheetName val="CALC C"/>
      <sheetName val="CALC D"/>
      <sheetName val="CALC E"/>
      <sheetName val="CALC F"/>
      <sheetName val="PARAM"/>
      <sheetName val="TEST"/>
      <sheetName val="CONTROL"/>
    </sheetNames>
    <sheetDataSet>
      <sheetData sheetId="0"/>
      <sheetData sheetId="1"/>
      <sheetData sheetId="2"/>
      <sheetData sheetId="3"/>
      <sheetData sheetId="4"/>
      <sheetData sheetId="5" refreshError="1"/>
      <sheetData sheetId="6"/>
      <sheetData sheetId="7" refreshError="1"/>
      <sheetData sheetId="8"/>
      <sheetData sheetId="9" refreshError="1"/>
      <sheetData sheetId="10"/>
      <sheetData sheetId="11" refreshError="1"/>
      <sheetData sheetId="12" refreshError="1"/>
      <sheetData sheetId="13"/>
      <sheetData sheetId="14" refreshError="1"/>
      <sheetData sheetId="15"/>
      <sheetData sheetId="16" refreshError="1"/>
      <sheetData sheetId="17" refreshError="1"/>
      <sheetData sheetId="18"/>
      <sheetData sheetId="19" refreshError="1"/>
      <sheetData sheetId="20" refreshError="1"/>
      <sheetData sheetId="21"/>
      <sheetData sheetId="22" refreshError="1"/>
      <sheetData sheetId="23" refreshError="1"/>
      <sheetData sheetId="24" refreshError="1"/>
      <sheetData sheetId="25"/>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1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25.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AA46B-E8E1-4771-9F51-5D42CF8FBBFA}">
  <sheetPr>
    <tabColor rgb="FF7030A0"/>
    <pageSetUpPr fitToPage="1"/>
  </sheetPr>
  <dimension ref="A1:D33"/>
  <sheetViews>
    <sheetView showGridLines="0" zoomScale="143" zoomScaleNormal="143" workbookViewId="0">
      <pane ySplit="8" topLeftCell="A9" activePane="bottomLeft" state="frozen"/>
      <selection activeCell="A9" sqref="A9:B9"/>
      <selection pane="bottomLeft" sqref="A1:D1"/>
    </sheetView>
  </sheetViews>
  <sheetFormatPr baseColWidth="10" defaultColWidth="8.83203125" defaultRowHeight="15" x14ac:dyDescent="0.2"/>
  <cols>
    <col min="1" max="1" width="8" customWidth="1"/>
    <col min="2" max="2" width="15.5" style="58" bestFit="1" customWidth="1"/>
    <col min="3" max="3" width="56.83203125" style="159" bestFit="1" customWidth="1"/>
    <col min="4" max="4" width="52.5" style="159" customWidth="1"/>
  </cols>
  <sheetData>
    <row r="1" spans="1:4" ht="24.5" customHeight="1" thickBot="1" x14ac:dyDescent="0.3">
      <c r="A1" s="175" t="s">
        <v>0</v>
      </c>
      <c r="B1" s="176"/>
      <c r="C1" s="176"/>
      <c r="D1" s="176"/>
    </row>
    <row r="2" spans="1:4" ht="20" thickTop="1" x14ac:dyDescent="0.25">
      <c r="A2" s="51"/>
      <c r="B2" s="149"/>
      <c r="C2" s="157"/>
      <c r="D2" s="157"/>
    </row>
    <row r="3" spans="1:4" ht="18" thickBot="1" x14ac:dyDescent="0.25">
      <c r="A3" s="177" t="s">
        <v>1</v>
      </c>
      <c r="B3" s="177"/>
      <c r="C3" s="177"/>
      <c r="D3" s="158"/>
    </row>
    <row r="4" spans="1:4" ht="20" thickTop="1" x14ac:dyDescent="0.2">
      <c r="D4" s="157"/>
    </row>
    <row r="5" spans="1:4" s="156" customFormat="1" ht="64.5" customHeight="1" x14ac:dyDescent="0.2">
      <c r="A5" s="154"/>
      <c r="B5" s="155" t="s">
        <v>2</v>
      </c>
      <c r="C5" s="183" t="s">
        <v>3</v>
      </c>
      <c r="D5" s="184"/>
    </row>
    <row r="6" spans="1:4" ht="19" x14ac:dyDescent="0.25">
      <c r="A6" s="51"/>
      <c r="B6" s="149"/>
      <c r="C6" s="157"/>
      <c r="D6" s="157"/>
    </row>
    <row r="7" spans="1:4" ht="16" thickBot="1" x14ac:dyDescent="0.25">
      <c r="A7" s="177" t="s">
        <v>4</v>
      </c>
      <c r="B7" s="177"/>
      <c r="C7" s="177"/>
      <c r="D7" s="177"/>
    </row>
    <row r="8" spans="1:4" ht="16" thickTop="1" x14ac:dyDescent="0.2"/>
    <row r="9" spans="1:4" x14ac:dyDescent="0.2">
      <c r="A9" s="178" t="s">
        <v>5</v>
      </c>
      <c r="B9" s="178"/>
      <c r="C9" s="160"/>
      <c r="D9" s="161"/>
    </row>
    <row r="10" spans="1:4" ht="70" customHeight="1" x14ac:dyDescent="0.2">
      <c r="A10" s="146" t="s">
        <v>6</v>
      </c>
      <c r="B10" s="150"/>
      <c r="C10" s="181" t="s">
        <v>7</v>
      </c>
      <c r="D10" s="182"/>
    </row>
    <row r="11" spans="1:4" x14ac:dyDescent="0.2">
      <c r="A11" s="178" t="s">
        <v>5</v>
      </c>
      <c r="B11" s="178"/>
      <c r="C11" s="162" t="s">
        <v>8</v>
      </c>
      <c r="D11" s="163" t="s">
        <v>9</v>
      </c>
    </row>
    <row r="12" spans="1:4" s="19" customFormat="1" ht="93.5" customHeight="1" x14ac:dyDescent="0.2">
      <c r="A12" s="179" t="s">
        <v>10</v>
      </c>
      <c r="B12" s="147" t="s">
        <v>11</v>
      </c>
      <c r="C12" s="164" t="s">
        <v>12</v>
      </c>
      <c r="D12" s="165" t="s">
        <v>13</v>
      </c>
    </row>
    <row r="13" spans="1:4" s="19" customFormat="1" ht="93.5" customHeight="1" x14ac:dyDescent="0.2">
      <c r="A13" s="179"/>
      <c r="B13" s="147" t="s">
        <v>14</v>
      </c>
      <c r="C13" s="164" t="s">
        <v>15</v>
      </c>
      <c r="D13" s="165" t="s">
        <v>16</v>
      </c>
    </row>
    <row r="14" spans="1:4" s="19" customFormat="1" ht="52.5" customHeight="1" x14ac:dyDescent="0.2">
      <c r="A14" s="180" t="s">
        <v>17</v>
      </c>
      <c r="B14" s="147" t="s">
        <v>11</v>
      </c>
      <c r="C14" s="164"/>
      <c r="D14" s="165"/>
    </row>
    <row r="15" spans="1:4" s="19" customFormat="1" ht="52.5" customHeight="1" x14ac:dyDescent="0.2">
      <c r="A15" s="180"/>
      <c r="B15" s="147" t="s">
        <v>14</v>
      </c>
      <c r="C15" s="164"/>
      <c r="D15" s="165"/>
    </row>
    <row r="16" spans="1:4" s="19" customFormat="1" ht="52.5" customHeight="1" x14ac:dyDescent="0.2">
      <c r="A16" s="180" t="s">
        <v>18</v>
      </c>
      <c r="B16" s="147" t="s">
        <v>11</v>
      </c>
      <c r="C16" s="164"/>
      <c r="D16" s="165"/>
    </row>
    <row r="17" spans="1:4" s="19" customFormat="1" ht="52.5" customHeight="1" x14ac:dyDescent="0.2">
      <c r="A17" s="180"/>
      <c r="B17" s="147" t="s">
        <v>14</v>
      </c>
      <c r="C17" s="164"/>
      <c r="D17" s="165"/>
    </row>
    <row r="18" spans="1:4" s="19" customFormat="1" ht="52.5" customHeight="1" x14ac:dyDescent="0.2">
      <c r="A18" s="180" t="s">
        <v>19</v>
      </c>
      <c r="B18" s="147" t="s">
        <v>11</v>
      </c>
      <c r="C18" s="164"/>
      <c r="D18" s="165"/>
    </row>
    <row r="19" spans="1:4" s="19" customFormat="1" ht="52.5" customHeight="1" x14ac:dyDescent="0.2">
      <c r="A19" s="180"/>
      <c r="B19" s="147" t="s">
        <v>14</v>
      </c>
      <c r="C19" s="164"/>
      <c r="D19" s="165"/>
    </row>
    <row r="20" spans="1:4" s="19" customFormat="1" ht="52.5" customHeight="1" x14ac:dyDescent="0.2">
      <c r="A20" s="180" t="s">
        <v>20</v>
      </c>
      <c r="B20" s="147" t="s">
        <v>11</v>
      </c>
      <c r="C20" s="164"/>
      <c r="D20" s="165"/>
    </row>
    <row r="21" spans="1:4" s="19" customFormat="1" ht="52.5" customHeight="1" x14ac:dyDescent="0.2">
      <c r="A21" s="180"/>
      <c r="B21" s="147" t="s">
        <v>14</v>
      </c>
      <c r="C21" s="164"/>
      <c r="D21" s="165"/>
    </row>
    <row r="22" spans="1:4" s="19" customFormat="1" ht="52.5" customHeight="1" x14ac:dyDescent="0.2">
      <c r="A22" s="180" t="s">
        <v>21</v>
      </c>
      <c r="B22" s="147" t="s">
        <v>11</v>
      </c>
      <c r="C22" s="164"/>
      <c r="D22" s="165"/>
    </row>
    <row r="23" spans="1:4" s="19" customFormat="1" ht="52.5" customHeight="1" x14ac:dyDescent="0.2">
      <c r="A23" s="180"/>
      <c r="B23" s="147" t="s">
        <v>14</v>
      </c>
      <c r="C23" s="164"/>
      <c r="D23" s="165"/>
    </row>
    <row r="24" spans="1:4" s="19" customFormat="1" ht="52.5" customHeight="1" x14ac:dyDescent="0.2">
      <c r="A24" s="180" t="s">
        <v>22</v>
      </c>
      <c r="B24" s="147" t="s">
        <v>11</v>
      </c>
      <c r="C24" s="164"/>
      <c r="D24" s="165"/>
    </row>
    <row r="25" spans="1:4" s="19" customFormat="1" ht="52.5" customHeight="1" x14ac:dyDescent="0.2">
      <c r="A25" s="180"/>
      <c r="B25" s="147" t="s">
        <v>14</v>
      </c>
      <c r="C25" s="164"/>
      <c r="D25" s="165"/>
    </row>
    <row r="26" spans="1:4" s="19" customFormat="1" ht="52.5" customHeight="1" x14ac:dyDescent="0.2">
      <c r="A26" s="180" t="s">
        <v>23</v>
      </c>
      <c r="B26" s="147" t="s">
        <v>11</v>
      </c>
      <c r="C26" s="164"/>
      <c r="D26" s="165"/>
    </row>
    <row r="27" spans="1:4" s="19" customFormat="1" ht="52.5" customHeight="1" x14ac:dyDescent="0.2">
      <c r="A27" s="180"/>
      <c r="B27" s="147" t="s">
        <v>14</v>
      </c>
      <c r="C27" s="164"/>
      <c r="D27" s="165"/>
    </row>
    <row r="28" spans="1:4" s="19" customFormat="1" ht="52.5" customHeight="1" x14ac:dyDescent="0.2">
      <c r="A28" s="180" t="s">
        <v>24</v>
      </c>
      <c r="B28" s="147" t="s">
        <v>11</v>
      </c>
      <c r="C28" s="164"/>
      <c r="D28" s="165"/>
    </row>
    <row r="29" spans="1:4" s="19" customFormat="1" ht="52.5" customHeight="1" x14ac:dyDescent="0.2">
      <c r="A29" s="180"/>
      <c r="B29" s="147" t="s">
        <v>14</v>
      </c>
      <c r="C29" s="164"/>
      <c r="D29" s="165"/>
    </row>
    <row r="30" spans="1:4" s="19" customFormat="1" ht="52.5" customHeight="1" x14ac:dyDescent="0.2">
      <c r="A30" s="180" t="s">
        <v>25</v>
      </c>
      <c r="B30" s="147" t="s">
        <v>11</v>
      </c>
      <c r="C30" s="164"/>
      <c r="D30" s="165"/>
    </row>
    <row r="31" spans="1:4" s="19" customFormat="1" ht="52.5" customHeight="1" x14ac:dyDescent="0.2">
      <c r="A31" s="180"/>
      <c r="B31" s="147" t="s">
        <v>14</v>
      </c>
      <c r="C31" s="166"/>
      <c r="D31" s="167"/>
    </row>
    <row r="32" spans="1:4" x14ac:dyDescent="0.2">
      <c r="A32" s="148" t="s">
        <v>26</v>
      </c>
      <c r="B32" s="150"/>
      <c r="C32" s="160"/>
      <c r="D32" s="161"/>
    </row>
    <row r="33" spans="1:4" x14ac:dyDescent="0.2">
      <c r="A33" s="148" t="s">
        <v>27</v>
      </c>
      <c r="B33" s="150"/>
      <c r="C33" s="160"/>
      <c r="D33" s="161"/>
    </row>
  </sheetData>
  <mergeCells count="17">
    <mergeCell ref="A26:A27"/>
    <mergeCell ref="A28:A29"/>
    <mergeCell ref="A30:A31"/>
    <mergeCell ref="A16:A17"/>
    <mergeCell ref="A18:A19"/>
    <mergeCell ref="A20:A21"/>
    <mergeCell ref="A22:A23"/>
    <mergeCell ref="A24:A25"/>
    <mergeCell ref="A1:D1"/>
    <mergeCell ref="A3:C3"/>
    <mergeCell ref="A9:B9"/>
    <mergeCell ref="A12:A13"/>
    <mergeCell ref="A14:A15"/>
    <mergeCell ref="A7:D7"/>
    <mergeCell ref="A11:B11"/>
    <mergeCell ref="C10:D10"/>
    <mergeCell ref="C5:D5"/>
  </mergeCells>
  <hyperlinks>
    <hyperlink ref="A12:A13" location="'DF1'!A1" display="DF1" xr:uid="{95F21EEE-94F8-4E6A-8579-672B93ED18EC}"/>
  </hyperlinks>
  <pageMargins left="0.25" right="0.25" top="0.75" bottom="0.75" header="0.3" footer="0.3"/>
  <pageSetup paperSize="5" fitToHeight="100" orientation="landscape" r:id="rId1"/>
  <headerFooter>
    <oddHeader xml:space="preserve">&amp;L&amp;10COBIT® 2019 Governance System Design Toolkit&amp;R&amp;10&amp;D&amp;11
</oddHeader>
    <oddFooter>&amp;L&amp;10Copyright ISACA 2018&amp;C&amp;10&amp;F&amp;R&amp;10&amp;A—Page &amp;P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58AA9-5165-4EEC-99D6-EDDFF0E7AA0B}">
  <sheetPr>
    <tabColor theme="8" tint="-0.499984740745262"/>
    <pageSetUpPr fitToPage="1"/>
  </sheetPr>
  <dimension ref="A1:W50"/>
  <sheetViews>
    <sheetView showGridLines="0" zoomScale="80" zoomScaleNormal="80" workbookViewId="0">
      <selection activeCell="D8" sqref="D8"/>
    </sheetView>
  </sheetViews>
  <sheetFormatPr baseColWidth="10" defaultColWidth="8.83203125" defaultRowHeight="15" x14ac:dyDescent="0.2"/>
  <cols>
    <col min="2" max="2" width="24.5" style="1" bestFit="1" customWidth="1"/>
    <col min="3" max="3" width="27.1640625" style="1" bestFit="1" customWidth="1"/>
    <col min="4" max="4" width="22.1640625" style="1" bestFit="1" customWidth="1"/>
    <col min="5" max="5" width="22.5" style="1" bestFit="1" customWidth="1"/>
    <col min="6" max="6" width="21.83203125" style="1" bestFit="1" customWidth="1"/>
    <col min="7" max="7" width="22.5" style="1" bestFit="1" customWidth="1"/>
    <col min="8" max="8" width="28.5" style="1" bestFit="1" customWidth="1"/>
    <col min="9" max="9" width="21.5" style="1" bestFit="1" customWidth="1"/>
    <col min="10" max="10" width="22.5" style="1" bestFit="1" customWidth="1"/>
    <col min="11" max="11" width="22.1640625" style="1" bestFit="1" customWidth="1"/>
    <col min="12" max="12" width="25.83203125" style="1" bestFit="1" customWidth="1"/>
    <col min="13" max="13" width="22.1640625" style="1" bestFit="1" customWidth="1"/>
    <col min="14" max="14" width="22" style="1" bestFit="1" customWidth="1"/>
    <col min="15" max="15" width="23" style="1" bestFit="1" customWidth="1"/>
    <col min="16" max="16" width="28.1640625" style="1" bestFit="1" customWidth="1"/>
    <col min="17" max="17" width="22.5" style="1" bestFit="1" customWidth="1"/>
    <col min="18" max="18" width="26.5" style="1" bestFit="1" customWidth="1"/>
    <col min="19" max="19" width="30.1640625" style="1" bestFit="1" customWidth="1"/>
    <col min="20" max="20" width="20.5" style="1" bestFit="1" customWidth="1"/>
    <col min="21" max="21" width="22.5" style="1" bestFit="1" customWidth="1"/>
  </cols>
  <sheetData>
    <row r="1" spans="1:23" ht="148.5" customHeight="1" x14ac:dyDescent="0.2">
      <c r="A1" s="42" t="s">
        <v>19</v>
      </c>
      <c r="B1" s="40" t="s">
        <v>319</v>
      </c>
      <c r="C1" s="40" t="s">
        <v>321</v>
      </c>
      <c r="D1" s="40" t="s">
        <v>323</v>
      </c>
      <c r="E1" s="40" t="s">
        <v>325</v>
      </c>
      <c r="F1" s="40" t="s">
        <v>326</v>
      </c>
      <c r="G1" s="40" t="s">
        <v>327</v>
      </c>
      <c r="H1" s="40" t="s">
        <v>328</v>
      </c>
      <c r="I1" s="40" t="s">
        <v>342</v>
      </c>
      <c r="J1" s="40" t="s">
        <v>343</v>
      </c>
      <c r="K1" s="40" t="s">
        <v>344</v>
      </c>
      <c r="L1" s="40" t="s">
        <v>332</v>
      </c>
      <c r="M1" s="40" t="s">
        <v>333</v>
      </c>
      <c r="N1" s="40" t="s">
        <v>334</v>
      </c>
      <c r="O1" s="40" t="s">
        <v>335</v>
      </c>
      <c r="P1" s="40" t="s">
        <v>345</v>
      </c>
      <c r="Q1" s="40" t="s">
        <v>346</v>
      </c>
      <c r="R1" s="40" t="s">
        <v>338</v>
      </c>
      <c r="S1" s="40" t="s">
        <v>347</v>
      </c>
      <c r="T1" s="40" t="s">
        <v>340</v>
      </c>
      <c r="U1" s="40" t="s">
        <v>341</v>
      </c>
    </row>
    <row r="2" spans="1:23" s="41" customFormat="1" ht="20.5" customHeight="1" x14ac:dyDescent="0.2">
      <c r="A2" s="38" t="s">
        <v>113</v>
      </c>
      <c r="B2" s="168">
        <v>3</v>
      </c>
      <c r="C2" s="168">
        <v>3</v>
      </c>
      <c r="D2" s="168">
        <v>1</v>
      </c>
      <c r="E2" s="168">
        <v>1</v>
      </c>
      <c r="F2" s="168">
        <v>2</v>
      </c>
      <c r="G2" s="168">
        <v>2</v>
      </c>
      <c r="H2" s="168">
        <v>2</v>
      </c>
      <c r="I2" s="168">
        <v>1</v>
      </c>
      <c r="J2" s="168">
        <v>1</v>
      </c>
      <c r="K2" s="168">
        <v>1</v>
      </c>
      <c r="L2" s="168">
        <v>3</v>
      </c>
      <c r="M2" s="168">
        <v>3.5</v>
      </c>
      <c r="N2" s="168">
        <v>1</v>
      </c>
      <c r="O2" s="168">
        <v>1</v>
      </c>
      <c r="P2" s="168">
        <v>1</v>
      </c>
      <c r="Q2" s="168">
        <v>1</v>
      </c>
      <c r="R2" s="168">
        <v>2</v>
      </c>
      <c r="S2" s="168">
        <v>3</v>
      </c>
      <c r="T2" s="168">
        <v>1.5</v>
      </c>
      <c r="U2" s="168">
        <v>1</v>
      </c>
      <c r="W2" s="44">
        <f>SUM(B2:U2)</f>
        <v>35</v>
      </c>
    </row>
    <row r="3" spans="1:23" s="41" customFormat="1" ht="20.5" customHeight="1" x14ac:dyDescent="0.2">
      <c r="A3" s="38" t="s">
        <v>114</v>
      </c>
      <c r="B3" s="168">
        <v>2.5</v>
      </c>
      <c r="C3" s="168">
        <v>3</v>
      </c>
      <c r="D3" s="168">
        <v>1</v>
      </c>
      <c r="E3" s="168">
        <v>1</v>
      </c>
      <c r="F3" s="168">
        <v>1.5</v>
      </c>
      <c r="G3" s="168">
        <v>2.5</v>
      </c>
      <c r="H3" s="168">
        <v>2</v>
      </c>
      <c r="I3" s="168">
        <v>1.5</v>
      </c>
      <c r="J3" s="168">
        <v>0.5</v>
      </c>
      <c r="K3" s="168">
        <v>2.5</v>
      </c>
      <c r="L3" s="168">
        <v>1.5</v>
      </c>
      <c r="M3" s="168">
        <v>1</v>
      </c>
      <c r="N3" s="168">
        <v>3</v>
      </c>
      <c r="O3" s="168">
        <v>2</v>
      </c>
      <c r="P3" s="168">
        <v>1</v>
      </c>
      <c r="Q3" s="168">
        <v>1</v>
      </c>
      <c r="R3" s="168">
        <v>2</v>
      </c>
      <c r="S3" s="168">
        <v>2</v>
      </c>
      <c r="T3" s="168">
        <v>1</v>
      </c>
      <c r="U3" s="168">
        <v>2.5</v>
      </c>
      <c r="W3" s="44">
        <f t="shared" ref="W3:W41" si="0">SUM(B3:U3)</f>
        <v>35</v>
      </c>
    </row>
    <row r="4" spans="1:23" s="41" customFormat="1" ht="20.5" customHeight="1" x14ac:dyDescent="0.2">
      <c r="A4" s="38" t="s">
        <v>115</v>
      </c>
      <c r="B4" s="168">
        <v>1</v>
      </c>
      <c r="C4" s="168">
        <v>1</v>
      </c>
      <c r="D4" s="168">
        <v>2</v>
      </c>
      <c r="E4" s="168">
        <v>1</v>
      </c>
      <c r="F4" s="168">
        <v>2</v>
      </c>
      <c r="G4" s="168">
        <v>2</v>
      </c>
      <c r="H4" s="168">
        <v>1</v>
      </c>
      <c r="I4" s="168">
        <v>1</v>
      </c>
      <c r="J4" s="168">
        <v>0</v>
      </c>
      <c r="K4" s="168">
        <v>0.5</v>
      </c>
      <c r="L4" s="168">
        <v>1</v>
      </c>
      <c r="M4" s="168">
        <v>0</v>
      </c>
      <c r="N4" s="168">
        <v>1</v>
      </c>
      <c r="O4" s="168">
        <v>1.5</v>
      </c>
      <c r="P4" s="168">
        <v>1</v>
      </c>
      <c r="Q4" s="168">
        <v>2</v>
      </c>
      <c r="R4" s="168">
        <v>1</v>
      </c>
      <c r="S4" s="168">
        <v>1</v>
      </c>
      <c r="T4" s="168">
        <v>2.5</v>
      </c>
      <c r="U4" s="168">
        <v>1</v>
      </c>
      <c r="W4" s="44">
        <f t="shared" si="0"/>
        <v>23.5</v>
      </c>
    </row>
    <row r="5" spans="1:23" s="41" customFormat="1" ht="20.5" customHeight="1" x14ac:dyDescent="0.2">
      <c r="A5" s="38" t="s">
        <v>116</v>
      </c>
      <c r="B5" s="168">
        <v>1</v>
      </c>
      <c r="C5" s="168">
        <v>1</v>
      </c>
      <c r="D5" s="168">
        <v>1</v>
      </c>
      <c r="E5" s="168">
        <v>1</v>
      </c>
      <c r="F5" s="168">
        <v>1</v>
      </c>
      <c r="G5" s="168">
        <v>2</v>
      </c>
      <c r="H5" s="168">
        <v>3</v>
      </c>
      <c r="I5" s="168">
        <v>3.5</v>
      </c>
      <c r="J5" s="168">
        <v>3.5</v>
      </c>
      <c r="K5" s="168">
        <v>1</v>
      </c>
      <c r="L5" s="168">
        <v>1.5</v>
      </c>
      <c r="M5" s="168">
        <v>0</v>
      </c>
      <c r="N5" s="168">
        <v>4</v>
      </c>
      <c r="O5" s="168">
        <v>2</v>
      </c>
      <c r="P5" s="168">
        <v>1</v>
      </c>
      <c r="Q5" s="168">
        <v>1.5</v>
      </c>
      <c r="R5" s="168">
        <v>2</v>
      </c>
      <c r="S5" s="168">
        <v>2.5</v>
      </c>
      <c r="T5" s="168">
        <v>0</v>
      </c>
      <c r="U5" s="168">
        <v>1</v>
      </c>
      <c r="W5" s="44">
        <f t="shared" si="0"/>
        <v>33.5</v>
      </c>
    </row>
    <row r="6" spans="1:23" s="41" customFormat="1" ht="20.5" customHeight="1" x14ac:dyDescent="0.2">
      <c r="A6" s="38" t="s">
        <v>117</v>
      </c>
      <c r="B6" s="168">
        <v>1</v>
      </c>
      <c r="C6" s="168">
        <v>1</v>
      </c>
      <c r="D6" s="168">
        <v>1</v>
      </c>
      <c r="E6" s="168">
        <v>1</v>
      </c>
      <c r="F6" s="168">
        <v>1.5</v>
      </c>
      <c r="G6" s="168">
        <v>2</v>
      </c>
      <c r="H6" s="168">
        <v>1</v>
      </c>
      <c r="I6" s="168">
        <v>1</v>
      </c>
      <c r="J6" s="168">
        <v>0</v>
      </c>
      <c r="K6" s="168">
        <v>1</v>
      </c>
      <c r="L6" s="168">
        <v>3</v>
      </c>
      <c r="M6" s="168">
        <v>1.5</v>
      </c>
      <c r="N6" s="168">
        <v>1.5</v>
      </c>
      <c r="O6" s="168">
        <v>0.5</v>
      </c>
      <c r="P6" s="168">
        <v>0</v>
      </c>
      <c r="Q6" s="168">
        <v>0.5</v>
      </c>
      <c r="R6" s="168">
        <v>1</v>
      </c>
      <c r="S6" s="168">
        <v>1</v>
      </c>
      <c r="T6" s="168">
        <v>1</v>
      </c>
      <c r="U6" s="168">
        <v>0</v>
      </c>
      <c r="W6" s="44">
        <f t="shared" si="0"/>
        <v>20.5</v>
      </c>
    </row>
    <row r="7" spans="1:23" s="41" customFormat="1" ht="20.5" customHeight="1" x14ac:dyDescent="0.2">
      <c r="A7" s="39" t="s">
        <v>118</v>
      </c>
      <c r="B7" s="168">
        <v>2</v>
      </c>
      <c r="C7" s="168">
        <v>1</v>
      </c>
      <c r="D7" s="168">
        <v>2</v>
      </c>
      <c r="E7" s="168">
        <v>1</v>
      </c>
      <c r="F7" s="168">
        <v>2</v>
      </c>
      <c r="G7" s="168">
        <v>2</v>
      </c>
      <c r="H7" s="168">
        <v>1</v>
      </c>
      <c r="I7" s="168">
        <v>1</v>
      </c>
      <c r="J7" s="168">
        <v>0</v>
      </c>
      <c r="K7" s="168">
        <v>0.5</v>
      </c>
      <c r="L7" s="168">
        <v>1.5</v>
      </c>
      <c r="M7" s="168">
        <v>4</v>
      </c>
      <c r="N7" s="168">
        <v>1</v>
      </c>
      <c r="O7" s="168">
        <v>2</v>
      </c>
      <c r="P7" s="168">
        <v>1</v>
      </c>
      <c r="Q7" s="168">
        <v>1</v>
      </c>
      <c r="R7" s="168">
        <v>1.5</v>
      </c>
      <c r="S7" s="168">
        <v>2</v>
      </c>
      <c r="T7" s="168">
        <v>0.5</v>
      </c>
      <c r="U7" s="168">
        <v>1</v>
      </c>
      <c r="W7" s="44">
        <f t="shared" si="0"/>
        <v>28</v>
      </c>
    </row>
    <row r="8" spans="1:23" s="41" customFormat="1" ht="20.5" customHeight="1" x14ac:dyDescent="0.2">
      <c r="A8" s="39" t="s">
        <v>119</v>
      </c>
      <c r="B8" s="168">
        <v>1.5</v>
      </c>
      <c r="C8" s="168">
        <v>1.5</v>
      </c>
      <c r="D8" s="168">
        <v>1.5</v>
      </c>
      <c r="E8" s="168">
        <v>1.5</v>
      </c>
      <c r="F8" s="168">
        <v>1</v>
      </c>
      <c r="G8" s="168">
        <v>1.5</v>
      </c>
      <c r="H8" s="168">
        <v>1</v>
      </c>
      <c r="I8" s="168">
        <v>1</v>
      </c>
      <c r="J8" s="168">
        <v>0</v>
      </c>
      <c r="K8" s="168">
        <v>1</v>
      </c>
      <c r="L8" s="168">
        <v>2.5</v>
      </c>
      <c r="M8" s="168">
        <v>0.5</v>
      </c>
      <c r="N8" s="168">
        <v>0.5</v>
      </c>
      <c r="O8" s="168">
        <v>1.5</v>
      </c>
      <c r="P8" s="168">
        <v>1.5</v>
      </c>
      <c r="Q8" s="168">
        <v>0.5</v>
      </c>
      <c r="R8" s="168">
        <v>2</v>
      </c>
      <c r="S8" s="168">
        <v>2</v>
      </c>
      <c r="T8" s="168">
        <v>0</v>
      </c>
      <c r="U8" s="168">
        <v>2.5</v>
      </c>
      <c r="W8" s="44">
        <f t="shared" si="0"/>
        <v>25</v>
      </c>
    </row>
    <row r="9" spans="1:23" s="41" customFormat="1" ht="20.5" customHeight="1" x14ac:dyDescent="0.2">
      <c r="A9" s="39" t="s">
        <v>120</v>
      </c>
      <c r="B9" s="168">
        <v>1</v>
      </c>
      <c r="C9" s="168">
        <v>1.5</v>
      </c>
      <c r="D9" s="168">
        <v>1</v>
      </c>
      <c r="E9" s="168">
        <v>2</v>
      </c>
      <c r="F9" s="168">
        <v>0.5</v>
      </c>
      <c r="G9" s="168">
        <v>1.5</v>
      </c>
      <c r="H9" s="168">
        <v>2</v>
      </c>
      <c r="I9" s="168">
        <v>1.5</v>
      </c>
      <c r="J9" s="168">
        <v>1</v>
      </c>
      <c r="K9" s="168">
        <v>3.5</v>
      </c>
      <c r="L9" s="168">
        <v>0.5</v>
      </c>
      <c r="M9" s="168">
        <v>0.5</v>
      </c>
      <c r="N9" s="168">
        <v>1</v>
      </c>
      <c r="O9" s="168">
        <v>4</v>
      </c>
      <c r="P9" s="168">
        <v>1</v>
      </c>
      <c r="Q9" s="168">
        <v>3.5</v>
      </c>
      <c r="R9" s="168">
        <v>2</v>
      </c>
      <c r="S9" s="168">
        <v>3</v>
      </c>
      <c r="T9" s="168">
        <v>0</v>
      </c>
      <c r="U9" s="168">
        <v>2</v>
      </c>
      <c r="W9" s="44">
        <f t="shared" si="0"/>
        <v>33</v>
      </c>
    </row>
    <row r="10" spans="1:23" s="41" customFormat="1" ht="20.5" customHeight="1" x14ac:dyDescent="0.2">
      <c r="A10" s="39" t="s">
        <v>121</v>
      </c>
      <c r="B10" s="168">
        <v>1</v>
      </c>
      <c r="C10" s="168">
        <v>1</v>
      </c>
      <c r="D10" s="168">
        <v>1</v>
      </c>
      <c r="E10" s="168">
        <v>1</v>
      </c>
      <c r="F10" s="168">
        <v>0.5</v>
      </c>
      <c r="G10" s="168">
        <v>0.5</v>
      </c>
      <c r="H10" s="168">
        <v>0.5</v>
      </c>
      <c r="I10" s="168">
        <v>0.5</v>
      </c>
      <c r="J10" s="168">
        <v>0</v>
      </c>
      <c r="K10" s="168">
        <v>0</v>
      </c>
      <c r="L10" s="168">
        <v>0.5</v>
      </c>
      <c r="M10" s="168">
        <v>1</v>
      </c>
      <c r="N10" s="168">
        <v>0.5</v>
      </c>
      <c r="O10" s="168">
        <v>2</v>
      </c>
      <c r="P10" s="168">
        <v>1</v>
      </c>
      <c r="Q10" s="168">
        <v>0</v>
      </c>
      <c r="R10" s="168">
        <v>0.5</v>
      </c>
      <c r="S10" s="168">
        <v>0.5</v>
      </c>
      <c r="T10" s="168">
        <v>0</v>
      </c>
      <c r="U10" s="168">
        <v>4</v>
      </c>
      <c r="W10" s="44">
        <f t="shared" si="0"/>
        <v>16</v>
      </c>
    </row>
    <row r="11" spans="1:23" s="41" customFormat="1" ht="20.5" customHeight="1" x14ac:dyDescent="0.2">
      <c r="A11" s="39" t="s">
        <v>122</v>
      </c>
      <c r="B11" s="168">
        <v>3</v>
      </c>
      <c r="C11" s="168">
        <v>3</v>
      </c>
      <c r="D11" s="168">
        <v>1</v>
      </c>
      <c r="E11" s="168">
        <v>1.5</v>
      </c>
      <c r="F11" s="168">
        <v>2</v>
      </c>
      <c r="G11" s="168">
        <v>2</v>
      </c>
      <c r="H11" s="168">
        <v>1.5</v>
      </c>
      <c r="I11" s="168">
        <v>3.5</v>
      </c>
      <c r="J11" s="168">
        <v>0.5</v>
      </c>
      <c r="K11" s="168">
        <v>2</v>
      </c>
      <c r="L11" s="168">
        <v>2</v>
      </c>
      <c r="M11" s="168">
        <v>1.5</v>
      </c>
      <c r="N11" s="168">
        <v>2</v>
      </c>
      <c r="O11" s="168">
        <v>1</v>
      </c>
      <c r="P11" s="168">
        <v>0.5</v>
      </c>
      <c r="Q11" s="168">
        <v>0</v>
      </c>
      <c r="R11" s="168">
        <v>2.5</v>
      </c>
      <c r="S11" s="168">
        <v>2.5</v>
      </c>
      <c r="T11" s="168">
        <v>0</v>
      </c>
      <c r="U11" s="168">
        <v>2</v>
      </c>
      <c r="W11" s="44">
        <f t="shared" si="0"/>
        <v>34</v>
      </c>
    </row>
    <row r="12" spans="1:23" s="41" customFormat="1" ht="20.5" customHeight="1" x14ac:dyDescent="0.2">
      <c r="A12" s="39" t="s">
        <v>123</v>
      </c>
      <c r="B12" s="168">
        <v>3.5</v>
      </c>
      <c r="C12" s="168">
        <v>2</v>
      </c>
      <c r="D12" s="168">
        <v>1</v>
      </c>
      <c r="E12" s="168">
        <v>1.5</v>
      </c>
      <c r="F12" s="168">
        <v>1.5</v>
      </c>
      <c r="G12" s="168">
        <v>2</v>
      </c>
      <c r="H12" s="168">
        <v>4</v>
      </c>
      <c r="I12" s="168">
        <v>3</v>
      </c>
      <c r="J12" s="168">
        <v>1</v>
      </c>
      <c r="K12" s="168">
        <v>2</v>
      </c>
      <c r="L12" s="168">
        <v>1</v>
      </c>
      <c r="M12" s="168">
        <v>1.5</v>
      </c>
      <c r="N12" s="168">
        <v>4</v>
      </c>
      <c r="O12" s="168">
        <v>0</v>
      </c>
      <c r="P12" s="168">
        <v>0</v>
      </c>
      <c r="Q12" s="168">
        <v>0</v>
      </c>
      <c r="R12" s="168">
        <v>1</v>
      </c>
      <c r="S12" s="168">
        <v>2</v>
      </c>
      <c r="T12" s="168">
        <v>0</v>
      </c>
      <c r="U12" s="168">
        <v>0</v>
      </c>
      <c r="W12" s="44">
        <f t="shared" si="0"/>
        <v>31</v>
      </c>
    </row>
    <row r="13" spans="1:23" s="41" customFormat="1" ht="20.5" customHeight="1" x14ac:dyDescent="0.2">
      <c r="A13" s="39" t="s">
        <v>124</v>
      </c>
      <c r="B13" s="168">
        <v>1.5</v>
      </c>
      <c r="C13" s="168">
        <v>1</v>
      </c>
      <c r="D13" s="168">
        <v>1</v>
      </c>
      <c r="E13" s="168">
        <v>1</v>
      </c>
      <c r="F13" s="168">
        <v>1</v>
      </c>
      <c r="G13" s="168">
        <v>1.5</v>
      </c>
      <c r="H13" s="168">
        <v>2</v>
      </c>
      <c r="I13" s="168">
        <v>2</v>
      </c>
      <c r="J13" s="168">
        <v>4</v>
      </c>
      <c r="K13" s="168">
        <v>1</v>
      </c>
      <c r="L13" s="168">
        <v>0</v>
      </c>
      <c r="M13" s="168">
        <v>0</v>
      </c>
      <c r="N13" s="168">
        <v>1</v>
      </c>
      <c r="O13" s="168">
        <v>0</v>
      </c>
      <c r="P13" s="168">
        <v>3</v>
      </c>
      <c r="Q13" s="168">
        <v>0</v>
      </c>
      <c r="R13" s="168">
        <v>0.5</v>
      </c>
      <c r="S13" s="168">
        <v>0.5</v>
      </c>
      <c r="T13" s="168">
        <v>1.5</v>
      </c>
      <c r="U13" s="168">
        <v>1</v>
      </c>
      <c r="W13" s="44">
        <f t="shared" si="0"/>
        <v>23.5</v>
      </c>
    </row>
    <row r="14" spans="1:23" s="41" customFormat="1" ht="20.5" customHeight="1" x14ac:dyDescent="0.2">
      <c r="A14" s="39" t="s">
        <v>125</v>
      </c>
      <c r="B14" s="168">
        <v>2.5</v>
      </c>
      <c r="C14" s="168">
        <v>2</v>
      </c>
      <c r="D14" s="168">
        <v>1</v>
      </c>
      <c r="E14" s="168">
        <v>2.5</v>
      </c>
      <c r="F14" s="168">
        <v>1.5</v>
      </c>
      <c r="G14" s="168">
        <v>1</v>
      </c>
      <c r="H14" s="168">
        <v>2.5</v>
      </c>
      <c r="I14" s="168">
        <v>2</v>
      </c>
      <c r="J14" s="168">
        <v>1.5</v>
      </c>
      <c r="K14" s="168">
        <v>1</v>
      </c>
      <c r="L14" s="168">
        <v>3</v>
      </c>
      <c r="M14" s="168">
        <v>1</v>
      </c>
      <c r="N14" s="168">
        <v>0.5</v>
      </c>
      <c r="O14" s="168">
        <v>1</v>
      </c>
      <c r="P14" s="168">
        <v>4</v>
      </c>
      <c r="Q14" s="168">
        <v>1</v>
      </c>
      <c r="R14" s="168">
        <v>3</v>
      </c>
      <c r="S14" s="168">
        <v>3.5</v>
      </c>
      <c r="T14" s="168">
        <v>0</v>
      </c>
      <c r="U14" s="168">
        <v>0.5</v>
      </c>
      <c r="W14" s="44">
        <f t="shared" si="0"/>
        <v>35</v>
      </c>
    </row>
    <row r="15" spans="1:23" s="41" customFormat="1" ht="20.5" customHeight="1" x14ac:dyDescent="0.2">
      <c r="A15" s="39" t="s">
        <v>126</v>
      </c>
      <c r="B15" s="168">
        <v>2</v>
      </c>
      <c r="C15" s="168">
        <v>1.5</v>
      </c>
      <c r="D15" s="168">
        <v>2</v>
      </c>
      <c r="E15" s="168">
        <v>4</v>
      </c>
      <c r="F15" s="168">
        <v>1</v>
      </c>
      <c r="G15" s="168">
        <v>2.5</v>
      </c>
      <c r="H15" s="168">
        <v>1.5</v>
      </c>
      <c r="I15" s="168">
        <v>2</v>
      </c>
      <c r="J15" s="168">
        <v>0.5</v>
      </c>
      <c r="K15" s="168">
        <v>1</v>
      </c>
      <c r="L15" s="168">
        <v>0</v>
      </c>
      <c r="M15" s="168">
        <v>0</v>
      </c>
      <c r="N15" s="168">
        <v>1</v>
      </c>
      <c r="O15" s="168">
        <v>0</v>
      </c>
      <c r="P15" s="168">
        <v>0</v>
      </c>
      <c r="Q15" s="168">
        <v>0</v>
      </c>
      <c r="R15" s="168">
        <v>1</v>
      </c>
      <c r="S15" s="168">
        <v>1.5</v>
      </c>
      <c r="T15" s="168">
        <v>0</v>
      </c>
      <c r="U15" s="168">
        <v>0</v>
      </c>
      <c r="W15" s="44">
        <f t="shared" si="0"/>
        <v>21.5</v>
      </c>
    </row>
    <row r="16" spans="1:23" s="41" customFormat="1" ht="20.5" customHeight="1" x14ac:dyDescent="0.2">
      <c r="A16" s="39" t="s">
        <v>127</v>
      </c>
      <c r="B16" s="168">
        <v>1</v>
      </c>
      <c r="C16" s="168">
        <v>1</v>
      </c>
      <c r="D16" s="168">
        <v>2</v>
      </c>
      <c r="E16" s="168">
        <v>4</v>
      </c>
      <c r="F16" s="168">
        <v>1.5</v>
      </c>
      <c r="G16" s="168">
        <v>1.5</v>
      </c>
      <c r="H16" s="168">
        <v>1.5</v>
      </c>
      <c r="I16" s="168">
        <v>0</v>
      </c>
      <c r="J16" s="168">
        <v>1.5</v>
      </c>
      <c r="K16" s="168">
        <v>1</v>
      </c>
      <c r="L16" s="168">
        <v>0</v>
      </c>
      <c r="M16" s="168">
        <v>0</v>
      </c>
      <c r="N16" s="168">
        <v>1</v>
      </c>
      <c r="O16" s="168">
        <v>0</v>
      </c>
      <c r="P16" s="168">
        <v>0</v>
      </c>
      <c r="Q16" s="168">
        <v>0</v>
      </c>
      <c r="R16" s="168">
        <v>0.5</v>
      </c>
      <c r="S16" s="168">
        <v>2</v>
      </c>
      <c r="T16" s="168">
        <v>1</v>
      </c>
      <c r="U16" s="168">
        <v>0</v>
      </c>
      <c r="W16" s="44">
        <f t="shared" si="0"/>
        <v>19.5</v>
      </c>
    </row>
    <row r="17" spans="1:23" s="41" customFormat="1" ht="20.5" customHeight="1" x14ac:dyDescent="0.2">
      <c r="A17" s="39" t="s">
        <v>128</v>
      </c>
      <c r="B17" s="168">
        <v>1</v>
      </c>
      <c r="C17" s="168">
        <v>1</v>
      </c>
      <c r="D17" s="168">
        <v>3</v>
      </c>
      <c r="E17" s="168">
        <v>1.5</v>
      </c>
      <c r="F17" s="168">
        <v>1</v>
      </c>
      <c r="G17" s="168">
        <v>3</v>
      </c>
      <c r="H17" s="168">
        <v>0</v>
      </c>
      <c r="I17" s="168">
        <v>0</v>
      </c>
      <c r="J17" s="168">
        <v>0</v>
      </c>
      <c r="K17" s="168">
        <v>2</v>
      </c>
      <c r="L17" s="168">
        <v>0</v>
      </c>
      <c r="M17" s="168">
        <v>0</v>
      </c>
      <c r="N17" s="168">
        <v>0</v>
      </c>
      <c r="O17" s="168">
        <v>0.5</v>
      </c>
      <c r="P17" s="168">
        <v>0.5</v>
      </c>
      <c r="Q17" s="168">
        <v>3</v>
      </c>
      <c r="R17" s="168">
        <v>2</v>
      </c>
      <c r="S17" s="168">
        <v>2</v>
      </c>
      <c r="T17" s="168">
        <v>0</v>
      </c>
      <c r="U17" s="168">
        <v>1</v>
      </c>
      <c r="W17" s="44">
        <f t="shared" si="0"/>
        <v>21.5</v>
      </c>
    </row>
    <row r="18" spans="1:23" s="41" customFormat="1" ht="20.5" customHeight="1" x14ac:dyDescent="0.2">
      <c r="A18" s="39" t="s">
        <v>129</v>
      </c>
      <c r="B18" s="168">
        <v>1</v>
      </c>
      <c r="C18" s="168">
        <v>0.5</v>
      </c>
      <c r="D18" s="168">
        <v>2.5</v>
      </c>
      <c r="E18" s="168">
        <v>1.5</v>
      </c>
      <c r="F18" s="168">
        <v>2</v>
      </c>
      <c r="G18" s="168">
        <v>2</v>
      </c>
      <c r="H18" s="168">
        <v>1</v>
      </c>
      <c r="I18" s="168">
        <v>1</v>
      </c>
      <c r="J18" s="168">
        <v>0.5</v>
      </c>
      <c r="K18" s="168">
        <v>1</v>
      </c>
      <c r="L18" s="168">
        <v>1</v>
      </c>
      <c r="M18" s="168">
        <v>1</v>
      </c>
      <c r="N18" s="168">
        <v>1</v>
      </c>
      <c r="O18" s="168">
        <v>1</v>
      </c>
      <c r="P18" s="168">
        <v>1</v>
      </c>
      <c r="Q18" s="168">
        <v>2</v>
      </c>
      <c r="R18" s="168">
        <v>1</v>
      </c>
      <c r="S18" s="168">
        <v>1.5</v>
      </c>
      <c r="T18" s="168">
        <v>2.5</v>
      </c>
      <c r="U18" s="168">
        <v>1</v>
      </c>
      <c r="W18" s="44">
        <f t="shared" si="0"/>
        <v>26</v>
      </c>
    </row>
    <row r="19" spans="1:23" s="41" customFormat="1" ht="20.5" customHeight="1" x14ac:dyDescent="0.2">
      <c r="A19" s="39" t="s">
        <v>130</v>
      </c>
      <c r="B19" s="168">
        <v>0</v>
      </c>
      <c r="C19" s="168">
        <v>0</v>
      </c>
      <c r="D19" s="168">
        <v>3.5</v>
      </c>
      <c r="E19" s="168">
        <v>1</v>
      </c>
      <c r="F19" s="168">
        <v>2</v>
      </c>
      <c r="G19" s="168">
        <v>1</v>
      </c>
      <c r="H19" s="168">
        <v>0</v>
      </c>
      <c r="I19" s="168">
        <v>1</v>
      </c>
      <c r="J19" s="168">
        <v>0</v>
      </c>
      <c r="K19" s="168">
        <v>0.5</v>
      </c>
      <c r="L19" s="168">
        <v>0</v>
      </c>
      <c r="M19" s="168">
        <v>0</v>
      </c>
      <c r="N19" s="168">
        <v>0</v>
      </c>
      <c r="O19" s="168">
        <v>0</v>
      </c>
      <c r="P19" s="168">
        <v>0</v>
      </c>
      <c r="Q19" s="168">
        <v>1.5</v>
      </c>
      <c r="R19" s="168">
        <v>2</v>
      </c>
      <c r="S19" s="168">
        <v>1</v>
      </c>
      <c r="T19" s="168">
        <v>2</v>
      </c>
      <c r="U19" s="168">
        <v>1</v>
      </c>
      <c r="W19" s="44">
        <f t="shared" si="0"/>
        <v>16.5</v>
      </c>
    </row>
    <row r="20" spans="1:23" s="41" customFormat="1" ht="20.5" customHeight="1" x14ac:dyDescent="0.2">
      <c r="A20" s="39" t="s">
        <v>131</v>
      </c>
      <c r="B20" s="168">
        <v>1</v>
      </c>
      <c r="C20" s="168">
        <v>1.5</v>
      </c>
      <c r="D20" s="168">
        <v>3</v>
      </c>
      <c r="E20" s="168">
        <v>1</v>
      </c>
      <c r="F20" s="168">
        <v>2.5</v>
      </c>
      <c r="G20" s="168">
        <v>1.5</v>
      </c>
      <c r="H20" s="168">
        <v>1</v>
      </c>
      <c r="I20" s="168">
        <v>1.5</v>
      </c>
      <c r="J20" s="168">
        <v>0</v>
      </c>
      <c r="K20" s="168">
        <v>1.5</v>
      </c>
      <c r="L20" s="168">
        <v>0</v>
      </c>
      <c r="M20" s="168">
        <v>0</v>
      </c>
      <c r="N20" s="168">
        <v>0.5</v>
      </c>
      <c r="O20" s="168">
        <v>2.5</v>
      </c>
      <c r="P20" s="168">
        <v>0.5</v>
      </c>
      <c r="Q20" s="168">
        <v>4</v>
      </c>
      <c r="R20" s="168">
        <v>2.5</v>
      </c>
      <c r="S20" s="168">
        <v>2</v>
      </c>
      <c r="T20" s="168">
        <v>3</v>
      </c>
      <c r="U20" s="168">
        <v>0.5</v>
      </c>
      <c r="W20" s="44">
        <f t="shared" si="0"/>
        <v>30</v>
      </c>
    </row>
    <row r="21" spans="1:23" s="41" customFormat="1" ht="20.5" customHeight="1" x14ac:dyDescent="0.2">
      <c r="A21" s="38" t="s">
        <v>132</v>
      </c>
      <c r="B21" s="168">
        <v>0</v>
      </c>
      <c r="C21" s="168">
        <v>1</v>
      </c>
      <c r="D21" s="168">
        <v>1.5</v>
      </c>
      <c r="E21" s="168">
        <v>0</v>
      </c>
      <c r="F21" s="168">
        <v>0</v>
      </c>
      <c r="G21" s="168">
        <v>0</v>
      </c>
      <c r="H21" s="168">
        <v>0</v>
      </c>
      <c r="I21" s="168">
        <v>3</v>
      </c>
      <c r="J21" s="168">
        <v>1</v>
      </c>
      <c r="K21" s="168">
        <v>3.5</v>
      </c>
      <c r="L21" s="168">
        <v>0</v>
      </c>
      <c r="M21" s="168">
        <v>0</v>
      </c>
      <c r="N21" s="168">
        <v>1.5</v>
      </c>
      <c r="O21" s="168">
        <v>0.5</v>
      </c>
      <c r="P21" s="168">
        <v>1</v>
      </c>
      <c r="Q21" s="168">
        <v>0</v>
      </c>
      <c r="R21" s="168">
        <v>1.5</v>
      </c>
      <c r="S21" s="168">
        <v>2</v>
      </c>
      <c r="T21" s="168">
        <v>0</v>
      </c>
      <c r="U21" s="168">
        <v>1</v>
      </c>
      <c r="W21" s="44">
        <f t="shared" si="0"/>
        <v>17.5</v>
      </c>
    </row>
    <row r="22" spans="1:23" s="41" customFormat="1" ht="20.5" customHeight="1" x14ac:dyDescent="0.2">
      <c r="A22" s="38" t="s">
        <v>133</v>
      </c>
      <c r="B22" s="168">
        <v>0</v>
      </c>
      <c r="C22" s="168">
        <v>3</v>
      </c>
      <c r="D22" s="168">
        <v>0</v>
      </c>
      <c r="E22" s="168">
        <v>0</v>
      </c>
      <c r="F22" s="168">
        <v>0.5</v>
      </c>
      <c r="G22" s="168">
        <v>2</v>
      </c>
      <c r="H22" s="168">
        <v>0</v>
      </c>
      <c r="I22" s="168">
        <v>2</v>
      </c>
      <c r="J22" s="168">
        <v>0</v>
      </c>
      <c r="K22" s="168">
        <v>3.5</v>
      </c>
      <c r="L22" s="168">
        <v>0</v>
      </c>
      <c r="M22" s="168">
        <v>1</v>
      </c>
      <c r="N22" s="168">
        <v>1</v>
      </c>
      <c r="O22" s="168">
        <v>2</v>
      </c>
      <c r="P22" s="168">
        <v>2</v>
      </c>
      <c r="Q22" s="168">
        <v>1.5</v>
      </c>
      <c r="R22" s="168">
        <v>2.5</v>
      </c>
      <c r="S22" s="168">
        <v>3</v>
      </c>
      <c r="T22" s="168">
        <v>0.5</v>
      </c>
      <c r="U22" s="168">
        <v>1</v>
      </c>
      <c r="W22" s="44">
        <f t="shared" si="0"/>
        <v>25.5</v>
      </c>
    </row>
    <row r="23" spans="1:23" s="41" customFormat="1" ht="20.5" customHeight="1" x14ac:dyDescent="0.2">
      <c r="A23" s="38" t="s">
        <v>134</v>
      </c>
      <c r="B23" s="168">
        <v>1</v>
      </c>
      <c r="C23" s="168">
        <v>2</v>
      </c>
      <c r="D23" s="168">
        <v>2</v>
      </c>
      <c r="E23" s="168">
        <v>0</v>
      </c>
      <c r="F23" s="168">
        <v>0</v>
      </c>
      <c r="G23" s="168">
        <v>2</v>
      </c>
      <c r="H23" s="168">
        <v>0</v>
      </c>
      <c r="I23" s="168">
        <v>1</v>
      </c>
      <c r="J23" s="168">
        <v>0</v>
      </c>
      <c r="K23" s="168">
        <v>3</v>
      </c>
      <c r="L23" s="168">
        <v>0</v>
      </c>
      <c r="M23" s="168">
        <v>0.5</v>
      </c>
      <c r="N23" s="168">
        <v>1</v>
      </c>
      <c r="O23" s="168">
        <v>1</v>
      </c>
      <c r="P23" s="168">
        <v>1</v>
      </c>
      <c r="Q23" s="168">
        <v>0.5</v>
      </c>
      <c r="R23" s="168">
        <v>2</v>
      </c>
      <c r="S23" s="168">
        <v>2</v>
      </c>
      <c r="T23" s="168">
        <v>1</v>
      </c>
      <c r="U23" s="168">
        <v>0.5</v>
      </c>
      <c r="W23" s="44">
        <f t="shared" si="0"/>
        <v>20.5</v>
      </c>
    </row>
    <row r="24" spans="1:23" s="41" customFormat="1" ht="20.5" customHeight="1" x14ac:dyDescent="0.2">
      <c r="A24" s="38" t="s">
        <v>135</v>
      </c>
      <c r="B24" s="168">
        <v>0.5</v>
      </c>
      <c r="C24" s="168">
        <v>0</v>
      </c>
      <c r="D24" s="168">
        <v>2</v>
      </c>
      <c r="E24" s="168">
        <v>3</v>
      </c>
      <c r="F24" s="168">
        <v>0</v>
      </c>
      <c r="G24" s="168">
        <v>2</v>
      </c>
      <c r="H24" s="168">
        <v>0</v>
      </c>
      <c r="I24" s="168">
        <v>0</v>
      </c>
      <c r="J24" s="168">
        <v>0</v>
      </c>
      <c r="K24" s="168">
        <v>0</v>
      </c>
      <c r="L24" s="168">
        <v>0</v>
      </c>
      <c r="M24" s="168">
        <v>0</v>
      </c>
      <c r="N24" s="168">
        <v>0.5</v>
      </c>
      <c r="O24" s="168">
        <v>0</v>
      </c>
      <c r="P24" s="168">
        <v>0</v>
      </c>
      <c r="Q24" s="168">
        <v>1</v>
      </c>
      <c r="R24" s="168">
        <v>1</v>
      </c>
      <c r="S24" s="168">
        <v>1</v>
      </c>
      <c r="T24" s="168">
        <v>0</v>
      </c>
      <c r="U24" s="168">
        <v>0.5</v>
      </c>
      <c r="W24" s="44">
        <f t="shared" si="0"/>
        <v>11.5</v>
      </c>
    </row>
    <row r="25" spans="1:23" s="41" customFormat="1" ht="20.5" customHeight="1" x14ac:dyDescent="0.2">
      <c r="A25" s="38" t="s">
        <v>136</v>
      </c>
      <c r="B25" s="168">
        <v>1</v>
      </c>
      <c r="C25" s="168">
        <v>3</v>
      </c>
      <c r="D25" s="168">
        <v>0</v>
      </c>
      <c r="E25" s="168">
        <v>0</v>
      </c>
      <c r="F25" s="168">
        <v>0</v>
      </c>
      <c r="G25" s="168">
        <v>0</v>
      </c>
      <c r="H25" s="168">
        <v>0</v>
      </c>
      <c r="I25" s="168">
        <v>0.5</v>
      </c>
      <c r="J25" s="168">
        <v>0</v>
      </c>
      <c r="K25" s="168">
        <v>3</v>
      </c>
      <c r="L25" s="168">
        <v>1</v>
      </c>
      <c r="M25" s="168">
        <v>0</v>
      </c>
      <c r="N25" s="168">
        <v>0</v>
      </c>
      <c r="O25" s="168">
        <v>0.5</v>
      </c>
      <c r="P25" s="168">
        <v>2</v>
      </c>
      <c r="Q25" s="168">
        <v>0</v>
      </c>
      <c r="R25" s="168">
        <v>0.5</v>
      </c>
      <c r="S25" s="168">
        <v>1.5</v>
      </c>
      <c r="T25" s="168">
        <v>0</v>
      </c>
      <c r="U25" s="168">
        <v>1</v>
      </c>
      <c r="W25" s="44">
        <f t="shared" si="0"/>
        <v>14</v>
      </c>
    </row>
    <row r="26" spans="1:23" s="41" customFormat="1" ht="20.5" customHeight="1" x14ac:dyDescent="0.2">
      <c r="A26" s="38" t="s">
        <v>137</v>
      </c>
      <c r="B26" s="168">
        <v>0</v>
      </c>
      <c r="C26" s="168">
        <v>0</v>
      </c>
      <c r="D26" s="168">
        <v>2.5</v>
      </c>
      <c r="E26" s="168">
        <v>3</v>
      </c>
      <c r="F26" s="168">
        <v>0.5</v>
      </c>
      <c r="G26" s="168">
        <v>1.5</v>
      </c>
      <c r="H26" s="168">
        <v>0</v>
      </c>
      <c r="I26" s="168">
        <v>1</v>
      </c>
      <c r="J26" s="168">
        <v>0</v>
      </c>
      <c r="K26" s="168">
        <v>1.5</v>
      </c>
      <c r="L26" s="168">
        <v>0</v>
      </c>
      <c r="M26" s="168">
        <v>1</v>
      </c>
      <c r="N26" s="168">
        <v>0.5</v>
      </c>
      <c r="O26" s="168">
        <v>1</v>
      </c>
      <c r="P26" s="168">
        <v>0.5</v>
      </c>
      <c r="Q26" s="168">
        <v>2</v>
      </c>
      <c r="R26" s="168">
        <v>2</v>
      </c>
      <c r="S26" s="168">
        <v>2</v>
      </c>
      <c r="T26" s="168">
        <v>1</v>
      </c>
      <c r="U26" s="168">
        <v>1</v>
      </c>
      <c r="W26" s="44">
        <f t="shared" si="0"/>
        <v>21</v>
      </c>
    </row>
    <row r="27" spans="1:23" s="41" customFormat="1" ht="20.5" customHeight="1" x14ac:dyDescent="0.2">
      <c r="A27" s="38" t="s">
        <v>138</v>
      </c>
      <c r="B27" s="168">
        <v>0</v>
      </c>
      <c r="C27" s="168">
        <v>1</v>
      </c>
      <c r="D27" s="168">
        <v>2</v>
      </c>
      <c r="E27" s="168">
        <v>2</v>
      </c>
      <c r="F27" s="168">
        <v>0.5</v>
      </c>
      <c r="G27" s="168">
        <v>1.5</v>
      </c>
      <c r="H27" s="168">
        <v>0</v>
      </c>
      <c r="I27" s="168">
        <v>0.5</v>
      </c>
      <c r="J27" s="168">
        <v>0</v>
      </c>
      <c r="K27" s="168">
        <v>2</v>
      </c>
      <c r="L27" s="168">
        <v>0</v>
      </c>
      <c r="M27" s="168">
        <v>1</v>
      </c>
      <c r="N27" s="168">
        <v>0</v>
      </c>
      <c r="O27" s="168">
        <v>1</v>
      </c>
      <c r="P27" s="168">
        <v>0.5</v>
      </c>
      <c r="Q27" s="168">
        <v>2</v>
      </c>
      <c r="R27" s="168">
        <v>2</v>
      </c>
      <c r="S27" s="168">
        <v>2</v>
      </c>
      <c r="T27" s="168">
        <v>0</v>
      </c>
      <c r="U27" s="168">
        <v>1</v>
      </c>
      <c r="W27" s="44">
        <f t="shared" si="0"/>
        <v>19</v>
      </c>
    </row>
    <row r="28" spans="1:23" s="41" customFormat="1" ht="20.5" customHeight="1" x14ac:dyDescent="0.2">
      <c r="A28" s="38" t="s">
        <v>139</v>
      </c>
      <c r="B28" s="168">
        <v>0</v>
      </c>
      <c r="C28" s="168">
        <v>0</v>
      </c>
      <c r="D28" s="168">
        <v>0</v>
      </c>
      <c r="E28" s="168">
        <v>1.5</v>
      </c>
      <c r="F28" s="168">
        <v>0.5</v>
      </c>
      <c r="G28" s="168">
        <v>0.5</v>
      </c>
      <c r="H28" s="168">
        <v>0</v>
      </c>
      <c r="I28" s="168">
        <v>1</v>
      </c>
      <c r="J28" s="168">
        <v>2</v>
      </c>
      <c r="K28" s="168">
        <v>0.5</v>
      </c>
      <c r="L28" s="168">
        <v>0</v>
      </c>
      <c r="M28" s="168">
        <v>0.5</v>
      </c>
      <c r="N28" s="168">
        <v>0</v>
      </c>
      <c r="O28" s="168">
        <v>1</v>
      </c>
      <c r="P28" s="168">
        <v>3</v>
      </c>
      <c r="Q28" s="168">
        <v>2</v>
      </c>
      <c r="R28" s="168">
        <v>1</v>
      </c>
      <c r="S28" s="168">
        <v>1.5</v>
      </c>
      <c r="T28" s="168">
        <v>0</v>
      </c>
      <c r="U28" s="168">
        <v>0.5</v>
      </c>
      <c r="W28" s="44">
        <f t="shared" si="0"/>
        <v>15.5</v>
      </c>
    </row>
    <row r="29" spans="1:23" s="41" customFormat="1" ht="20.5" customHeight="1" x14ac:dyDescent="0.2">
      <c r="A29" s="38" t="s">
        <v>140</v>
      </c>
      <c r="B29" s="168">
        <v>0.5</v>
      </c>
      <c r="C29" s="168">
        <v>0.5</v>
      </c>
      <c r="D29" s="168">
        <v>1</v>
      </c>
      <c r="E29" s="168">
        <v>0</v>
      </c>
      <c r="F29" s="168">
        <v>0</v>
      </c>
      <c r="G29" s="168">
        <v>0</v>
      </c>
      <c r="H29" s="168">
        <v>2</v>
      </c>
      <c r="I29" s="168">
        <v>2</v>
      </c>
      <c r="J29" s="168">
        <v>0</v>
      </c>
      <c r="K29" s="168">
        <v>0</v>
      </c>
      <c r="L29" s="168">
        <v>0</v>
      </c>
      <c r="M29" s="168">
        <v>0</v>
      </c>
      <c r="N29" s="168">
        <v>2</v>
      </c>
      <c r="O29" s="168">
        <v>1</v>
      </c>
      <c r="P29" s="168">
        <v>0</v>
      </c>
      <c r="Q29" s="168">
        <v>0</v>
      </c>
      <c r="R29" s="168">
        <v>1</v>
      </c>
      <c r="S29" s="168">
        <v>1.5</v>
      </c>
      <c r="T29" s="168">
        <v>0</v>
      </c>
      <c r="U29" s="168">
        <v>0</v>
      </c>
      <c r="W29" s="44">
        <f t="shared" si="0"/>
        <v>11.5</v>
      </c>
    </row>
    <row r="30" spans="1:23" s="41" customFormat="1" ht="20.5" customHeight="1" x14ac:dyDescent="0.2">
      <c r="A30" s="38" t="s">
        <v>141</v>
      </c>
      <c r="B30" s="168">
        <v>0</v>
      </c>
      <c r="C30" s="168">
        <v>0</v>
      </c>
      <c r="D30" s="168">
        <v>2.5</v>
      </c>
      <c r="E30" s="168">
        <v>2</v>
      </c>
      <c r="F30" s="168">
        <v>0.5</v>
      </c>
      <c r="G30" s="168">
        <v>0</v>
      </c>
      <c r="H30" s="168">
        <v>0</v>
      </c>
      <c r="I30" s="168">
        <v>0.5</v>
      </c>
      <c r="J30" s="168">
        <v>0</v>
      </c>
      <c r="K30" s="168">
        <v>0</v>
      </c>
      <c r="L30" s="168">
        <v>0</v>
      </c>
      <c r="M30" s="168">
        <v>0</v>
      </c>
      <c r="N30" s="168">
        <v>1</v>
      </c>
      <c r="O30" s="168">
        <v>1.5</v>
      </c>
      <c r="P30" s="168">
        <v>0</v>
      </c>
      <c r="Q30" s="168">
        <v>1.5</v>
      </c>
      <c r="R30" s="168">
        <v>1</v>
      </c>
      <c r="S30" s="168">
        <v>2</v>
      </c>
      <c r="T30" s="168">
        <v>0</v>
      </c>
      <c r="U30" s="168">
        <v>0</v>
      </c>
      <c r="W30" s="44">
        <f t="shared" si="0"/>
        <v>12.5</v>
      </c>
    </row>
    <row r="31" spans="1:23" s="41" customFormat="1" ht="20.5" customHeight="1" x14ac:dyDescent="0.2">
      <c r="A31" s="38" t="s">
        <v>142</v>
      </c>
      <c r="B31" s="168">
        <v>1</v>
      </c>
      <c r="C31" s="168">
        <v>2</v>
      </c>
      <c r="D31" s="168">
        <v>2.5</v>
      </c>
      <c r="E31" s="168">
        <v>0</v>
      </c>
      <c r="F31" s="168">
        <v>0</v>
      </c>
      <c r="G31" s="168">
        <v>0</v>
      </c>
      <c r="H31" s="168">
        <v>2</v>
      </c>
      <c r="I31" s="168">
        <v>3</v>
      </c>
      <c r="J31" s="168">
        <v>1</v>
      </c>
      <c r="K31" s="168">
        <v>4</v>
      </c>
      <c r="L31" s="168">
        <v>0</v>
      </c>
      <c r="M31" s="168">
        <v>0</v>
      </c>
      <c r="N31" s="168">
        <v>1.5</v>
      </c>
      <c r="O31" s="168">
        <v>2</v>
      </c>
      <c r="P31" s="168">
        <v>0.5</v>
      </c>
      <c r="Q31" s="168">
        <v>0</v>
      </c>
      <c r="R31" s="168">
        <v>1</v>
      </c>
      <c r="S31" s="168">
        <v>1.5</v>
      </c>
      <c r="T31" s="168">
        <v>0</v>
      </c>
      <c r="U31" s="168">
        <v>0.5</v>
      </c>
      <c r="W31" s="44">
        <f t="shared" si="0"/>
        <v>22.5</v>
      </c>
    </row>
    <row r="32" spans="1:23" s="41" customFormat="1" ht="20.5" customHeight="1" x14ac:dyDescent="0.2">
      <c r="A32" s="39" t="s">
        <v>143</v>
      </c>
      <c r="B32" s="168">
        <v>0</v>
      </c>
      <c r="C32" s="168">
        <v>0</v>
      </c>
      <c r="D32" s="168">
        <v>2.5</v>
      </c>
      <c r="E32" s="168">
        <v>2</v>
      </c>
      <c r="F32" s="168">
        <v>1</v>
      </c>
      <c r="G32" s="168">
        <v>2</v>
      </c>
      <c r="H32" s="168">
        <v>0</v>
      </c>
      <c r="I32" s="168">
        <v>0.5</v>
      </c>
      <c r="J32" s="168">
        <v>0</v>
      </c>
      <c r="K32" s="168">
        <v>0</v>
      </c>
      <c r="L32" s="168">
        <v>0</v>
      </c>
      <c r="M32" s="168">
        <v>0</v>
      </c>
      <c r="N32" s="168">
        <v>1</v>
      </c>
      <c r="O32" s="168">
        <v>0</v>
      </c>
      <c r="P32" s="168">
        <v>0</v>
      </c>
      <c r="Q32" s="168">
        <v>1.5</v>
      </c>
      <c r="R32" s="168">
        <v>1</v>
      </c>
      <c r="S32" s="168">
        <v>2</v>
      </c>
      <c r="T32" s="168">
        <v>0</v>
      </c>
      <c r="U32" s="168">
        <v>0</v>
      </c>
      <c r="W32" s="44">
        <f t="shared" si="0"/>
        <v>13.5</v>
      </c>
    </row>
    <row r="33" spans="1:23" s="41" customFormat="1" ht="20.5" customHeight="1" x14ac:dyDescent="0.2">
      <c r="A33" s="39" t="s">
        <v>144</v>
      </c>
      <c r="B33" s="168">
        <v>1</v>
      </c>
      <c r="C33" s="168">
        <v>1</v>
      </c>
      <c r="D33" s="168">
        <v>4</v>
      </c>
      <c r="E33" s="168">
        <v>3</v>
      </c>
      <c r="F33" s="168">
        <v>1</v>
      </c>
      <c r="G33" s="168">
        <v>2.5</v>
      </c>
      <c r="H33" s="168">
        <v>0</v>
      </c>
      <c r="I33" s="168">
        <v>0</v>
      </c>
      <c r="J33" s="168">
        <v>0</v>
      </c>
      <c r="K33" s="168">
        <v>0</v>
      </c>
      <c r="L33" s="168">
        <v>0</v>
      </c>
      <c r="M33" s="168">
        <v>0</v>
      </c>
      <c r="N33" s="168">
        <v>1</v>
      </c>
      <c r="O33" s="168">
        <v>0</v>
      </c>
      <c r="P33" s="168">
        <v>0</v>
      </c>
      <c r="Q33" s="168">
        <v>1</v>
      </c>
      <c r="R33" s="168">
        <v>1</v>
      </c>
      <c r="S33" s="168">
        <v>1</v>
      </c>
      <c r="T33" s="168">
        <v>0</v>
      </c>
      <c r="U33" s="168">
        <v>0</v>
      </c>
      <c r="W33" s="44">
        <f t="shared" si="0"/>
        <v>16.5</v>
      </c>
    </row>
    <row r="34" spans="1:23" s="41" customFormat="1" ht="20.5" customHeight="1" x14ac:dyDescent="0.2">
      <c r="A34" s="39" t="s">
        <v>145</v>
      </c>
      <c r="B34" s="168">
        <v>0</v>
      </c>
      <c r="C34" s="168">
        <v>1</v>
      </c>
      <c r="D34" s="168">
        <v>3</v>
      </c>
      <c r="E34" s="168">
        <v>3</v>
      </c>
      <c r="F34" s="168">
        <v>0</v>
      </c>
      <c r="G34" s="168">
        <v>3</v>
      </c>
      <c r="H34" s="168">
        <v>0</v>
      </c>
      <c r="I34" s="168">
        <v>0</v>
      </c>
      <c r="J34" s="168">
        <v>0</v>
      </c>
      <c r="K34" s="168">
        <v>0</v>
      </c>
      <c r="L34" s="168">
        <v>0</v>
      </c>
      <c r="M34" s="168">
        <v>0</v>
      </c>
      <c r="N34" s="168">
        <v>0</v>
      </c>
      <c r="O34" s="168">
        <v>1</v>
      </c>
      <c r="P34" s="168">
        <v>1.5</v>
      </c>
      <c r="Q34" s="168">
        <v>1</v>
      </c>
      <c r="R34" s="168">
        <v>1</v>
      </c>
      <c r="S34" s="168">
        <v>1</v>
      </c>
      <c r="T34" s="168">
        <v>0.5</v>
      </c>
      <c r="U34" s="168">
        <v>0</v>
      </c>
      <c r="W34" s="44">
        <f t="shared" si="0"/>
        <v>16</v>
      </c>
    </row>
    <row r="35" spans="1:23" s="41" customFormat="1" ht="20.5" customHeight="1" x14ac:dyDescent="0.2">
      <c r="A35" s="39" t="s">
        <v>146</v>
      </c>
      <c r="B35" s="168">
        <v>0</v>
      </c>
      <c r="C35" s="168">
        <v>0</v>
      </c>
      <c r="D35" s="168">
        <v>3</v>
      </c>
      <c r="E35" s="168">
        <v>1</v>
      </c>
      <c r="F35" s="168">
        <v>2</v>
      </c>
      <c r="G35" s="168">
        <v>0</v>
      </c>
      <c r="H35" s="168">
        <v>0</v>
      </c>
      <c r="I35" s="168">
        <v>0</v>
      </c>
      <c r="J35" s="168">
        <v>0</v>
      </c>
      <c r="K35" s="168">
        <v>0</v>
      </c>
      <c r="L35" s="168">
        <v>0</v>
      </c>
      <c r="M35" s="168">
        <v>0</v>
      </c>
      <c r="N35" s="168">
        <v>0</v>
      </c>
      <c r="O35" s="168">
        <v>0</v>
      </c>
      <c r="P35" s="168">
        <v>0</v>
      </c>
      <c r="Q35" s="168">
        <v>1.5</v>
      </c>
      <c r="R35" s="168">
        <v>1</v>
      </c>
      <c r="S35" s="168">
        <v>2</v>
      </c>
      <c r="T35" s="168">
        <v>0</v>
      </c>
      <c r="U35" s="168">
        <v>0</v>
      </c>
      <c r="W35" s="44">
        <f t="shared" si="0"/>
        <v>10.5</v>
      </c>
    </row>
    <row r="36" spans="1:23" s="41" customFormat="1" ht="20.5" customHeight="1" x14ac:dyDescent="0.2">
      <c r="A36" s="39" t="s">
        <v>147</v>
      </c>
      <c r="B36" s="168">
        <v>0</v>
      </c>
      <c r="C36" s="168">
        <v>0</v>
      </c>
      <c r="D36" s="168">
        <v>4</v>
      </c>
      <c r="E36" s="168">
        <v>2</v>
      </c>
      <c r="F36" s="168">
        <v>2</v>
      </c>
      <c r="G36" s="168">
        <v>0</v>
      </c>
      <c r="H36" s="168">
        <v>0</v>
      </c>
      <c r="I36" s="168">
        <v>0</v>
      </c>
      <c r="J36" s="168">
        <v>0</v>
      </c>
      <c r="K36" s="168">
        <v>0</v>
      </c>
      <c r="L36" s="168">
        <v>0</v>
      </c>
      <c r="M36" s="168">
        <v>0</v>
      </c>
      <c r="N36" s="168">
        <v>0</v>
      </c>
      <c r="O36" s="168">
        <v>0</v>
      </c>
      <c r="P36" s="168">
        <v>0</v>
      </c>
      <c r="Q36" s="168">
        <v>1.5</v>
      </c>
      <c r="R36" s="168">
        <v>1</v>
      </c>
      <c r="S36" s="168">
        <v>2</v>
      </c>
      <c r="T36" s="168">
        <v>2</v>
      </c>
      <c r="U36" s="168">
        <v>0</v>
      </c>
      <c r="W36" s="44">
        <f t="shared" si="0"/>
        <v>14.5</v>
      </c>
    </row>
    <row r="37" spans="1:23" s="41" customFormat="1" ht="20.5" customHeight="1" x14ac:dyDescent="0.2">
      <c r="A37" s="39" t="s">
        <v>148</v>
      </c>
      <c r="B37" s="168">
        <v>0</v>
      </c>
      <c r="C37" s="168">
        <v>1</v>
      </c>
      <c r="D37" s="168">
        <v>0.5</v>
      </c>
      <c r="E37" s="168">
        <v>0</v>
      </c>
      <c r="F37" s="168">
        <v>3</v>
      </c>
      <c r="G37" s="168">
        <v>0.5</v>
      </c>
      <c r="H37" s="168">
        <v>0</v>
      </c>
      <c r="I37" s="168">
        <v>0</v>
      </c>
      <c r="J37" s="168">
        <v>0</v>
      </c>
      <c r="K37" s="168">
        <v>1</v>
      </c>
      <c r="L37" s="168">
        <v>0</v>
      </c>
      <c r="M37" s="168">
        <v>0</v>
      </c>
      <c r="N37" s="168">
        <v>0</v>
      </c>
      <c r="O37" s="168">
        <v>0</v>
      </c>
      <c r="P37" s="168">
        <v>1.5</v>
      </c>
      <c r="Q37" s="168">
        <v>2.5</v>
      </c>
      <c r="R37" s="168">
        <v>1.5</v>
      </c>
      <c r="S37" s="168">
        <v>1</v>
      </c>
      <c r="T37" s="168">
        <v>2</v>
      </c>
      <c r="U37" s="168">
        <v>0</v>
      </c>
      <c r="W37" s="44">
        <f t="shared" si="0"/>
        <v>14.5</v>
      </c>
    </row>
    <row r="38" spans="1:23" s="41" customFormat="1" ht="20.5" customHeight="1" x14ac:dyDescent="0.2">
      <c r="A38" s="38" t="s">
        <v>149</v>
      </c>
      <c r="B38" s="168">
        <v>1</v>
      </c>
      <c r="C38" s="168">
        <v>1.5</v>
      </c>
      <c r="D38" s="168">
        <v>2</v>
      </c>
      <c r="E38" s="168">
        <v>2</v>
      </c>
      <c r="F38" s="168">
        <v>2.5</v>
      </c>
      <c r="G38" s="168">
        <v>3</v>
      </c>
      <c r="H38" s="168">
        <v>1</v>
      </c>
      <c r="I38" s="168">
        <v>2</v>
      </c>
      <c r="J38" s="168">
        <v>1.5</v>
      </c>
      <c r="K38" s="168">
        <v>1</v>
      </c>
      <c r="L38" s="168">
        <v>1</v>
      </c>
      <c r="M38" s="168">
        <v>1</v>
      </c>
      <c r="N38" s="168">
        <v>2</v>
      </c>
      <c r="O38" s="168">
        <v>1</v>
      </c>
      <c r="P38" s="168">
        <v>1</v>
      </c>
      <c r="Q38" s="168">
        <v>1</v>
      </c>
      <c r="R38" s="168">
        <v>1.5</v>
      </c>
      <c r="S38" s="168">
        <v>1</v>
      </c>
      <c r="T38" s="168">
        <v>2.5</v>
      </c>
      <c r="U38" s="168">
        <v>1</v>
      </c>
      <c r="W38" s="44">
        <f t="shared" si="0"/>
        <v>30.5</v>
      </c>
    </row>
    <row r="39" spans="1:23" s="41" customFormat="1" ht="20.5" customHeight="1" x14ac:dyDescent="0.2">
      <c r="A39" s="38" t="s">
        <v>150</v>
      </c>
      <c r="B39" s="168">
        <v>0</v>
      </c>
      <c r="C39" s="168">
        <v>0</v>
      </c>
      <c r="D39" s="168">
        <v>2</v>
      </c>
      <c r="E39" s="168">
        <v>2</v>
      </c>
      <c r="F39" s="168">
        <v>2.5</v>
      </c>
      <c r="G39" s="168">
        <v>2</v>
      </c>
      <c r="H39" s="168">
        <v>2</v>
      </c>
      <c r="I39" s="168">
        <v>0</v>
      </c>
      <c r="J39" s="168">
        <v>0.5</v>
      </c>
      <c r="K39" s="168">
        <v>2</v>
      </c>
      <c r="L39" s="168">
        <v>1</v>
      </c>
      <c r="M39" s="168">
        <v>1</v>
      </c>
      <c r="N39" s="168">
        <v>1.5</v>
      </c>
      <c r="O39" s="168">
        <v>1</v>
      </c>
      <c r="P39" s="168">
        <v>0</v>
      </c>
      <c r="Q39" s="168">
        <v>2</v>
      </c>
      <c r="R39" s="168">
        <v>1</v>
      </c>
      <c r="S39" s="168">
        <v>1</v>
      </c>
      <c r="T39" s="168">
        <v>2.5</v>
      </c>
      <c r="U39" s="168">
        <v>0</v>
      </c>
      <c r="W39" s="44">
        <f t="shared" si="0"/>
        <v>24</v>
      </c>
    </row>
    <row r="40" spans="1:23" s="41" customFormat="1" ht="20.5" customHeight="1" x14ac:dyDescent="0.2">
      <c r="A40" s="38" t="s">
        <v>151</v>
      </c>
      <c r="B40" s="168">
        <v>0</v>
      </c>
      <c r="C40" s="168">
        <v>0</v>
      </c>
      <c r="D40" s="168">
        <v>2</v>
      </c>
      <c r="E40" s="168">
        <v>2</v>
      </c>
      <c r="F40" s="168">
        <v>4</v>
      </c>
      <c r="G40" s="168">
        <v>0.5</v>
      </c>
      <c r="H40" s="168">
        <v>0</v>
      </c>
      <c r="I40" s="168">
        <v>0</v>
      </c>
      <c r="J40" s="168">
        <v>0</v>
      </c>
      <c r="K40" s="168">
        <v>0</v>
      </c>
      <c r="L40" s="168">
        <v>0</v>
      </c>
      <c r="M40" s="168">
        <v>0</v>
      </c>
      <c r="N40" s="168">
        <v>0</v>
      </c>
      <c r="O40" s="168">
        <v>0</v>
      </c>
      <c r="P40" s="168">
        <v>0</v>
      </c>
      <c r="Q40" s="168">
        <v>2</v>
      </c>
      <c r="R40" s="168">
        <v>0</v>
      </c>
      <c r="S40" s="168">
        <v>0</v>
      </c>
      <c r="T40" s="168">
        <v>4</v>
      </c>
      <c r="U40" s="168">
        <v>0</v>
      </c>
      <c r="W40" s="44">
        <f t="shared" si="0"/>
        <v>14.5</v>
      </c>
    </row>
    <row r="41" spans="1:23" s="41" customFormat="1" ht="20.5" customHeight="1" x14ac:dyDescent="0.2">
      <c r="A41" s="38" t="s">
        <v>152</v>
      </c>
      <c r="B41" s="168">
        <v>1</v>
      </c>
      <c r="C41" s="168">
        <v>1</v>
      </c>
      <c r="D41" s="168">
        <v>3</v>
      </c>
      <c r="E41" s="168">
        <v>1.5</v>
      </c>
      <c r="F41" s="168">
        <v>3</v>
      </c>
      <c r="G41" s="168">
        <v>4</v>
      </c>
      <c r="H41" s="168">
        <v>2</v>
      </c>
      <c r="I41" s="168">
        <v>1</v>
      </c>
      <c r="J41" s="168">
        <v>1</v>
      </c>
      <c r="K41" s="168">
        <v>0.5</v>
      </c>
      <c r="L41" s="168">
        <v>1</v>
      </c>
      <c r="M41" s="168">
        <v>1</v>
      </c>
      <c r="N41" s="168">
        <v>1.5</v>
      </c>
      <c r="O41" s="168">
        <v>0</v>
      </c>
      <c r="P41" s="168">
        <v>1</v>
      </c>
      <c r="Q41" s="168">
        <v>1</v>
      </c>
      <c r="R41" s="168">
        <v>1</v>
      </c>
      <c r="S41" s="168">
        <v>1</v>
      </c>
      <c r="T41" s="168">
        <v>2.5</v>
      </c>
      <c r="U41" s="168">
        <v>1</v>
      </c>
      <c r="W41" s="44">
        <f t="shared" si="0"/>
        <v>29</v>
      </c>
    </row>
    <row r="43" spans="1:23" x14ac:dyDescent="0.2">
      <c r="P43"/>
    </row>
    <row r="44" spans="1:23" x14ac:dyDescent="0.2">
      <c r="P44"/>
    </row>
    <row r="45" spans="1:23" x14ac:dyDescent="0.2">
      <c r="P45"/>
    </row>
    <row r="46" spans="1:23" x14ac:dyDescent="0.2">
      <c r="P46"/>
    </row>
    <row r="47" spans="1:23" x14ac:dyDescent="0.2">
      <c r="P47"/>
    </row>
    <row r="48" spans="1:23" x14ac:dyDescent="0.2">
      <c r="P48"/>
    </row>
    <row r="49" spans="16:16" x14ac:dyDescent="0.2">
      <c r="P49"/>
    </row>
    <row r="50" spans="16:16" x14ac:dyDescent="0.2">
      <c r="P50"/>
    </row>
  </sheetData>
  <autoFilter ref="A1:W41" xr:uid="{0B322626-26AE-44DB-900C-74E51DB74767}"/>
  <conditionalFormatting sqref="B2:U41">
    <cfRule type="cellIs" dxfId="22" priority="1" stopIfTrue="1" operator="greaterThanOrEqual">
      <formula>3</formula>
    </cfRule>
    <cfRule type="cellIs" dxfId="21" priority="2" stopIfTrue="1" operator="greaterThanOrEqual">
      <formula>2</formula>
    </cfRule>
    <cfRule type="cellIs" dxfId="20" priority="3" operator="greaterThanOrEqual">
      <formula>1</formula>
    </cfRule>
  </conditionalFormatting>
  <pageMargins left="0.25" right="0.25" top="0.75" bottom="0.75" header="0.3" footer="0.3"/>
  <pageSetup paperSize="5" scale="33" fitToHeight="100" orientation="landscape" verticalDpi="4294967293" r:id="rId1"/>
  <headerFooter>
    <oddHeader xml:space="preserve">&amp;L&amp;10COBIT® 2019 Governance System Design Toolkit&amp;R&amp;10&amp;D&amp;11
</oddHeader>
    <oddFooter>&amp;L&amp;10Copyright ISACA 2018&amp;C&amp;10&amp;F&amp;R&amp;10&amp;A—Page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D58F4-5661-4991-8E36-427CDD731BAC}">
  <sheetPr>
    <tabColor theme="9" tint="-0.499984740745262"/>
    <pageSetUpPr fitToPage="1"/>
  </sheetPr>
  <dimension ref="A1:U69"/>
  <sheetViews>
    <sheetView showGridLines="0" topLeftCell="T1" zoomScale="85" zoomScaleNormal="85" workbookViewId="0">
      <pane ySplit="2" topLeftCell="A23" activePane="bottomLeft" state="frozen"/>
      <selection activeCell="A9" sqref="A9:B9"/>
      <selection pane="bottomLeft" activeCell="G12" sqref="G12"/>
    </sheetView>
  </sheetViews>
  <sheetFormatPr baseColWidth="10" defaultColWidth="8.83203125" defaultRowHeight="15" x14ac:dyDescent="0.2"/>
  <cols>
    <col min="1" max="1" width="12.83203125" customWidth="1"/>
    <col min="2" max="2" width="8.5" customWidth="1"/>
    <col min="3" max="3" width="11.1640625" customWidth="1"/>
    <col min="4" max="4" width="12.1640625" customWidth="1"/>
    <col min="5" max="5" width="21.5" customWidth="1"/>
    <col min="6" max="6" width="24.83203125" customWidth="1"/>
    <col min="7" max="7" width="19.1640625" customWidth="1"/>
    <col min="8" max="8" width="17.5" customWidth="1"/>
  </cols>
  <sheetData>
    <row r="1" spans="1:14" s="19" customFormat="1" ht="36" customHeight="1" x14ac:dyDescent="0.2">
      <c r="A1" s="209" t="s">
        <v>348</v>
      </c>
      <c r="B1" s="210"/>
      <c r="C1" s="210"/>
      <c r="D1" s="210"/>
      <c r="E1" s="210"/>
      <c r="F1" s="210"/>
      <c r="G1" s="209" t="s">
        <v>348</v>
      </c>
      <c r="H1" s="210"/>
      <c r="I1" s="210"/>
      <c r="J1" s="210"/>
      <c r="K1" s="210"/>
      <c r="L1" s="210"/>
      <c r="M1" s="210"/>
      <c r="N1" s="210"/>
    </row>
    <row r="2" spans="1:14" ht="11" customHeight="1" x14ac:dyDescent="0.2"/>
    <row r="3" spans="1:14" s="19" customFormat="1" ht="21" customHeight="1" x14ac:dyDescent="0.2">
      <c r="A3" s="207" t="s">
        <v>349</v>
      </c>
      <c r="B3" s="207"/>
      <c r="C3" s="207"/>
      <c r="D3" s="207"/>
      <c r="E3" s="207"/>
      <c r="F3" s="207"/>
      <c r="G3" s="207" t="s">
        <v>349</v>
      </c>
      <c r="H3" s="207"/>
      <c r="I3" s="207"/>
      <c r="J3" s="207"/>
      <c r="K3" s="207"/>
      <c r="L3" s="207"/>
      <c r="M3" s="207"/>
      <c r="N3" s="207"/>
    </row>
    <row r="4" spans="1:14" ht="7" customHeight="1" x14ac:dyDescent="0.2"/>
    <row r="5" spans="1:14" s="32" customFormat="1" ht="19.5" customHeight="1" x14ac:dyDescent="0.2">
      <c r="F5"/>
      <c r="G5"/>
      <c r="H5"/>
    </row>
    <row r="6" spans="1:14" s="63" customFormat="1" ht="21" customHeight="1" x14ac:dyDescent="0.2">
      <c r="A6" s="117" t="s">
        <v>94</v>
      </c>
      <c r="B6" s="237" t="s">
        <v>350</v>
      </c>
      <c r="C6" s="237"/>
      <c r="D6" s="121" t="s">
        <v>96</v>
      </c>
      <c r="E6" s="118"/>
      <c r="H6" s="241" t="s">
        <v>351</v>
      </c>
      <c r="I6" s="241"/>
      <c r="J6" s="241"/>
      <c r="K6" s="119"/>
      <c r="L6" s="119"/>
      <c r="M6" s="119"/>
      <c r="N6" s="119"/>
    </row>
    <row r="7" spans="1:14" ht="21" customHeight="1" x14ac:dyDescent="0.2">
      <c r="A7" s="124" t="s">
        <v>352</v>
      </c>
      <c r="B7" s="238">
        <v>0.4</v>
      </c>
      <c r="C7" s="239"/>
      <c r="D7" s="125">
        <v>0.33</v>
      </c>
      <c r="E7" s="25"/>
    </row>
    <row r="8" spans="1:14" ht="21" customHeight="1" x14ac:dyDescent="0.2">
      <c r="A8" s="124" t="s">
        <v>353</v>
      </c>
      <c r="B8" s="240">
        <v>0.6</v>
      </c>
      <c r="C8" s="239"/>
      <c r="D8" s="126">
        <v>0.67</v>
      </c>
      <c r="E8" s="25"/>
    </row>
    <row r="9" spans="1:14" s="33" customFormat="1" ht="16" x14ac:dyDescent="0.2">
      <c r="A9"/>
      <c r="B9"/>
      <c r="C9"/>
      <c r="D9"/>
      <c r="E9"/>
      <c r="F9" s="26"/>
      <c r="G9" s="26"/>
      <c r="H9"/>
      <c r="I9"/>
      <c r="J9"/>
      <c r="K9"/>
      <c r="L9"/>
      <c r="M9"/>
      <c r="N9"/>
    </row>
    <row r="10" spans="1:14" s="33" customFormat="1" ht="17" customHeight="1" x14ac:dyDescent="0.2">
      <c r="A10" s="122" t="s">
        <v>101</v>
      </c>
      <c r="B10" s="87"/>
    </row>
    <row r="11" spans="1:14" s="33" customFormat="1" ht="17" customHeight="1" x14ac:dyDescent="0.2">
      <c r="A11" s="122" t="s">
        <v>102</v>
      </c>
      <c r="B11" s="87"/>
    </row>
    <row r="12" spans="1:14" ht="17" customHeight="1" x14ac:dyDescent="0.2">
      <c r="A12" s="122" t="s">
        <v>103</v>
      </c>
      <c r="B12" s="87">
        <v>1</v>
      </c>
      <c r="C12" s="33"/>
      <c r="D12" s="33"/>
      <c r="E12" s="33"/>
      <c r="H12" s="33"/>
      <c r="I12" s="33"/>
      <c r="J12" s="33"/>
      <c r="K12" s="33"/>
      <c r="L12" s="33"/>
      <c r="M12" s="33"/>
      <c r="N12" s="33"/>
    </row>
    <row r="13" spans="1:14" ht="17" customHeight="1" x14ac:dyDescent="0.2"/>
    <row r="14" spans="1:14" ht="24.5" customHeight="1" x14ac:dyDescent="0.2"/>
    <row r="15" spans="1:14" ht="24.5" customHeight="1" x14ac:dyDescent="0.2"/>
    <row r="16" spans="1:14" ht="24.5" customHeight="1" x14ac:dyDescent="0.2"/>
    <row r="17" spans="1:21" ht="24.5" customHeight="1" x14ac:dyDescent="0.2"/>
    <row r="18" spans="1:21" ht="24.5" customHeight="1" x14ac:dyDescent="0.2"/>
    <row r="19" spans="1:21" ht="24.5" customHeight="1" x14ac:dyDescent="0.2"/>
    <row r="20" spans="1:21" ht="24.5" customHeight="1" x14ac:dyDescent="0.2"/>
    <row r="21" spans="1:21" ht="24.5" customHeight="1" x14ac:dyDescent="0.2"/>
    <row r="22" spans="1:21" ht="24.5" customHeight="1" x14ac:dyDescent="0.2"/>
    <row r="23" spans="1:21" ht="137.5" customHeight="1" x14ac:dyDescent="0.2"/>
    <row r="24" spans="1:21" ht="9" customHeight="1" x14ac:dyDescent="0.2"/>
    <row r="25" spans="1:21" ht="9" customHeight="1" x14ac:dyDescent="0.2"/>
    <row r="26" spans="1:21" s="32" customFormat="1" ht="24.5" customHeight="1" x14ac:dyDescent="0.2">
      <c r="A26" s="212" t="s">
        <v>104</v>
      </c>
      <c r="B26" s="212"/>
      <c r="C26" s="212"/>
      <c r="D26" s="212"/>
      <c r="E26" s="212"/>
      <c r="F26" s="212"/>
      <c r="G26" s="212" t="s">
        <v>104</v>
      </c>
      <c r="H26" s="212"/>
      <c r="I26" s="212"/>
      <c r="J26" s="212"/>
      <c r="K26" s="212"/>
      <c r="L26" s="212"/>
      <c r="M26" s="212"/>
      <c r="N26" s="212"/>
      <c r="O26"/>
      <c r="P26"/>
      <c r="Q26"/>
      <c r="R26"/>
      <c r="S26"/>
      <c r="T26"/>
      <c r="U26"/>
    </row>
    <row r="27" spans="1:21" ht="8.5" customHeight="1" x14ac:dyDescent="0.2"/>
    <row r="28" spans="1:21" s="34" customFormat="1" ht="33.5" customHeight="1" x14ac:dyDescent="0.2">
      <c r="A28" s="231" t="s">
        <v>169</v>
      </c>
      <c r="B28" s="232"/>
      <c r="C28" s="232"/>
      <c r="D28" s="232"/>
      <c r="E28"/>
      <c r="F28"/>
      <c r="G28"/>
      <c r="H28"/>
    </row>
    <row r="29" spans="1:21" s="58" customFormat="1" ht="45" x14ac:dyDescent="0.2">
      <c r="A29" s="94" t="s">
        <v>106</v>
      </c>
      <c r="B29" s="95" t="s">
        <v>107</v>
      </c>
      <c r="C29" s="95" t="s">
        <v>108</v>
      </c>
      <c r="D29" s="95" t="s">
        <v>109</v>
      </c>
      <c r="E29"/>
      <c r="F29"/>
      <c r="G29"/>
      <c r="H29"/>
      <c r="I29" s="34"/>
      <c r="J29" s="34"/>
      <c r="K29" s="34"/>
      <c r="L29" s="34"/>
      <c r="M29" s="34"/>
      <c r="N29" s="34"/>
    </row>
    <row r="30" spans="1:21" x14ac:dyDescent="0.2">
      <c r="A30" s="27" t="s">
        <v>113</v>
      </c>
      <c r="B30" s="127">
        <f t="array" ref="B30:B69">MMULT(DF5map!B2:C41,'DF5'!B7:B8)</f>
        <v>1.8000000000000003</v>
      </c>
      <c r="C30" s="127">
        <f t="array" ref="C30:C69">MMULT(DF5map!B2:C41,'DF5'!D7:D8)</f>
        <v>1.6600000000000001</v>
      </c>
      <c r="D30" s="128">
        <f t="shared" ref="D30:D69" si="0">IFERROR(MROUND((100*B30/C30),5)-100,0)</f>
        <v>10</v>
      </c>
    </row>
    <row r="31" spans="1:21" x14ac:dyDescent="0.2">
      <c r="A31" s="27" t="s">
        <v>114</v>
      </c>
      <c r="B31" s="127">
        <v>1</v>
      </c>
      <c r="C31" s="127">
        <v>1</v>
      </c>
      <c r="D31" s="128">
        <f t="shared" si="0"/>
        <v>0</v>
      </c>
      <c r="J31" s="1"/>
    </row>
    <row r="32" spans="1:21" x14ac:dyDescent="0.2">
      <c r="A32" s="27" t="s">
        <v>115</v>
      </c>
      <c r="B32" s="127">
        <v>2.2000000000000002</v>
      </c>
      <c r="C32" s="127">
        <v>1.9900000000000002</v>
      </c>
      <c r="D32" s="128">
        <f t="shared" si="0"/>
        <v>10</v>
      </c>
    </row>
    <row r="33" spans="1:4" x14ac:dyDescent="0.2">
      <c r="A33" s="27" t="s">
        <v>116</v>
      </c>
      <c r="B33" s="127">
        <v>1</v>
      </c>
      <c r="C33" s="127">
        <v>1</v>
      </c>
      <c r="D33" s="128">
        <f t="shared" si="0"/>
        <v>0</v>
      </c>
    </row>
    <row r="34" spans="1:4" x14ac:dyDescent="0.2">
      <c r="A34" s="27" t="s">
        <v>117</v>
      </c>
      <c r="B34" s="127">
        <v>1.4</v>
      </c>
      <c r="C34" s="127">
        <v>1.33</v>
      </c>
      <c r="D34" s="128">
        <f t="shared" si="0"/>
        <v>5</v>
      </c>
    </row>
    <row r="35" spans="1:4" x14ac:dyDescent="0.2">
      <c r="A35" s="28" t="s">
        <v>118</v>
      </c>
      <c r="B35" s="127">
        <v>1.8000000000000003</v>
      </c>
      <c r="C35" s="127">
        <v>1.6600000000000001</v>
      </c>
      <c r="D35" s="128">
        <f t="shared" si="0"/>
        <v>10</v>
      </c>
    </row>
    <row r="36" spans="1:4" x14ac:dyDescent="0.2">
      <c r="A36" s="28" t="s">
        <v>119</v>
      </c>
      <c r="B36" s="127">
        <v>1</v>
      </c>
      <c r="C36" s="127">
        <v>1</v>
      </c>
      <c r="D36" s="128">
        <f t="shared" si="0"/>
        <v>0</v>
      </c>
    </row>
    <row r="37" spans="1:4" x14ac:dyDescent="0.2">
      <c r="A37" s="28" t="s">
        <v>120</v>
      </c>
      <c r="B37" s="127">
        <v>1.8000000000000003</v>
      </c>
      <c r="C37" s="127">
        <v>1.6600000000000001</v>
      </c>
      <c r="D37" s="128">
        <f t="shared" si="0"/>
        <v>10</v>
      </c>
    </row>
    <row r="38" spans="1:4" x14ac:dyDescent="0.2">
      <c r="A38" s="28" t="s">
        <v>121</v>
      </c>
      <c r="B38" s="127">
        <v>1</v>
      </c>
      <c r="C38" s="127">
        <v>1</v>
      </c>
      <c r="D38" s="128">
        <f t="shared" si="0"/>
        <v>0</v>
      </c>
    </row>
    <row r="39" spans="1:4" x14ac:dyDescent="0.2">
      <c r="A39" s="28" t="s">
        <v>122</v>
      </c>
      <c r="B39" s="127">
        <v>1</v>
      </c>
      <c r="C39" s="127">
        <v>1</v>
      </c>
      <c r="D39" s="128">
        <f t="shared" si="0"/>
        <v>0</v>
      </c>
    </row>
    <row r="40" spans="1:4" x14ac:dyDescent="0.2">
      <c r="A40" s="28" t="s">
        <v>123</v>
      </c>
      <c r="B40" s="127">
        <v>1</v>
      </c>
      <c r="C40" s="127">
        <v>1</v>
      </c>
      <c r="D40" s="128">
        <f t="shared" si="0"/>
        <v>0</v>
      </c>
    </row>
    <row r="41" spans="1:4" x14ac:dyDescent="0.2">
      <c r="A41" s="28" t="s">
        <v>124</v>
      </c>
      <c r="B41" s="127">
        <v>1.4</v>
      </c>
      <c r="C41" s="127">
        <v>1.33</v>
      </c>
      <c r="D41" s="128">
        <f t="shared" si="0"/>
        <v>5</v>
      </c>
    </row>
    <row r="42" spans="1:4" x14ac:dyDescent="0.2">
      <c r="A42" s="28" t="s">
        <v>125</v>
      </c>
      <c r="B42" s="127">
        <v>1</v>
      </c>
      <c r="C42" s="127">
        <v>1</v>
      </c>
      <c r="D42" s="128">
        <f t="shared" si="0"/>
        <v>0</v>
      </c>
    </row>
    <row r="43" spans="1:4" x14ac:dyDescent="0.2">
      <c r="A43" s="28" t="s">
        <v>126</v>
      </c>
      <c r="B43" s="127">
        <v>1.4</v>
      </c>
      <c r="C43" s="127">
        <v>1.33</v>
      </c>
      <c r="D43" s="128">
        <f t="shared" si="0"/>
        <v>5</v>
      </c>
    </row>
    <row r="44" spans="1:4" x14ac:dyDescent="0.2">
      <c r="A44" s="28" t="s">
        <v>127</v>
      </c>
      <c r="B44" s="127">
        <v>1.8000000000000003</v>
      </c>
      <c r="C44" s="127">
        <v>1.6600000000000001</v>
      </c>
      <c r="D44" s="128">
        <f t="shared" si="0"/>
        <v>10</v>
      </c>
    </row>
    <row r="45" spans="1:4" x14ac:dyDescent="0.2">
      <c r="A45" s="28" t="s">
        <v>128</v>
      </c>
      <c r="B45" s="127">
        <v>1.4</v>
      </c>
      <c r="C45" s="127">
        <v>1.33</v>
      </c>
      <c r="D45" s="128">
        <f t="shared" si="0"/>
        <v>5</v>
      </c>
    </row>
    <row r="46" spans="1:4" x14ac:dyDescent="0.2">
      <c r="A46" s="28" t="s">
        <v>129</v>
      </c>
      <c r="B46" s="127">
        <v>2.2000000000000002</v>
      </c>
      <c r="C46" s="127">
        <v>1.9900000000000002</v>
      </c>
      <c r="D46" s="128">
        <f t="shared" si="0"/>
        <v>10</v>
      </c>
    </row>
    <row r="47" spans="1:4" x14ac:dyDescent="0.2">
      <c r="A47" s="28" t="s">
        <v>130</v>
      </c>
      <c r="B47" s="127">
        <v>2.2000000000000002</v>
      </c>
      <c r="C47" s="127">
        <v>1.9900000000000002</v>
      </c>
      <c r="D47" s="128">
        <f t="shared" si="0"/>
        <v>10</v>
      </c>
    </row>
    <row r="48" spans="1:4" x14ac:dyDescent="0.2">
      <c r="A48" s="28" t="s">
        <v>131</v>
      </c>
      <c r="B48" s="127">
        <v>1.8000000000000003</v>
      </c>
      <c r="C48" s="127">
        <v>1.6600000000000001</v>
      </c>
      <c r="D48" s="128">
        <f t="shared" si="0"/>
        <v>10</v>
      </c>
    </row>
    <row r="49" spans="1:4" x14ac:dyDescent="0.2">
      <c r="A49" s="27" t="s">
        <v>170</v>
      </c>
      <c r="B49" s="127">
        <v>1</v>
      </c>
      <c r="C49" s="127">
        <v>1</v>
      </c>
      <c r="D49" s="128">
        <f t="shared" si="0"/>
        <v>0</v>
      </c>
    </row>
    <row r="50" spans="1:4" x14ac:dyDescent="0.2">
      <c r="A50" s="27" t="s">
        <v>133</v>
      </c>
      <c r="B50" s="127">
        <v>1</v>
      </c>
      <c r="C50" s="127">
        <v>1</v>
      </c>
      <c r="D50" s="128">
        <f t="shared" si="0"/>
        <v>0</v>
      </c>
    </row>
    <row r="51" spans="1:4" x14ac:dyDescent="0.2">
      <c r="A51" s="27" t="s">
        <v>134</v>
      </c>
      <c r="B51" s="127">
        <v>1</v>
      </c>
      <c r="C51" s="127">
        <v>1</v>
      </c>
      <c r="D51" s="128">
        <f t="shared" si="0"/>
        <v>0</v>
      </c>
    </row>
    <row r="52" spans="1:4" x14ac:dyDescent="0.2">
      <c r="A52" s="27" t="s">
        <v>135</v>
      </c>
      <c r="B52" s="127">
        <v>1.4</v>
      </c>
      <c r="C52" s="127">
        <v>1.33</v>
      </c>
      <c r="D52" s="128">
        <f t="shared" si="0"/>
        <v>5</v>
      </c>
    </row>
    <row r="53" spans="1:4" x14ac:dyDescent="0.2">
      <c r="A53" s="27" t="s">
        <v>136</v>
      </c>
      <c r="B53" s="127">
        <v>1</v>
      </c>
      <c r="C53" s="127">
        <v>1</v>
      </c>
      <c r="D53" s="128">
        <f t="shared" si="0"/>
        <v>0</v>
      </c>
    </row>
    <row r="54" spans="1:4" x14ac:dyDescent="0.2">
      <c r="A54" s="27" t="s">
        <v>137</v>
      </c>
      <c r="B54" s="127">
        <v>1.8000000000000003</v>
      </c>
      <c r="C54" s="127">
        <v>1.6600000000000001</v>
      </c>
      <c r="D54" s="128">
        <f t="shared" si="0"/>
        <v>10</v>
      </c>
    </row>
    <row r="55" spans="1:4" x14ac:dyDescent="0.2">
      <c r="A55" s="27" t="s">
        <v>138</v>
      </c>
      <c r="B55" s="127">
        <v>1</v>
      </c>
      <c r="C55" s="127">
        <v>1</v>
      </c>
      <c r="D55" s="128">
        <f t="shared" si="0"/>
        <v>0</v>
      </c>
    </row>
    <row r="56" spans="1:4" x14ac:dyDescent="0.2">
      <c r="A56" s="27" t="s">
        <v>139</v>
      </c>
      <c r="B56" s="127">
        <v>1</v>
      </c>
      <c r="C56" s="127">
        <v>1</v>
      </c>
      <c r="D56" s="128">
        <f t="shared" si="0"/>
        <v>0</v>
      </c>
    </row>
    <row r="57" spans="1:4" x14ac:dyDescent="0.2">
      <c r="A57" s="27" t="s">
        <v>140</v>
      </c>
      <c r="B57" s="127">
        <v>1</v>
      </c>
      <c r="C57" s="127">
        <v>1</v>
      </c>
      <c r="D57" s="128">
        <f t="shared" si="0"/>
        <v>0</v>
      </c>
    </row>
    <row r="58" spans="1:4" x14ac:dyDescent="0.2">
      <c r="A58" s="27" t="s">
        <v>141</v>
      </c>
      <c r="B58" s="127">
        <v>1.8000000000000003</v>
      </c>
      <c r="C58" s="127">
        <v>1.6600000000000001</v>
      </c>
      <c r="D58" s="128">
        <f t="shared" si="0"/>
        <v>10</v>
      </c>
    </row>
    <row r="59" spans="1:4" x14ac:dyDescent="0.2">
      <c r="A59" s="27" t="s">
        <v>142</v>
      </c>
      <c r="B59" s="127">
        <v>1</v>
      </c>
      <c r="C59" s="127">
        <v>1</v>
      </c>
      <c r="D59" s="128">
        <f t="shared" si="0"/>
        <v>0</v>
      </c>
    </row>
    <row r="60" spans="1:4" x14ac:dyDescent="0.2">
      <c r="A60" s="28" t="s">
        <v>143</v>
      </c>
      <c r="B60" s="127">
        <v>1</v>
      </c>
      <c r="C60" s="127">
        <v>1</v>
      </c>
      <c r="D60" s="128">
        <f t="shared" si="0"/>
        <v>0</v>
      </c>
    </row>
    <row r="61" spans="1:4" x14ac:dyDescent="0.2">
      <c r="A61" s="28" t="s">
        <v>144</v>
      </c>
      <c r="B61" s="127">
        <v>1.8000000000000003</v>
      </c>
      <c r="C61" s="127">
        <v>1.6600000000000001</v>
      </c>
      <c r="D61" s="128">
        <f t="shared" si="0"/>
        <v>10</v>
      </c>
    </row>
    <row r="62" spans="1:4" x14ac:dyDescent="0.2">
      <c r="A62" s="28" t="s">
        <v>145</v>
      </c>
      <c r="B62" s="127">
        <v>1.4</v>
      </c>
      <c r="C62" s="127">
        <v>1.33</v>
      </c>
      <c r="D62" s="128">
        <f t="shared" si="0"/>
        <v>5</v>
      </c>
    </row>
    <row r="63" spans="1:4" x14ac:dyDescent="0.2">
      <c r="A63" s="28" t="s">
        <v>146</v>
      </c>
      <c r="B63" s="127">
        <v>2.2000000000000002</v>
      </c>
      <c r="C63" s="127">
        <v>1.9900000000000002</v>
      </c>
      <c r="D63" s="128">
        <f t="shared" si="0"/>
        <v>10</v>
      </c>
    </row>
    <row r="64" spans="1:4" x14ac:dyDescent="0.2">
      <c r="A64" s="28" t="s">
        <v>147</v>
      </c>
      <c r="B64" s="127">
        <v>1.8000000000000003</v>
      </c>
      <c r="C64" s="127">
        <v>1.6600000000000001</v>
      </c>
      <c r="D64" s="128">
        <f t="shared" si="0"/>
        <v>10</v>
      </c>
    </row>
    <row r="65" spans="1:4" x14ac:dyDescent="0.2">
      <c r="A65" s="28" t="s">
        <v>148</v>
      </c>
      <c r="B65" s="127">
        <v>1.8000000000000003</v>
      </c>
      <c r="C65" s="127">
        <v>1.6600000000000001</v>
      </c>
      <c r="D65" s="128">
        <f t="shared" si="0"/>
        <v>10</v>
      </c>
    </row>
    <row r="66" spans="1:4" x14ac:dyDescent="0.2">
      <c r="A66" s="27" t="s">
        <v>149</v>
      </c>
      <c r="B66" s="127">
        <v>1.8000000000000003</v>
      </c>
      <c r="C66" s="127">
        <v>1.6600000000000001</v>
      </c>
      <c r="D66" s="128">
        <f t="shared" si="0"/>
        <v>10</v>
      </c>
    </row>
    <row r="67" spans="1:4" x14ac:dyDescent="0.2">
      <c r="A67" s="27" t="s">
        <v>150</v>
      </c>
      <c r="B67" s="127">
        <v>1.4</v>
      </c>
      <c r="C67" s="127">
        <v>1.33</v>
      </c>
      <c r="D67" s="128">
        <f t="shared" si="0"/>
        <v>5</v>
      </c>
    </row>
    <row r="68" spans="1:4" x14ac:dyDescent="0.2">
      <c r="A68" s="27" t="s">
        <v>151</v>
      </c>
      <c r="B68" s="127">
        <v>1.8000000000000003</v>
      </c>
      <c r="C68" s="127">
        <v>1.6600000000000001</v>
      </c>
      <c r="D68" s="128">
        <f t="shared" si="0"/>
        <v>10</v>
      </c>
    </row>
    <row r="69" spans="1:4" x14ac:dyDescent="0.2">
      <c r="A69" s="27" t="s">
        <v>152</v>
      </c>
      <c r="B69" s="127">
        <v>1.8000000000000003</v>
      </c>
      <c r="C69" s="127">
        <v>1.6600000000000001</v>
      </c>
      <c r="D69" s="128">
        <f t="shared" si="0"/>
        <v>10</v>
      </c>
    </row>
  </sheetData>
  <mergeCells count="11">
    <mergeCell ref="G1:N1"/>
    <mergeCell ref="A28:D28"/>
    <mergeCell ref="B6:C6"/>
    <mergeCell ref="B7:C7"/>
    <mergeCell ref="B8:C8"/>
    <mergeCell ref="A1:F1"/>
    <mergeCell ref="G26:N26"/>
    <mergeCell ref="A26:F26"/>
    <mergeCell ref="H6:J6"/>
    <mergeCell ref="A3:F3"/>
    <mergeCell ref="G3:N3"/>
  </mergeCells>
  <pageMargins left="0.25" right="0.25" top="0.75" bottom="0.75" header="0.3" footer="0.3"/>
  <pageSetup paperSize="5" scale="94" fitToHeight="100" orientation="landscape" r:id="rId1"/>
  <headerFooter>
    <oddHeader xml:space="preserve">&amp;L&amp;10COBIT® 2019 Governance System Design Toolkit&amp;R&amp;10&amp;D&amp;11
</oddHeader>
    <oddFooter>&amp;L&amp;10Copyright ISACA 2018&amp;C&amp;10&amp;F&amp;R&amp;10&amp;A—Page &amp;P</oddFooter>
  </headerFooter>
  <rowBreaks count="1" manualBreakCount="1">
    <brk id="24"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16A53-3FF6-42D3-AB80-7E5186CA8AAA}">
  <sheetPr>
    <tabColor theme="8" tint="-0.499984740745262"/>
    <pageSetUpPr fitToPage="1"/>
  </sheetPr>
  <dimension ref="A1:C41"/>
  <sheetViews>
    <sheetView showGridLines="0" zoomScale="85" zoomScaleNormal="85" workbookViewId="0">
      <pane ySplit="1" topLeftCell="A2" activePane="bottomLeft" state="frozen"/>
      <selection activeCell="A9" sqref="A9:B9"/>
      <selection pane="bottomLeft" activeCell="B6" sqref="B6"/>
    </sheetView>
  </sheetViews>
  <sheetFormatPr baseColWidth="10" defaultColWidth="8.83203125" defaultRowHeight="15" x14ac:dyDescent="0.2"/>
  <cols>
    <col min="2" max="3" width="13.83203125" style="1" customWidth="1"/>
  </cols>
  <sheetData>
    <row r="1" spans="1:3" ht="21" x14ac:dyDescent="0.2">
      <c r="A1" s="42" t="s">
        <v>20</v>
      </c>
      <c r="B1" s="40" t="s">
        <v>352</v>
      </c>
      <c r="C1" s="40" t="s">
        <v>353</v>
      </c>
    </row>
    <row r="2" spans="1:3" x14ac:dyDescent="0.2">
      <c r="A2" s="38" t="s">
        <v>113</v>
      </c>
      <c r="B2" s="48">
        <v>3</v>
      </c>
      <c r="C2" s="48">
        <v>1</v>
      </c>
    </row>
    <row r="3" spans="1:3" x14ac:dyDescent="0.2">
      <c r="A3" s="38" t="s">
        <v>114</v>
      </c>
      <c r="B3" s="48">
        <v>1</v>
      </c>
      <c r="C3" s="48">
        <v>1</v>
      </c>
    </row>
    <row r="4" spans="1:3" x14ac:dyDescent="0.2">
      <c r="A4" s="38" t="s">
        <v>115</v>
      </c>
      <c r="B4" s="48">
        <v>4</v>
      </c>
      <c r="C4" s="48">
        <v>1</v>
      </c>
    </row>
    <row r="5" spans="1:3" x14ac:dyDescent="0.2">
      <c r="A5" s="38" t="s">
        <v>116</v>
      </c>
      <c r="B5" s="48">
        <v>1</v>
      </c>
      <c r="C5" s="48">
        <v>1</v>
      </c>
    </row>
    <row r="6" spans="1:3" x14ac:dyDescent="0.2">
      <c r="A6" s="38" t="s">
        <v>117</v>
      </c>
      <c r="B6" s="48">
        <v>2</v>
      </c>
      <c r="C6" s="48">
        <v>1</v>
      </c>
    </row>
    <row r="7" spans="1:3" x14ac:dyDescent="0.2">
      <c r="A7" s="39" t="s">
        <v>118</v>
      </c>
      <c r="B7" s="48">
        <v>3</v>
      </c>
      <c r="C7" s="48">
        <v>1</v>
      </c>
    </row>
    <row r="8" spans="1:3" x14ac:dyDescent="0.2">
      <c r="A8" s="39" t="s">
        <v>119</v>
      </c>
      <c r="B8" s="48">
        <v>1</v>
      </c>
      <c r="C8" s="48">
        <v>1</v>
      </c>
    </row>
    <row r="9" spans="1:3" x14ac:dyDescent="0.2">
      <c r="A9" s="39" t="s">
        <v>120</v>
      </c>
      <c r="B9" s="48">
        <v>3</v>
      </c>
      <c r="C9" s="48">
        <v>1</v>
      </c>
    </row>
    <row r="10" spans="1:3" x14ac:dyDescent="0.2">
      <c r="A10" s="39" t="s">
        <v>121</v>
      </c>
      <c r="B10" s="48">
        <v>1</v>
      </c>
      <c r="C10" s="48">
        <v>1</v>
      </c>
    </row>
    <row r="11" spans="1:3" x14ac:dyDescent="0.2">
      <c r="A11" s="39" t="s">
        <v>122</v>
      </c>
      <c r="B11" s="48">
        <v>1</v>
      </c>
      <c r="C11" s="48">
        <v>1</v>
      </c>
    </row>
    <row r="12" spans="1:3" x14ac:dyDescent="0.2">
      <c r="A12" s="39" t="s">
        <v>123</v>
      </c>
      <c r="B12" s="48">
        <v>1</v>
      </c>
      <c r="C12" s="48">
        <v>1</v>
      </c>
    </row>
    <row r="13" spans="1:3" x14ac:dyDescent="0.2">
      <c r="A13" s="39" t="s">
        <v>124</v>
      </c>
      <c r="B13" s="48">
        <v>2</v>
      </c>
      <c r="C13" s="48">
        <v>1</v>
      </c>
    </row>
    <row r="14" spans="1:3" x14ac:dyDescent="0.2">
      <c r="A14" s="39" t="s">
        <v>125</v>
      </c>
      <c r="B14" s="48">
        <v>1</v>
      </c>
      <c r="C14" s="48">
        <v>1</v>
      </c>
    </row>
    <row r="15" spans="1:3" x14ac:dyDescent="0.2">
      <c r="A15" s="39" t="s">
        <v>126</v>
      </c>
      <c r="B15" s="48">
        <v>2</v>
      </c>
      <c r="C15" s="48">
        <v>1</v>
      </c>
    </row>
    <row r="16" spans="1:3" x14ac:dyDescent="0.2">
      <c r="A16" s="39" t="s">
        <v>127</v>
      </c>
      <c r="B16" s="48">
        <v>3</v>
      </c>
      <c r="C16" s="48">
        <v>1</v>
      </c>
    </row>
    <row r="17" spans="1:3" x14ac:dyDescent="0.2">
      <c r="A17" s="39" t="s">
        <v>128</v>
      </c>
      <c r="B17" s="48">
        <v>2</v>
      </c>
      <c r="C17" s="48">
        <v>1</v>
      </c>
    </row>
    <row r="18" spans="1:3" x14ac:dyDescent="0.2">
      <c r="A18" s="39" t="s">
        <v>129</v>
      </c>
      <c r="B18" s="48">
        <v>4</v>
      </c>
      <c r="C18" s="48">
        <v>1</v>
      </c>
    </row>
    <row r="19" spans="1:3" x14ac:dyDescent="0.2">
      <c r="A19" s="39" t="s">
        <v>130</v>
      </c>
      <c r="B19" s="48">
        <v>4</v>
      </c>
      <c r="C19" s="48">
        <v>1</v>
      </c>
    </row>
    <row r="20" spans="1:3" x14ac:dyDescent="0.2">
      <c r="A20" s="39" t="s">
        <v>131</v>
      </c>
      <c r="B20" s="48">
        <v>3</v>
      </c>
      <c r="C20" s="48">
        <v>1</v>
      </c>
    </row>
    <row r="21" spans="1:3" x14ac:dyDescent="0.2">
      <c r="A21" s="38" t="s">
        <v>132</v>
      </c>
      <c r="B21" s="48">
        <v>1</v>
      </c>
      <c r="C21" s="48">
        <v>1</v>
      </c>
    </row>
    <row r="22" spans="1:3" x14ac:dyDescent="0.2">
      <c r="A22" s="38" t="s">
        <v>133</v>
      </c>
      <c r="B22" s="48">
        <v>1</v>
      </c>
      <c r="C22" s="48">
        <v>1</v>
      </c>
    </row>
    <row r="23" spans="1:3" x14ac:dyDescent="0.2">
      <c r="A23" s="38" t="s">
        <v>134</v>
      </c>
      <c r="B23" s="48">
        <v>1</v>
      </c>
      <c r="C23" s="48">
        <v>1</v>
      </c>
    </row>
    <row r="24" spans="1:3" x14ac:dyDescent="0.2">
      <c r="A24" s="38" t="s">
        <v>135</v>
      </c>
      <c r="B24" s="48">
        <v>2</v>
      </c>
      <c r="C24" s="48">
        <v>1</v>
      </c>
    </row>
    <row r="25" spans="1:3" x14ac:dyDescent="0.2">
      <c r="A25" s="38" t="s">
        <v>136</v>
      </c>
      <c r="B25" s="48">
        <v>1</v>
      </c>
      <c r="C25" s="48">
        <v>1</v>
      </c>
    </row>
    <row r="26" spans="1:3" x14ac:dyDescent="0.2">
      <c r="A26" s="38" t="s">
        <v>137</v>
      </c>
      <c r="B26" s="48">
        <v>3</v>
      </c>
      <c r="C26" s="48">
        <v>1</v>
      </c>
    </row>
    <row r="27" spans="1:3" x14ac:dyDescent="0.2">
      <c r="A27" s="38" t="s">
        <v>138</v>
      </c>
      <c r="B27" s="48">
        <v>1</v>
      </c>
      <c r="C27" s="48">
        <v>1</v>
      </c>
    </row>
    <row r="28" spans="1:3" x14ac:dyDescent="0.2">
      <c r="A28" s="38" t="s">
        <v>139</v>
      </c>
      <c r="B28" s="48">
        <v>1</v>
      </c>
      <c r="C28" s="48">
        <v>1</v>
      </c>
    </row>
    <row r="29" spans="1:3" x14ac:dyDescent="0.2">
      <c r="A29" s="38" t="s">
        <v>140</v>
      </c>
      <c r="B29" s="48">
        <v>1</v>
      </c>
      <c r="C29" s="48">
        <v>1</v>
      </c>
    </row>
    <row r="30" spans="1:3" x14ac:dyDescent="0.2">
      <c r="A30" s="38" t="s">
        <v>141</v>
      </c>
      <c r="B30" s="48">
        <v>3</v>
      </c>
      <c r="C30" s="48">
        <v>1</v>
      </c>
    </row>
    <row r="31" spans="1:3" x14ac:dyDescent="0.2">
      <c r="A31" s="38" t="s">
        <v>142</v>
      </c>
      <c r="B31" s="48">
        <v>1</v>
      </c>
      <c r="C31" s="48">
        <v>1</v>
      </c>
    </row>
    <row r="32" spans="1:3" x14ac:dyDescent="0.2">
      <c r="A32" s="39" t="s">
        <v>143</v>
      </c>
      <c r="B32" s="48">
        <v>1</v>
      </c>
      <c r="C32" s="48">
        <v>1</v>
      </c>
    </row>
    <row r="33" spans="1:3" x14ac:dyDescent="0.2">
      <c r="A33" s="39" t="s">
        <v>144</v>
      </c>
      <c r="B33" s="48">
        <v>3</v>
      </c>
      <c r="C33" s="48">
        <v>1</v>
      </c>
    </row>
    <row r="34" spans="1:3" x14ac:dyDescent="0.2">
      <c r="A34" s="39" t="s">
        <v>145</v>
      </c>
      <c r="B34" s="48">
        <v>2</v>
      </c>
      <c r="C34" s="48">
        <v>1</v>
      </c>
    </row>
    <row r="35" spans="1:3" x14ac:dyDescent="0.2">
      <c r="A35" s="39" t="s">
        <v>146</v>
      </c>
      <c r="B35" s="48">
        <v>4</v>
      </c>
      <c r="C35" s="48">
        <v>1</v>
      </c>
    </row>
    <row r="36" spans="1:3" x14ac:dyDescent="0.2">
      <c r="A36" s="39" t="s">
        <v>147</v>
      </c>
      <c r="B36" s="48">
        <v>3</v>
      </c>
      <c r="C36" s="48">
        <v>1</v>
      </c>
    </row>
    <row r="37" spans="1:3" x14ac:dyDescent="0.2">
      <c r="A37" s="39" t="s">
        <v>148</v>
      </c>
      <c r="B37" s="48">
        <v>3</v>
      </c>
      <c r="C37" s="48">
        <v>1</v>
      </c>
    </row>
    <row r="38" spans="1:3" x14ac:dyDescent="0.2">
      <c r="A38" s="38" t="s">
        <v>149</v>
      </c>
      <c r="B38" s="48">
        <v>3</v>
      </c>
      <c r="C38" s="48">
        <v>1</v>
      </c>
    </row>
    <row r="39" spans="1:3" x14ac:dyDescent="0.2">
      <c r="A39" s="38" t="s">
        <v>150</v>
      </c>
      <c r="B39" s="48">
        <v>2</v>
      </c>
      <c r="C39" s="48">
        <v>1</v>
      </c>
    </row>
    <row r="40" spans="1:3" x14ac:dyDescent="0.2">
      <c r="A40" s="38" t="s">
        <v>151</v>
      </c>
      <c r="B40" s="48">
        <v>3</v>
      </c>
      <c r="C40" s="48">
        <v>1</v>
      </c>
    </row>
    <row r="41" spans="1:3" x14ac:dyDescent="0.2">
      <c r="A41" s="38" t="s">
        <v>152</v>
      </c>
      <c r="B41" s="48">
        <v>3</v>
      </c>
      <c r="C41" s="48">
        <v>1</v>
      </c>
    </row>
  </sheetData>
  <conditionalFormatting sqref="B2:C41">
    <cfRule type="cellIs" dxfId="19" priority="1" stopIfTrue="1" operator="greaterThanOrEqual">
      <formula>3</formula>
    </cfRule>
    <cfRule type="cellIs" dxfId="18" priority="2" stopIfTrue="1" operator="greaterThanOrEqual">
      <formula>2</formula>
    </cfRule>
    <cfRule type="cellIs" dxfId="17" priority="3" operator="greaterThanOrEqual">
      <formula>1</formula>
    </cfRule>
  </conditionalFormatting>
  <pageMargins left="0.25" right="0.25" top="0.75" bottom="0.75" header="0.3" footer="0.3"/>
  <pageSetup paperSize="5" fitToHeight="100" orientation="landscape" verticalDpi="0" r:id="rId1"/>
  <headerFooter>
    <oddHeader xml:space="preserve">&amp;L&amp;10COBIT® 2019 Governance System Design Toolkit&amp;R&amp;10&amp;D&amp;11
</oddHeader>
    <oddFooter>&amp;L&amp;10Copyright ISACA 2018&amp;C&amp;10&amp;F&amp;R&amp;10&amp;A—Page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DA056-44F9-416E-B09B-028CD4E06A22}">
  <sheetPr>
    <tabColor theme="9" tint="-0.499984740745262"/>
    <pageSetUpPr fitToPage="1"/>
  </sheetPr>
  <dimension ref="A1:U69"/>
  <sheetViews>
    <sheetView showGridLines="0" zoomScale="85" zoomScaleNormal="85" workbookViewId="0">
      <pane ySplit="2" topLeftCell="A3" activePane="bottomLeft" state="frozen"/>
      <selection activeCell="A9" sqref="A9:B9"/>
      <selection pane="bottomLeft" activeCell="B8" sqref="B8:C8"/>
    </sheetView>
  </sheetViews>
  <sheetFormatPr baseColWidth="10" defaultColWidth="8.83203125" defaultRowHeight="15" x14ac:dyDescent="0.2"/>
  <cols>
    <col min="1" max="1" width="12.1640625" customWidth="1"/>
    <col min="2" max="2" width="7.1640625" customWidth="1"/>
    <col min="3" max="3" width="7.83203125" customWidth="1"/>
    <col min="4" max="4" width="10.83203125" customWidth="1"/>
    <col min="5" max="5" width="28.83203125" customWidth="1"/>
    <col min="6" max="6" width="27.5" customWidth="1"/>
    <col min="7" max="7" width="13.5" customWidth="1"/>
    <col min="16" max="16" width="11.1640625" customWidth="1"/>
  </cols>
  <sheetData>
    <row r="1" spans="1:17" s="19" customFormat="1" ht="32.5" customHeight="1" x14ac:dyDescent="0.2">
      <c r="A1" s="209" t="s">
        <v>354</v>
      </c>
      <c r="B1" s="210"/>
      <c r="C1" s="210"/>
      <c r="D1" s="210"/>
      <c r="E1" s="210"/>
      <c r="F1" s="210"/>
      <c r="G1" s="209" t="s">
        <v>354</v>
      </c>
      <c r="H1" s="210"/>
      <c r="I1" s="210"/>
      <c r="J1" s="210"/>
      <c r="K1" s="210"/>
      <c r="L1" s="210"/>
      <c r="M1" s="210"/>
      <c r="N1" s="210"/>
      <c r="O1" s="210"/>
      <c r="P1" s="210"/>
    </row>
    <row r="2" spans="1:17" ht="16" customHeight="1" x14ac:dyDescent="0.2"/>
    <row r="3" spans="1:17" s="19" customFormat="1" ht="21" customHeight="1" x14ac:dyDescent="0.2">
      <c r="A3" s="207" t="s">
        <v>355</v>
      </c>
      <c r="B3" s="207"/>
      <c r="C3" s="207"/>
      <c r="D3" s="207"/>
      <c r="E3" s="207"/>
      <c r="F3" s="207"/>
      <c r="G3" s="207" t="s">
        <v>355</v>
      </c>
      <c r="H3" s="207"/>
      <c r="I3" s="207"/>
      <c r="J3" s="207"/>
      <c r="K3" s="207"/>
      <c r="L3" s="207"/>
      <c r="M3" s="207"/>
      <c r="N3" s="207"/>
      <c r="O3" s="207"/>
      <c r="P3" s="207"/>
      <c r="Q3"/>
    </row>
    <row r="4" spans="1:17" ht="12" customHeight="1" x14ac:dyDescent="0.2"/>
    <row r="5" spans="1:17" ht="7" customHeight="1" x14ac:dyDescent="0.2"/>
    <row r="6" spans="1:17" s="32" customFormat="1" ht="28" customHeight="1" x14ac:dyDescent="0.2">
      <c r="A6" s="117" t="s">
        <v>94</v>
      </c>
      <c r="B6" s="242" t="s">
        <v>356</v>
      </c>
      <c r="C6" s="242"/>
      <c r="D6" s="120" t="s">
        <v>96</v>
      </c>
      <c r="H6" s="241" t="s">
        <v>351</v>
      </c>
      <c r="I6" s="241"/>
      <c r="J6" s="241"/>
      <c r="K6" s="241"/>
      <c r="L6" s="241"/>
    </row>
    <row r="7" spans="1:17" x14ac:dyDescent="0.2">
      <c r="A7" s="123" t="s">
        <v>352</v>
      </c>
      <c r="B7" s="243">
        <v>0.2</v>
      </c>
      <c r="C7" s="244"/>
      <c r="D7" s="129">
        <v>0</v>
      </c>
    </row>
    <row r="8" spans="1:17" x14ac:dyDescent="0.2">
      <c r="A8" s="123" t="s">
        <v>353</v>
      </c>
      <c r="B8" s="243">
        <v>0.8</v>
      </c>
      <c r="C8" s="244"/>
      <c r="D8" s="129">
        <v>1</v>
      </c>
    </row>
    <row r="9" spans="1:17" x14ac:dyDescent="0.2">
      <c r="A9" s="123" t="s">
        <v>357</v>
      </c>
      <c r="B9" s="245">
        <v>0</v>
      </c>
      <c r="C9" s="246"/>
      <c r="D9" s="130">
        <v>0</v>
      </c>
    </row>
    <row r="10" spans="1:17" ht="16" x14ac:dyDescent="0.2">
      <c r="E10" s="26"/>
      <c r="F10" s="26"/>
    </row>
    <row r="11" spans="1:17" s="33" customFormat="1" ht="208" customHeight="1" x14ac:dyDescent="0.2">
      <c r="A11" s="122" t="s">
        <v>101</v>
      </c>
      <c r="B11" s="87"/>
    </row>
    <row r="12" spans="1:17" s="33" customFormat="1" ht="14" x14ac:dyDescent="0.2">
      <c r="A12" s="122" t="s">
        <v>102</v>
      </c>
      <c r="B12" s="87"/>
    </row>
    <row r="13" spans="1:17" s="33" customFormat="1" ht="14" x14ac:dyDescent="0.2">
      <c r="A13" s="122"/>
      <c r="B13" s="87"/>
    </row>
    <row r="14" spans="1:17" s="33" customFormat="1" ht="14" x14ac:dyDescent="0.2">
      <c r="A14" s="122"/>
      <c r="B14" s="87"/>
    </row>
    <row r="15" spans="1:17" s="33" customFormat="1" ht="14" x14ac:dyDescent="0.2">
      <c r="A15" s="122"/>
      <c r="B15" s="87"/>
    </row>
    <row r="16" spans="1:17" s="33" customFormat="1" ht="14" x14ac:dyDescent="0.2">
      <c r="A16" s="122"/>
      <c r="B16" s="87"/>
    </row>
    <row r="17" spans="1:21" s="33" customFormat="1" ht="14" x14ac:dyDescent="0.2">
      <c r="A17" s="122"/>
      <c r="B17" s="87"/>
    </row>
    <row r="18" spans="1:21" s="33" customFormat="1" ht="14" x14ac:dyDescent="0.2">
      <c r="A18" s="122"/>
      <c r="B18" s="87"/>
    </row>
    <row r="19" spans="1:21" s="33" customFormat="1" ht="14" x14ac:dyDescent="0.2">
      <c r="A19" s="122"/>
      <c r="B19" s="87"/>
    </row>
    <row r="20" spans="1:21" s="33" customFormat="1" ht="14" x14ac:dyDescent="0.2">
      <c r="A20" s="122"/>
      <c r="B20" s="87"/>
    </row>
    <row r="21" spans="1:21" s="33" customFormat="1" ht="14" x14ac:dyDescent="0.2">
      <c r="A21" s="122"/>
      <c r="B21" s="87"/>
    </row>
    <row r="22" spans="1:21" s="33" customFormat="1" ht="14" x14ac:dyDescent="0.2">
      <c r="A22" s="122"/>
      <c r="B22" s="87"/>
    </row>
    <row r="23" spans="1:21" s="33" customFormat="1" ht="14" x14ac:dyDescent="0.2">
      <c r="A23" s="122"/>
      <c r="B23" s="87"/>
    </row>
    <row r="24" spans="1:21" s="33" customFormat="1" ht="14" x14ac:dyDescent="0.2">
      <c r="A24" s="122" t="s">
        <v>103</v>
      </c>
      <c r="B24" s="87">
        <v>1</v>
      </c>
    </row>
    <row r="25" spans="1:21" s="33" customFormat="1" ht="14" x14ac:dyDescent="0.2">
      <c r="E25" s="107"/>
      <c r="F25" s="108"/>
    </row>
    <row r="26" spans="1:21" s="32" customFormat="1" ht="24.5" customHeight="1" x14ac:dyDescent="0.2">
      <c r="A26" s="212" t="s">
        <v>104</v>
      </c>
      <c r="B26" s="212"/>
      <c r="C26" s="212"/>
      <c r="D26" s="212"/>
      <c r="E26" s="212"/>
      <c r="F26" s="212"/>
      <c r="G26" s="212" t="s">
        <v>104</v>
      </c>
      <c r="H26" s="212"/>
      <c r="I26" s="212"/>
      <c r="J26" s="212"/>
      <c r="K26" s="212"/>
      <c r="L26" s="212"/>
      <c r="M26" s="212"/>
      <c r="N26" s="212"/>
      <c r="O26" s="212"/>
      <c r="P26" s="212"/>
      <c r="Q26"/>
      <c r="R26"/>
      <c r="S26"/>
      <c r="T26"/>
      <c r="U26"/>
    </row>
    <row r="27" spans="1:21" ht="9" customHeight="1" x14ac:dyDescent="0.2"/>
    <row r="28" spans="1:21" s="32" customFormat="1" ht="32.5" customHeight="1" x14ac:dyDescent="0.2">
      <c r="A28" s="231" t="s">
        <v>169</v>
      </c>
      <c r="B28" s="232"/>
      <c r="C28" s="232"/>
      <c r="D28" s="232"/>
      <c r="E28"/>
      <c r="F28"/>
      <c r="G28"/>
    </row>
    <row r="29" spans="1:21" s="32" customFormat="1" ht="45.5" customHeight="1" x14ac:dyDescent="0.2">
      <c r="A29" s="94" t="s">
        <v>106</v>
      </c>
      <c r="B29" s="95" t="s">
        <v>107</v>
      </c>
      <c r="C29" s="95" t="s">
        <v>108</v>
      </c>
      <c r="D29" s="95" t="s">
        <v>109</v>
      </c>
    </row>
    <row r="30" spans="1:21" x14ac:dyDescent="0.2">
      <c r="A30" s="27" t="s">
        <v>113</v>
      </c>
      <c r="B30" s="127">
        <f t="array" ref="B30:B69">MMULT(DF6map!B2:D41,'DF6'!B7:B9)</f>
        <v>2.2000000000000002</v>
      </c>
      <c r="C30" s="127">
        <f t="array" ref="C30:C69">MMULT(DF6map!B2:D41,'DF6'!D7:D9)</f>
        <v>2</v>
      </c>
      <c r="D30" s="128">
        <f>IFERROR(MROUND((100*B30/C30),5)-100,0)</f>
        <v>10</v>
      </c>
    </row>
    <row r="31" spans="1:21" x14ac:dyDescent="0.2">
      <c r="A31" s="27" t="s">
        <v>114</v>
      </c>
      <c r="B31" s="127">
        <v>1</v>
      </c>
      <c r="C31" s="127">
        <v>1</v>
      </c>
      <c r="D31" s="128">
        <f t="shared" ref="D31:D69" si="0">IFERROR(MROUND((100*B31/C31),5)-100,0)</f>
        <v>0</v>
      </c>
      <c r="I31" s="1"/>
    </row>
    <row r="32" spans="1:21" x14ac:dyDescent="0.2">
      <c r="A32" s="27" t="s">
        <v>115</v>
      </c>
      <c r="B32" s="127">
        <v>2.4000000000000004</v>
      </c>
      <c r="C32" s="127">
        <v>2</v>
      </c>
      <c r="D32" s="128">
        <f t="shared" si="0"/>
        <v>20</v>
      </c>
    </row>
    <row r="33" spans="1:4" x14ac:dyDescent="0.2">
      <c r="A33" s="27" t="s">
        <v>116</v>
      </c>
      <c r="B33" s="127">
        <v>1</v>
      </c>
      <c r="C33" s="127">
        <v>1</v>
      </c>
      <c r="D33" s="128">
        <f t="shared" si="0"/>
        <v>0</v>
      </c>
    </row>
    <row r="34" spans="1:4" x14ac:dyDescent="0.2">
      <c r="A34" s="27" t="s">
        <v>117</v>
      </c>
      <c r="B34" s="127">
        <v>1.1000000000000001</v>
      </c>
      <c r="C34" s="127">
        <v>1</v>
      </c>
      <c r="D34" s="128">
        <f t="shared" si="0"/>
        <v>10</v>
      </c>
    </row>
    <row r="35" spans="1:4" x14ac:dyDescent="0.2">
      <c r="A35" s="28" t="s">
        <v>118</v>
      </c>
      <c r="B35" s="127">
        <v>1.6</v>
      </c>
      <c r="C35" s="127">
        <v>1.5</v>
      </c>
      <c r="D35" s="128">
        <f t="shared" si="0"/>
        <v>5</v>
      </c>
    </row>
    <row r="36" spans="1:4" x14ac:dyDescent="0.2">
      <c r="A36" s="28" t="s">
        <v>119</v>
      </c>
      <c r="B36" s="127">
        <v>1</v>
      </c>
      <c r="C36" s="127">
        <v>1</v>
      </c>
      <c r="D36" s="128">
        <f t="shared" si="0"/>
        <v>0</v>
      </c>
    </row>
    <row r="37" spans="1:4" x14ac:dyDescent="0.2">
      <c r="A37" s="28" t="s">
        <v>120</v>
      </c>
      <c r="B37" s="127">
        <v>1</v>
      </c>
      <c r="C37" s="127">
        <v>1</v>
      </c>
      <c r="D37" s="128">
        <f t="shared" si="0"/>
        <v>0</v>
      </c>
    </row>
    <row r="38" spans="1:4" x14ac:dyDescent="0.2">
      <c r="A38" s="28" t="s">
        <v>121</v>
      </c>
      <c r="B38" s="127">
        <v>1</v>
      </c>
      <c r="C38" s="127">
        <v>1</v>
      </c>
      <c r="D38" s="128">
        <f t="shared" si="0"/>
        <v>0</v>
      </c>
    </row>
    <row r="39" spans="1:4" x14ac:dyDescent="0.2">
      <c r="A39" s="28" t="s">
        <v>122</v>
      </c>
      <c r="B39" s="127">
        <v>1</v>
      </c>
      <c r="C39" s="127">
        <v>1</v>
      </c>
      <c r="D39" s="128">
        <f t="shared" si="0"/>
        <v>0</v>
      </c>
    </row>
    <row r="40" spans="1:4" x14ac:dyDescent="0.2">
      <c r="A40" s="28" t="s">
        <v>123</v>
      </c>
      <c r="B40" s="127">
        <v>1</v>
      </c>
      <c r="C40" s="127">
        <v>1</v>
      </c>
      <c r="D40" s="128">
        <f t="shared" si="0"/>
        <v>0</v>
      </c>
    </row>
    <row r="41" spans="1:4" x14ac:dyDescent="0.2">
      <c r="A41" s="28" t="s">
        <v>124</v>
      </c>
      <c r="B41" s="127">
        <v>1</v>
      </c>
      <c r="C41" s="127">
        <v>1</v>
      </c>
      <c r="D41" s="128">
        <f t="shared" si="0"/>
        <v>0</v>
      </c>
    </row>
    <row r="42" spans="1:4" x14ac:dyDescent="0.2">
      <c r="A42" s="28" t="s">
        <v>125</v>
      </c>
      <c r="B42" s="127">
        <v>1</v>
      </c>
      <c r="C42" s="127">
        <v>1</v>
      </c>
      <c r="D42" s="128">
        <f t="shared" si="0"/>
        <v>0</v>
      </c>
    </row>
    <row r="43" spans="1:4" x14ac:dyDescent="0.2">
      <c r="A43" s="28" t="s">
        <v>126</v>
      </c>
      <c r="B43" s="127">
        <v>1</v>
      </c>
      <c r="C43" s="127">
        <v>1</v>
      </c>
      <c r="D43" s="128">
        <f t="shared" si="0"/>
        <v>0</v>
      </c>
    </row>
    <row r="44" spans="1:4" x14ac:dyDescent="0.2">
      <c r="A44" s="28" t="s">
        <v>127</v>
      </c>
      <c r="B44" s="127">
        <v>1.1000000000000001</v>
      </c>
      <c r="C44" s="127">
        <v>1</v>
      </c>
      <c r="D44" s="128">
        <f t="shared" si="0"/>
        <v>10</v>
      </c>
    </row>
    <row r="45" spans="1:4" x14ac:dyDescent="0.2">
      <c r="A45" s="28" t="s">
        <v>128</v>
      </c>
      <c r="B45" s="127">
        <v>1</v>
      </c>
      <c r="C45" s="127">
        <v>1</v>
      </c>
      <c r="D45" s="128">
        <f t="shared" si="0"/>
        <v>0</v>
      </c>
    </row>
    <row r="46" spans="1:4" x14ac:dyDescent="0.2">
      <c r="A46" s="28" t="s">
        <v>129</v>
      </c>
      <c r="B46" s="127">
        <v>2.4000000000000004</v>
      </c>
      <c r="C46" s="127">
        <v>2</v>
      </c>
      <c r="D46" s="128">
        <f t="shared" si="0"/>
        <v>20</v>
      </c>
    </row>
    <row r="47" spans="1:4" x14ac:dyDescent="0.2">
      <c r="A47" s="28" t="s">
        <v>130</v>
      </c>
      <c r="B47" s="127">
        <v>1.1000000000000001</v>
      </c>
      <c r="C47" s="127">
        <v>1</v>
      </c>
      <c r="D47" s="128">
        <f t="shared" si="0"/>
        <v>10</v>
      </c>
    </row>
    <row r="48" spans="1:4" x14ac:dyDescent="0.2">
      <c r="A48" s="28" t="s">
        <v>131</v>
      </c>
      <c r="B48" s="127">
        <v>1.6</v>
      </c>
      <c r="C48" s="127">
        <v>1.5</v>
      </c>
      <c r="D48" s="128">
        <f t="shared" si="0"/>
        <v>5</v>
      </c>
    </row>
    <row r="49" spans="1:4" x14ac:dyDescent="0.2">
      <c r="A49" s="27" t="s">
        <v>170</v>
      </c>
      <c r="B49" s="127">
        <v>1</v>
      </c>
      <c r="C49" s="127">
        <v>1</v>
      </c>
      <c r="D49" s="128">
        <f t="shared" si="0"/>
        <v>0</v>
      </c>
    </row>
    <row r="50" spans="1:4" x14ac:dyDescent="0.2">
      <c r="A50" s="27" t="s">
        <v>133</v>
      </c>
      <c r="B50" s="127">
        <v>1</v>
      </c>
      <c r="C50" s="127">
        <v>1</v>
      </c>
      <c r="D50" s="128">
        <f t="shared" si="0"/>
        <v>0</v>
      </c>
    </row>
    <row r="51" spans="1:4" x14ac:dyDescent="0.2">
      <c r="A51" s="27" t="s">
        <v>134</v>
      </c>
      <c r="B51" s="127">
        <v>1</v>
      </c>
      <c r="C51" s="127">
        <v>1</v>
      </c>
      <c r="D51" s="128">
        <f t="shared" si="0"/>
        <v>0</v>
      </c>
    </row>
    <row r="52" spans="1:4" x14ac:dyDescent="0.2">
      <c r="A52" s="27" t="s">
        <v>135</v>
      </c>
      <c r="B52" s="127">
        <v>1</v>
      </c>
      <c r="C52" s="127">
        <v>1</v>
      </c>
      <c r="D52" s="128">
        <f t="shared" si="0"/>
        <v>0</v>
      </c>
    </row>
    <row r="53" spans="1:4" x14ac:dyDescent="0.2">
      <c r="A53" s="27" t="s">
        <v>136</v>
      </c>
      <c r="B53" s="127">
        <v>1</v>
      </c>
      <c r="C53" s="127">
        <v>1</v>
      </c>
      <c r="D53" s="128">
        <f t="shared" si="0"/>
        <v>0</v>
      </c>
    </row>
    <row r="54" spans="1:4" x14ac:dyDescent="0.2">
      <c r="A54" s="27" t="s">
        <v>137</v>
      </c>
      <c r="B54" s="127">
        <v>1</v>
      </c>
      <c r="C54" s="127">
        <v>1</v>
      </c>
      <c r="D54" s="128">
        <f t="shared" si="0"/>
        <v>0</v>
      </c>
    </row>
    <row r="55" spans="1:4" x14ac:dyDescent="0.2">
      <c r="A55" s="27" t="s">
        <v>138</v>
      </c>
      <c r="B55" s="127">
        <v>1</v>
      </c>
      <c r="C55" s="127">
        <v>1</v>
      </c>
      <c r="D55" s="128">
        <f t="shared" si="0"/>
        <v>0</v>
      </c>
    </row>
    <row r="56" spans="1:4" x14ac:dyDescent="0.2">
      <c r="A56" s="27" t="s">
        <v>139</v>
      </c>
      <c r="B56" s="127">
        <v>1</v>
      </c>
      <c r="C56" s="127">
        <v>1</v>
      </c>
      <c r="D56" s="128">
        <f t="shared" si="0"/>
        <v>0</v>
      </c>
    </row>
    <row r="57" spans="1:4" x14ac:dyDescent="0.2">
      <c r="A57" s="27" t="s">
        <v>140</v>
      </c>
      <c r="B57" s="127">
        <v>1</v>
      </c>
      <c r="C57" s="127">
        <v>1</v>
      </c>
      <c r="D57" s="128">
        <f t="shared" si="0"/>
        <v>0</v>
      </c>
    </row>
    <row r="58" spans="1:4" x14ac:dyDescent="0.2">
      <c r="A58" s="27" t="s">
        <v>141</v>
      </c>
      <c r="B58" s="127">
        <v>1</v>
      </c>
      <c r="C58" s="127">
        <v>1</v>
      </c>
      <c r="D58" s="128">
        <f t="shared" si="0"/>
        <v>0</v>
      </c>
    </row>
    <row r="59" spans="1:4" x14ac:dyDescent="0.2">
      <c r="A59" s="27" t="s">
        <v>142</v>
      </c>
      <c r="B59" s="127">
        <v>1</v>
      </c>
      <c r="C59" s="127">
        <v>1</v>
      </c>
      <c r="D59" s="128">
        <f t="shared" si="0"/>
        <v>0</v>
      </c>
    </row>
    <row r="60" spans="1:4" x14ac:dyDescent="0.2">
      <c r="A60" s="28" t="s">
        <v>143</v>
      </c>
      <c r="B60" s="127">
        <v>1</v>
      </c>
      <c r="C60" s="127">
        <v>1</v>
      </c>
      <c r="D60" s="128">
        <f t="shared" si="0"/>
        <v>0</v>
      </c>
    </row>
    <row r="61" spans="1:4" x14ac:dyDescent="0.2">
      <c r="A61" s="28" t="s">
        <v>144</v>
      </c>
      <c r="B61" s="127">
        <v>1</v>
      </c>
      <c r="C61" s="127">
        <v>1</v>
      </c>
      <c r="D61" s="128">
        <f t="shared" si="0"/>
        <v>0</v>
      </c>
    </row>
    <row r="62" spans="1:4" x14ac:dyDescent="0.2">
      <c r="A62" s="28" t="s">
        <v>145</v>
      </c>
      <c r="B62" s="127">
        <v>1</v>
      </c>
      <c r="C62" s="127">
        <v>1</v>
      </c>
      <c r="D62" s="128">
        <f t="shared" si="0"/>
        <v>0</v>
      </c>
    </row>
    <row r="63" spans="1:4" x14ac:dyDescent="0.2">
      <c r="A63" s="28" t="s">
        <v>146</v>
      </c>
      <c r="B63" s="127">
        <v>1.1000000000000001</v>
      </c>
      <c r="C63" s="127">
        <v>1</v>
      </c>
      <c r="D63" s="128">
        <f t="shared" si="0"/>
        <v>10</v>
      </c>
    </row>
    <row r="64" spans="1:4" x14ac:dyDescent="0.2">
      <c r="A64" s="28" t="s">
        <v>147</v>
      </c>
      <c r="B64" s="127">
        <v>1.2000000000000002</v>
      </c>
      <c r="C64" s="127">
        <v>1</v>
      </c>
      <c r="D64" s="128">
        <f t="shared" si="0"/>
        <v>20</v>
      </c>
    </row>
    <row r="65" spans="1:4" x14ac:dyDescent="0.2">
      <c r="A65" s="28" t="s">
        <v>148</v>
      </c>
      <c r="B65" s="127">
        <v>1</v>
      </c>
      <c r="C65" s="127">
        <v>1</v>
      </c>
      <c r="D65" s="128">
        <f t="shared" si="0"/>
        <v>0</v>
      </c>
    </row>
    <row r="66" spans="1:4" x14ac:dyDescent="0.2">
      <c r="A66" s="27" t="s">
        <v>149</v>
      </c>
      <c r="B66" s="127">
        <v>1</v>
      </c>
      <c r="C66" s="127">
        <v>1</v>
      </c>
      <c r="D66" s="128">
        <f t="shared" si="0"/>
        <v>0</v>
      </c>
    </row>
    <row r="67" spans="1:4" x14ac:dyDescent="0.2">
      <c r="A67" s="27" t="s">
        <v>150</v>
      </c>
      <c r="B67" s="127">
        <v>1</v>
      </c>
      <c r="C67" s="127">
        <v>1</v>
      </c>
      <c r="D67" s="128">
        <f t="shared" si="0"/>
        <v>0</v>
      </c>
    </row>
    <row r="68" spans="1:4" x14ac:dyDescent="0.2">
      <c r="A68" s="27" t="s">
        <v>151</v>
      </c>
      <c r="B68" s="127">
        <v>2.4000000000000004</v>
      </c>
      <c r="C68" s="127">
        <v>2</v>
      </c>
      <c r="D68" s="128">
        <f t="shared" si="0"/>
        <v>20</v>
      </c>
    </row>
    <row r="69" spans="1:4" x14ac:dyDescent="0.2">
      <c r="A69" s="27" t="s">
        <v>152</v>
      </c>
      <c r="B69" s="127">
        <v>2.3000000000000003</v>
      </c>
      <c r="C69" s="127">
        <v>2</v>
      </c>
      <c r="D69" s="128">
        <f t="shared" si="0"/>
        <v>15</v>
      </c>
    </row>
  </sheetData>
  <mergeCells count="12">
    <mergeCell ref="A28:D28"/>
    <mergeCell ref="B6:C6"/>
    <mergeCell ref="B7:C7"/>
    <mergeCell ref="B8:C8"/>
    <mergeCell ref="B9:C9"/>
    <mergeCell ref="A26:F26"/>
    <mergeCell ref="G26:P26"/>
    <mergeCell ref="G3:P3"/>
    <mergeCell ref="G1:P1"/>
    <mergeCell ref="H6:L6"/>
    <mergeCell ref="A1:F1"/>
    <mergeCell ref="A3:F3"/>
  </mergeCells>
  <conditionalFormatting sqref="B7:C9">
    <cfRule type="expression" dxfId="16" priority="1">
      <formula>"sum($B$7:$b$9)&lt;&gt;1"</formula>
    </cfRule>
  </conditionalFormatting>
  <pageMargins left="0.25" right="0.25" top="0.75" bottom="0.75" header="0.3" footer="0.3"/>
  <pageSetup paperSize="5" scale="89" fitToHeight="100" orientation="landscape" verticalDpi="4294967293" r:id="rId1"/>
  <headerFooter>
    <oddHeader xml:space="preserve">&amp;L&amp;10COBIT® 2019 Governance System Design Toolkit&amp;R&amp;10&amp;D&amp;11
</oddHeader>
    <oddFooter>&amp;L&amp;10Copyright ISACA 2018&amp;C&amp;10&amp;F&amp;R&amp;10&amp;A—Page &amp;P</oddFooter>
  </headerFooter>
  <rowBreaks count="1" manualBreakCount="1">
    <brk id="24"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E87C-C991-460E-A2A7-4929DFCE7338}">
  <sheetPr>
    <tabColor theme="8" tint="-0.499984740745262"/>
    <pageSetUpPr fitToPage="1"/>
  </sheetPr>
  <dimension ref="A1:F41"/>
  <sheetViews>
    <sheetView showGridLines="0" zoomScale="85" zoomScaleNormal="85" workbookViewId="0">
      <pane ySplit="1" topLeftCell="A2" activePane="bottomLeft" state="frozen"/>
      <selection activeCell="A9" sqref="A9:B9"/>
      <selection pane="bottomLeft" activeCell="A2" sqref="A2:A41"/>
    </sheetView>
  </sheetViews>
  <sheetFormatPr baseColWidth="10" defaultColWidth="8.83203125" defaultRowHeight="15" x14ac:dyDescent="0.2"/>
  <cols>
    <col min="2" max="4" width="13.83203125" style="1" customWidth="1"/>
  </cols>
  <sheetData>
    <row r="1" spans="1:6" ht="21" x14ac:dyDescent="0.2">
      <c r="A1" s="42" t="s">
        <v>21</v>
      </c>
      <c r="B1" s="40" t="s">
        <v>352</v>
      </c>
      <c r="C1" s="40" t="s">
        <v>353</v>
      </c>
      <c r="D1" s="40" t="s">
        <v>357</v>
      </c>
    </row>
    <row r="2" spans="1:6" x14ac:dyDescent="0.2">
      <c r="A2" s="38" t="s">
        <v>113</v>
      </c>
      <c r="B2" s="48">
        <v>3</v>
      </c>
      <c r="C2" s="48">
        <v>2</v>
      </c>
      <c r="D2" s="48">
        <v>1</v>
      </c>
    </row>
    <row r="3" spans="1:6" x14ac:dyDescent="0.2">
      <c r="A3" s="38" t="s">
        <v>114</v>
      </c>
      <c r="B3" s="48">
        <v>1</v>
      </c>
      <c r="C3" s="48">
        <v>1</v>
      </c>
      <c r="D3" s="48">
        <v>1</v>
      </c>
    </row>
    <row r="4" spans="1:6" x14ac:dyDescent="0.2">
      <c r="A4" s="38" t="s">
        <v>115</v>
      </c>
      <c r="B4" s="48">
        <v>4</v>
      </c>
      <c r="C4" s="48">
        <v>2</v>
      </c>
      <c r="D4" s="48">
        <v>1</v>
      </c>
    </row>
    <row r="5" spans="1:6" x14ac:dyDescent="0.2">
      <c r="A5" s="38" t="s">
        <v>116</v>
      </c>
      <c r="B5" s="48">
        <v>1</v>
      </c>
      <c r="C5" s="48">
        <v>1</v>
      </c>
      <c r="D5" s="48">
        <v>1</v>
      </c>
    </row>
    <row r="6" spans="1:6" x14ac:dyDescent="0.2">
      <c r="A6" s="38" t="s">
        <v>117</v>
      </c>
      <c r="B6" s="48">
        <v>1.5</v>
      </c>
      <c r="C6" s="48">
        <v>1</v>
      </c>
      <c r="D6" s="48">
        <v>1</v>
      </c>
      <c r="F6" s="24"/>
    </row>
    <row r="7" spans="1:6" x14ac:dyDescent="0.2">
      <c r="A7" s="39" t="s">
        <v>118</v>
      </c>
      <c r="B7" s="48">
        <v>2</v>
      </c>
      <c r="C7" s="48">
        <v>1.5</v>
      </c>
      <c r="D7" s="48">
        <v>1</v>
      </c>
      <c r="F7" s="24"/>
    </row>
    <row r="8" spans="1:6" x14ac:dyDescent="0.2">
      <c r="A8" s="39" t="s">
        <v>119</v>
      </c>
      <c r="B8" s="48">
        <v>1</v>
      </c>
      <c r="C8" s="48">
        <v>1</v>
      </c>
      <c r="D8" s="48">
        <v>1</v>
      </c>
      <c r="F8" s="24"/>
    </row>
    <row r="9" spans="1:6" x14ac:dyDescent="0.2">
      <c r="A9" s="39" t="s">
        <v>120</v>
      </c>
      <c r="B9" s="48">
        <v>1</v>
      </c>
      <c r="C9" s="48">
        <v>1</v>
      </c>
      <c r="D9" s="48">
        <v>1</v>
      </c>
      <c r="F9" s="24"/>
    </row>
    <row r="10" spans="1:6" x14ac:dyDescent="0.2">
      <c r="A10" s="39" t="s">
        <v>121</v>
      </c>
      <c r="B10" s="48">
        <v>1</v>
      </c>
      <c r="C10" s="48">
        <v>1</v>
      </c>
      <c r="D10" s="48">
        <v>1</v>
      </c>
      <c r="F10" s="6"/>
    </row>
    <row r="11" spans="1:6" x14ac:dyDescent="0.2">
      <c r="A11" s="39" t="s">
        <v>122</v>
      </c>
      <c r="B11" s="48">
        <v>1</v>
      </c>
      <c r="C11" s="48">
        <v>1</v>
      </c>
      <c r="D11" s="48">
        <v>1</v>
      </c>
    </row>
    <row r="12" spans="1:6" x14ac:dyDescent="0.2">
      <c r="A12" s="39" t="s">
        <v>123</v>
      </c>
      <c r="B12" s="48">
        <v>1</v>
      </c>
      <c r="C12" s="48">
        <v>1</v>
      </c>
      <c r="D12" s="48">
        <v>1</v>
      </c>
    </row>
    <row r="13" spans="1:6" x14ac:dyDescent="0.2">
      <c r="A13" s="39" t="s">
        <v>124</v>
      </c>
      <c r="B13" s="48">
        <v>1</v>
      </c>
      <c r="C13" s="48">
        <v>1</v>
      </c>
      <c r="D13" s="48">
        <v>1</v>
      </c>
    </row>
    <row r="14" spans="1:6" x14ac:dyDescent="0.2">
      <c r="A14" s="39" t="s">
        <v>125</v>
      </c>
      <c r="B14" s="48">
        <v>1</v>
      </c>
      <c r="C14" s="48">
        <v>1</v>
      </c>
      <c r="D14" s="48">
        <v>1</v>
      </c>
    </row>
    <row r="15" spans="1:6" x14ac:dyDescent="0.2">
      <c r="A15" s="39" t="s">
        <v>126</v>
      </c>
      <c r="B15" s="48">
        <v>1</v>
      </c>
      <c r="C15" s="48">
        <v>1</v>
      </c>
      <c r="D15" s="48">
        <v>1</v>
      </c>
    </row>
    <row r="16" spans="1:6" x14ac:dyDescent="0.2">
      <c r="A16" s="39" t="s">
        <v>127</v>
      </c>
      <c r="B16" s="48">
        <v>1.5</v>
      </c>
      <c r="C16" s="48">
        <v>1</v>
      </c>
      <c r="D16" s="48">
        <v>1</v>
      </c>
    </row>
    <row r="17" spans="1:4" x14ac:dyDescent="0.2">
      <c r="A17" s="39" t="s">
        <v>128</v>
      </c>
      <c r="B17" s="48">
        <v>1</v>
      </c>
      <c r="C17" s="48">
        <v>1</v>
      </c>
      <c r="D17" s="48">
        <v>1</v>
      </c>
    </row>
    <row r="18" spans="1:4" x14ac:dyDescent="0.2">
      <c r="A18" s="39" t="s">
        <v>129</v>
      </c>
      <c r="B18" s="48">
        <v>4</v>
      </c>
      <c r="C18" s="48">
        <v>2</v>
      </c>
      <c r="D18" s="48">
        <v>1</v>
      </c>
    </row>
    <row r="19" spans="1:4" x14ac:dyDescent="0.2">
      <c r="A19" s="39" t="s">
        <v>130</v>
      </c>
      <c r="B19" s="48">
        <v>1.5</v>
      </c>
      <c r="C19" s="48">
        <v>1</v>
      </c>
      <c r="D19" s="48">
        <v>1</v>
      </c>
    </row>
    <row r="20" spans="1:4" x14ac:dyDescent="0.2">
      <c r="A20" s="39" t="s">
        <v>131</v>
      </c>
      <c r="B20" s="48">
        <v>2</v>
      </c>
      <c r="C20" s="48">
        <v>1.5</v>
      </c>
      <c r="D20" s="48">
        <v>1</v>
      </c>
    </row>
    <row r="21" spans="1:4" x14ac:dyDescent="0.2">
      <c r="A21" s="38" t="s">
        <v>132</v>
      </c>
      <c r="B21" s="48">
        <v>1</v>
      </c>
      <c r="C21" s="48">
        <v>1</v>
      </c>
      <c r="D21" s="48">
        <v>1</v>
      </c>
    </row>
    <row r="22" spans="1:4" x14ac:dyDescent="0.2">
      <c r="A22" s="38" t="s">
        <v>133</v>
      </c>
      <c r="B22" s="48">
        <v>1</v>
      </c>
      <c r="C22" s="48">
        <v>1</v>
      </c>
      <c r="D22" s="48">
        <v>1</v>
      </c>
    </row>
    <row r="23" spans="1:4" x14ac:dyDescent="0.2">
      <c r="A23" s="38" t="s">
        <v>134</v>
      </c>
      <c r="B23" s="48">
        <v>1</v>
      </c>
      <c r="C23" s="48">
        <v>1</v>
      </c>
      <c r="D23" s="48">
        <v>1</v>
      </c>
    </row>
    <row r="24" spans="1:4" x14ac:dyDescent="0.2">
      <c r="A24" s="38" t="s">
        <v>135</v>
      </c>
      <c r="B24" s="48">
        <v>1</v>
      </c>
      <c r="C24" s="48">
        <v>1</v>
      </c>
      <c r="D24" s="48">
        <v>1</v>
      </c>
    </row>
    <row r="25" spans="1:4" x14ac:dyDescent="0.2">
      <c r="A25" s="38" t="s">
        <v>136</v>
      </c>
      <c r="B25" s="48">
        <v>1</v>
      </c>
      <c r="C25" s="48">
        <v>1</v>
      </c>
      <c r="D25" s="48">
        <v>1</v>
      </c>
    </row>
    <row r="26" spans="1:4" x14ac:dyDescent="0.2">
      <c r="A26" s="38" t="s">
        <v>137</v>
      </c>
      <c r="B26" s="48">
        <v>1</v>
      </c>
      <c r="C26" s="48">
        <v>1</v>
      </c>
      <c r="D26" s="48">
        <v>1</v>
      </c>
    </row>
    <row r="27" spans="1:4" x14ac:dyDescent="0.2">
      <c r="A27" s="38" t="s">
        <v>138</v>
      </c>
      <c r="B27" s="48">
        <v>1</v>
      </c>
      <c r="C27" s="48">
        <v>1</v>
      </c>
      <c r="D27" s="48">
        <v>1</v>
      </c>
    </row>
    <row r="28" spans="1:4" x14ac:dyDescent="0.2">
      <c r="A28" s="38" t="s">
        <v>139</v>
      </c>
      <c r="B28" s="48">
        <v>1</v>
      </c>
      <c r="C28" s="48">
        <v>1</v>
      </c>
      <c r="D28" s="48">
        <v>1</v>
      </c>
    </row>
    <row r="29" spans="1:4" x14ac:dyDescent="0.2">
      <c r="A29" s="38" t="s">
        <v>140</v>
      </c>
      <c r="B29" s="48">
        <v>1</v>
      </c>
      <c r="C29" s="48">
        <v>1</v>
      </c>
      <c r="D29" s="48">
        <v>1</v>
      </c>
    </row>
    <row r="30" spans="1:4" x14ac:dyDescent="0.2">
      <c r="A30" s="38" t="s">
        <v>141</v>
      </c>
      <c r="B30" s="48">
        <v>1</v>
      </c>
      <c r="C30" s="48">
        <v>1</v>
      </c>
      <c r="D30" s="48">
        <v>1</v>
      </c>
    </row>
    <row r="31" spans="1:4" x14ac:dyDescent="0.2">
      <c r="A31" s="38" t="s">
        <v>142</v>
      </c>
      <c r="B31" s="48">
        <v>1</v>
      </c>
      <c r="C31" s="48">
        <v>1</v>
      </c>
      <c r="D31" s="48">
        <v>1</v>
      </c>
    </row>
    <row r="32" spans="1:4" x14ac:dyDescent="0.2">
      <c r="A32" s="39" t="s">
        <v>143</v>
      </c>
      <c r="B32" s="48">
        <v>1</v>
      </c>
      <c r="C32" s="48">
        <v>1</v>
      </c>
      <c r="D32" s="48">
        <v>1</v>
      </c>
    </row>
    <row r="33" spans="1:4" x14ac:dyDescent="0.2">
      <c r="A33" s="39" t="s">
        <v>144</v>
      </c>
      <c r="B33" s="48">
        <v>1</v>
      </c>
      <c r="C33" s="48">
        <v>1</v>
      </c>
      <c r="D33" s="48">
        <v>1</v>
      </c>
    </row>
    <row r="34" spans="1:4" x14ac:dyDescent="0.2">
      <c r="A34" s="39" t="s">
        <v>145</v>
      </c>
      <c r="B34" s="48">
        <v>1</v>
      </c>
      <c r="C34" s="48">
        <v>1</v>
      </c>
      <c r="D34" s="48">
        <v>1</v>
      </c>
    </row>
    <row r="35" spans="1:4" x14ac:dyDescent="0.2">
      <c r="A35" s="39" t="s">
        <v>146</v>
      </c>
      <c r="B35" s="48">
        <v>1.5</v>
      </c>
      <c r="C35" s="48">
        <v>1</v>
      </c>
      <c r="D35" s="48">
        <v>1</v>
      </c>
    </row>
    <row r="36" spans="1:4" x14ac:dyDescent="0.2">
      <c r="A36" s="39" t="s">
        <v>147</v>
      </c>
      <c r="B36" s="48">
        <v>2</v>
      </c>
      <c r="C36" s="48">
        <v>1</v>
      </c>
      <c r="D36" s="48">
        <v>1</v>
      </c>
    </row>
    <row r="37" spans="1:4" x14ac:dyDescent="0.2">
      <c r="A37" s="39" t="s">
        <v>148</v>
      </c>
      <c r="B37" s="48">
        <v>1</v>
      </c>
      <c r="C37" s="48">
        <v>1</v>
      </c>
      <c r="D37" s="48">
        <v>1</v>
      </c>
    </row>
    <row r="38" spans="1:4" x14ac:dyDescent="0.2">
      <c r="A38" s="38" t="s">
        <v>149</v>
      </c>
      <c r="B38" s="48">
        <v>1</v>
      </c>
      <c r="C38" s="48">
        <v>1</v>
      </c>
      <c r="D38" s="48">
        <v>1</v>
      </c>
    </row>
    <row r="39" spans="1:4" x14ac:dyDescent="0.2">
      <c r="A39" s="38" t="s">
        <v>150</v>
      </c>
      <c r="B39" s="48">
        <v>1</v>
      </c>
      <c r="C39" s="48">
        <v>1</v>
      </c>
      <c r="D39" s="48">
        <v>1</v>
      </c>
    </row>
    <row r="40" spans="1:4" x14ac:dyDescent="0.2">
      <c r="A40" s="38" t="s">
        <v>151</v>
      </c>
      <c r="B40" s="48">
        <v>4</v>
      </c>
      <c r="C40" s="48">
        <v>2</v>
      </c>
      <c r="D40" s="48">
        <v>1</v>
      </c>
    </row>
    <row r="41" spans="1:4" x14ac:dyDescent="0.2">
      <c r="A41" s="38" t="s">
        <v>152</v>
      </c>
      <c r="B41" s="48">
        <v>3.5</v>
      </c>
      <c r="C41" s="48">
        <v>2</v>
      </c>
      <c r="D41" s="48">
        <v>1</v>
      </c>
    </row>
  </sheetData>
  <conditionalFormatting sqref="B2:D41">
    <cfRule type="cellIs" dxfId="15" priority="1" stopIfTrue="1" operator="greaterThanOrEqual">
      <formula>3</formula>
    </cfRule>
    <cfRule type="cellIs" dxfId="14" priority="2" stopIfTrue="1" operator="greaterThanOrEqual">
      <formula>2</formula>
    </cfRule>
    <cfRule type="cellIs" dxfId="13" priority="3" operator="greaterThanOrEqual">
      <formula>1</formula>
    </cfRule>
  </conditionalFormatting>
  <pageMargins left="0.25" right="0.25" top="0.75" bottom="0.75" header="0.3" footer="0.3"/>
  <pageSetup paperSize="5" fitToHeight="100" orientation="landscape" verticalDpi="0" r:id="rId1"/>
  <headerFooter>
    <oddHeader xml:space="preserve">&amp;L&amp;10COBIT® 2019 Governance System Design Toolkit&amp;R&amp;10&amp;D&amp;11
</oddHeader>
    <oddFooter>&amp;L&amp;10Copyright ISACA 2018&amp;C&amp;10&amp;F&amp;R&amp;10&amp;A—Page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3EFEF-D485-4A41-8BE5-91FD1E2186E5}">
  <sheetPr>
    <tabColor theme="9" tint="-0.499984740745262"/>
    <pageSetUpPr fitToPage="1"/>
  </sheetPr>
  <dimension ref="A1:U71"/>
  <sheetViews>
    <sheetView showGridLines="0" zoomScale="85" zoomScaleNormal="85" workbookViewId="0">
      <pane ySplit="2" topLeftCell="A3" activePane="bottomLeft" state="frozen"/>
      <selection activeCell="A9" sqref="A9:B9"/>
      <selection pane="bottomLeft" activeCell="B10" sqref="B10"/>
    </sheetView>
  </sheetViews>
  <sheetFormatPr baseColWidth="10" defaultColWidth="8.83203125" defaultRowHeight="15" x14ac:dyDescent="0.2"/>
  <cols>
    <col min="1" max="1" width="15.1640625" customWidth="1"/>
    <col min="2" max="2" width="6.1640625" customWidth="1"/>
    <col min="3" max="3" width="8.5" customWidth="1"/>
    <col min="4" max="4" width="11.83203125" customWidth="1"/>
    <col min="5" max="5" width="28.83203125" customWidth="1"/>
    <col min="6" max="6" width="21.1640625" customWidth="1"/>
    <col min="7" max="7" width="17.5" customWidth="1"/>
  </cols>
  <sheetData>
    <row r="1" spans="1:16" s="19" customFormat="1" ht="35" customHeight="1" x14ac:dyDescent="0.2">
      <c r="A1" s="209" t="s">
        <v>358</v>
      </c>
      <c r="B1" s="210"/>
      <c r="C1" s="210"/>
      <c r="D1" s="210"/>
      <c r="E1" s="210"/>
      <c r="F1" s="210"/>
      <c r="G1" s="209" t="s">
        <v>358</v>
      </c>
      <c r="H1" s="210"/>
      <c r="I1" s="210"/>
      <c r="J1" s="210"/>
      <c r="K1" s="210"/>
      <c r="L1" s="210"/>
      <c r="M1" s="210"/>
      <c r="N1" s="210"/>
      <c r="O1" s="210"/>
      <c r="P1" s="210"/>
    </row>
    <row r="2" spans="1:16" ht="9" customHeight="1" x14ac:dyDescent="0.2"/>
    <row r="3" spans="1:16" ht="21" customHeight="1" x14ac:dyDescent="0.2">
      <c r="A3" s="207" t="s">
        <v>359</v>
      </c>
      <c r="B3" s="207"/>
      <c r="C3" s="207"/>
      <c r="D3" s="207"/>
      <c r="E3" s="207"/>
      <c r="F3" s="207"/>
      <c r="G3" s="207" t="s">
        <v>359</v>
      </c>
      <c r="H3" s="207"/>
      <c r="I3" s="207"/>
      <c r="J3" s="207"/>
      <c r="K3" s="207"/>
      <c r="L3" s="207"/>
    </row>
    <row r="4" spans="1:16" ht="7" customHeight="1" x14ac:dyDescent="0.2"/>
    <row r="5" spans="1:16" s="32" customFormat="1" ht="19.5" customHeight="1" x14ac:dyDescent="0.2">
      <c r="A5" s="117" t="s">
        <v>94</v>
      </c>
      <c r="B5" s="237" t="s">
        <v>155</v>
      </c>
      <c r="C5" s="237"/>
      <c r="D5" s="121" t="s">
        <v>96</v>
      </c>
      <c r="E5"/>
      <c r="F5"/>
      <c r="G5"/>
      <c r="I5" s="241" t="s">
        <v>351</v>
      </c>
      <c r="J5" s="241"/>
      <c r="K5" s="241"/>
      <c r="L5" s="241"/>
      <c r="M5" s="241"/>
    </row>
    <row r="6" spans="1:16" s="32" customFormat="1" ht="18.5" customHeight="1" x14ac:dyDescent="0.2">
      <c r="A6" s="124" t="s">
        <v>360</v>
      </c>
      <c r="B6" s="247">
        <v>4</v>
      </c>
      <c r="C6" s="247"/>
      <c r="D6" s="115">
        <v>3</v>
      </c>
    </row>
    <row r="7" spans="1:16" s="19" customFormat="1" ht="18.5" customHeight="1" x14ac:dyDescent="0.2">
      <c r="A7" s="124" t="s">
        <v>361</v>
      </c>
      <c r="B7" s="247">
        <v>1</v>
      </c>
      <c r="C7" s="247"/>
      <c r="D7" s="115">
        <v>3</v>
      </c>
    </row>
    <row r="8" spans="1:16" s="19" customFormat="1" ht="18.5" customHeight="1" x14ac:dyDescent="0.2">
      <c r="A8" s="124" t="s">
        <v>362</v>
      </c>
      <c r="B8" s="247">
        <v>2</v>
      </c>
      <c r="C8" s="247"/>
      <c r="D8" s="115">
        <v>3</v>
      </c>
    </row>
    <row r="9" spans="1:16" s="19" customFormat="1" ht="18.5" customHeight="1" x14ac:dyDescent="0.2">
      <c r="A9" s="124" t="s">
        <v>363</v>
      </c>
      <c r="B9" s="248">
        <v>3</v>
      </c>
      <c r="C9" s="248"/>
      <c r="D9" s="116">
        <v>3</v>
      </c>
    </row>
    <row r="10" spans="1:16" x14ac:dyDescent="0.2">
      <c r="A10" s="132"/>
    </row>
    <row r="11" spans="1:16" ht="16" x14ac:dyDescent="0.2">
      <c r="A11" s="122" t="s">
        <v>101</v>
      </c>
      <c r="B11" s="87">
        <f>AVERAGE(B6:B9)</f>
        <v>2.5</v>
      </c>
      <c r="E11" s="26"/>
      <c r="F11" s="26"/>
    </row>
    <row r="12" spans="1:16" s="33" customFormat="1" ht="14" x14ac:dyDescent="0.2">
      <c r="A12" s="122" t="s">
        <v>102</v>
      </c>
      <c r="B12" s="87">
        <f>STDEVP(B6:B9)</f>
        <v>1.1180339887498949</v>
      </c>
    </row>
    <row r="13" spans="1:16" s="33" customFormat="1" ht="14" x14ac:dyDescent="0.2">
      <c r="A13" s="122" t="s">
        <v>103</v>
      </c>
      <c r="B13" s="87">
        <f>AVERAGE(D6:D9)/B11</f>
        <v>1.2</v>
      </c>
    </row>
    <row r="14" spans="1:16" s="33" customFormat="1" ht="14" x14ac:dyDescent="0.2"/>
    <row r="15" spans="1:16" s="33" customFormat="1" ht="14" x14ac:dyDescent="0.2"/>
    <row r="16" spans="1:16" s="33" customFormat="1" ht="14" x14ac:dyDescent="0.2"/>
    <row r="17" spans="1:21" s="33" customFormat="1" ht="14" x14ac:dyDescent="0.2"/>
    <row r="18" spans="1:21" s="33" customFormat="1" ht="14" x14ac:dyDescent="0.2"/>
    <row r="19" spans="1:21" s="33" customFormat="1" ht="14" x14ac:dyDescent="0.2"/>
    <row r="20" spans="1:21" s="33" customFormat="1" ht="14" x14ac:dyDescent="0.2"/>
    <row r="21" spans="1:21" s="33" customFormat="1" ht="14" x14ac:dyDescent="0.2"/>
    <row r="22" spans="1:21" s="33" customFormat="1" ht="14" x14ac:dyDescent="0.2"/>
    <row r="23" spans="1:21" s="33" customFormat="1" ht="22" customHeight="1" x14ac:dyDescent="0.2">
      <c r="E23" s="107"/>
      <c r="F23" s="108"/>
    </row>
    <row r="24" spans="1:21" s="33" customFormat="1" ht="22" customHeight="1" x14ac:dyDescent="0.2">
      <c r="E24" s="107"/>
      <c r="F24" s="108"/>
    </row>
    <row r="25" spans="1:21" s="33" customFormat="1" ht="22" customHeight="1" x14ac:dyDescent="0.2">
      <c r="E25" s="107"/>
      <c r="F25" s="108"/>
    </row>
    <row r="26" spans="1:21" s="33" customFormat="1" ht="193" customHeight="1" x14ac:dyDescent="0.2">
      <c r="E26" s="107"/>
      <c r="F26" s="108"/>
    </row>
    <row r="27" spans="1:21" s="33" customFormat="1" ht="22" customHeight="1" x14ac:dyDescent="0.2">
      <c r="E27" s="107"/>
      <c r="F27" s="108"/>
    </row>
    <row r="28" spans="1:21" s="32" customFormat="1" ht="24.5" customHeight="1" x14ac:dyDescent="0.2">
      <c r="A28" s="212" t="s">
        <v>104</v>
      </c>
      <c r="B28" s="212"/>
      <c r="C28" s="212"/>
      <c r="D28" s="212"/>
      <c r="E28" s="212"/>
      <c r="F28" s="212"/>
      <c r="G28" s="212" t="s">
        <v>104</v>
      </c>
      <c r="H28" s="212"/>
      <c r="I28" s="212"/>
      <c r="J28" s="212"/>
      <c r="K28" s="212"/>
      <c r="L28" s="212"/>
      <c r="M28" s="212"/>
      <c r="N28" s="212"/>
      <c r="O28" s="212"/>
      <c r="P28" s="212"/>
      <c r="Q28"/>
      <c r="R28"/>
      <c r="S28"/>
      <c r="T28"/>
      <c r="U28"/>
    </row>
    <row r="29" spans="1:21" ht="9" customHeight="1" x14ac:dyDescent="0.2"/>
    <row r="30" spans="1:21" s="32" customFormat="1" ht="33" customHeight="1" x14ac:dyDescent="0.2">
      <c r="A30" s="231" t="s">
        <v>169</v>
      </c>
      <c r="B30" s="232"/>
      <c r="C30" s="232"/>
      <c r="D30" s="232"/>
      <c r="E30"/>
      <c r="F30"/>
      <c r="G30"/>
    </row>
    <row r="31" spans="1:21" s="32" customFormat="1" ht="45" x14ac:dyDescent="0.2">
      <c r="A31" s="94" t="s">
        <v>106</v>
      </c>
      <c r="B31" s="95" t="s">
        <v>107</v>
      </c>
      <c r="C31" s="95" t="s">
        <v>108</v>
      </c>
      <c r="D31" s="95" t="s">
        <v>109</v>
      </c>
    </row>
    <row r="32" spans="1:21" x14ac:dyDescent="0.2">
      <c r="A32" s="27" t="s">
        <v>113</v>
      </c>
      <c r="B32" s="136">
        <f t="array" ref="B32:B71">MMULT(DF7map!B2:E41,'DF7'!B6:B9)</f>
        <v>21</v>
      </c>
      <c r="C32" s="136">
        <f t="array" ref="C32:C71">MMULT(DF7map!B2:E41,'DF7'!D6:D9)</f>
        <v>25.5</v>
      </c>
      <c r="D32" s="128">
        <f t="shared" ref="D32:D71" si="0">IFERROR(MROUND(($B$13*100*B32/C32),5)-100,0)</f>
        <v>0</v>
      </c>
    </row>
    <row r="33" spans="1:9" x14ac:dyDescent="0.2">
      <c r="A33" s="27" t="s">
        <v>114</v>
      </c>
      <c r="B33" s="136">
        <v>19</v>
      </c>
      <c r="C33" s="136">
        <v>22.5</v>
      </c>
      <c r="D33" s="128">
        <f t="shared" si="0"/>
        <v>0</v>
      </c>
      <c r="I33" s="1"/>
    </row>
    <row r="34" spans="1:9" x14ac:dyDescent="0.2">
      <c r="A34" s="27" t="s">
        <v>115</v>
      </c>
      <c r="B34" s="136">
        <v>18</v>
      </c>
      <c r="C34" s="136">
        <v>24</v>
      </c>
      <c r="D34" s="128">
        <f t="shared" si="0"/>
        <v>-10</v>
      </c>
    </row>
    <row r="35" spans="1:9" x14ac:dyDescent="0.2">
      <c r="A35" s="27" t="s">
        <v>116</v>
      </c>
      <c r="B35" s="136">
        <v>13</v>
      </c>
      <c r="C35" s="136">
        <v>15</v>
      </c>
      <c r="D35" s="128">
        <f t="shared" si="0"/>
        <v>5</v>
      </c>
    </row>
    <row r="36" spans="1:9" x14ac:dyDescent="0.2">
      <c r="A36" s="27" t="s">
        <v>117</v>
      </c>
      <c r="B36" s="136">
        <v>13</v>
      </c>
      <c r="C36" s="136">
        <v>15</v>
      </c>
      <c r="D36" s="128">
        <f t="shared" si="0"/>
        <v>5</v>
      </c>
    </row>
    <row r="37" spans="1:9" x14ac:dyDescent="0.2">
      <c r="A37" s="28" t="s">
        <v>118</v>
      </c>
      <c r="B37" s="136">
        <v>16</v>
      </c>
      <c r="C37" s="136">
        <v>19.5</v>
      </c>
      <c r="D37" s="128">
        <f t="shared" si="0"/>
        <v>0</v>
      </c>
    </row>
    <row r="38" spans="1:9" x14ac:dyDescent="0.2">
      <c r="A38" s="28" t="s">
        <v>119</v>
      </c>
      <c r="B38" s="136">
        <v>20</v>
      </c>
      <c r="C38" s="136">
        <v>24</v>
      </c>
      <c r="D38" s="128">
        <f t="shared" si="0"/>
        <v>0</v>
      </c>
    </row>
    <row r="39" spans="1:9" x14ac:dyDescent="0.2">
      <c r="A39" s="28" t="s">
        <v>120</v>
      </c>
      <c r="B39" s="136">
        <v>15</v>
      </c>
      <c r="C39" s="136">
        <v>18</v>
      </c>
      <c r="D39" s="128">
        <f t="shared" si="0"/>
        <v>0</v>
      </c>
    </row>
    <row r="40" spans="1:9" x14ac:dyDescent="0.2">
      <c r="A40" s="28" t="s">
        <v>121</v>
      </c>
      <c r="B40" s="136">
        <v>22</v>
      </c>
      <c r="C40" s="136">
        <v>27</v>
      </c>
      <c r="D40" s="128">
        <f t="shared" si="0"/>
        <v>0</v>
      </c>
    </row>
    <row r="41" spans="1:9" x14ac:dyDescent="0.2">
      <c r="A41" s="28" t="s">
        <v>122</v>
      </c>
      <c r="B41" s="136">
        <v>19</v>
      </c>
      <c r="C41" s="136">
        <v>22.5</v>
      </c>
      <c r="D41" s="128">
        <f t="shared" si="0"/>
        <v>0</v>
      </c>
    </row>
    <row r="42" spans="1:9" x14ac:dyDescent="0.2">
      <c r="A42" s="28" t="s">
        <v>123</v>
      </c>
      <c r="B42" s="136">
        <v>13</v>
      </c>
      <c r="C42" s="136">
        <v>15</v>
      </c>
      <c r="D42" s="128">
        <f t="shared" si="0"/>
        <v>5</v>
      </c>
    </row>
    <row r="43" spans="1:9" x14ac:dyDescent="0.2">
      <c r="A43" s="28" t="s">
        <v>124</v>
      </c>
      <c r="B43" s="136">
        <v>11.5</v>
      </c>
      <c r="C43" s="136">
        <v>13.5</v>
      </c>
      <c r="D43" s="128">
        <f t="shared" si="0"/>
        <v>0</v>
      </c>
    </row>
    <row r="44" spans="1:9" x14ac:dyDescent="0.2">
      <c r="A44" s="28" t="s">
        <v>125</v>
      </c>
      <c r="B44" s="136">
        <v>16.5</v>
      </c>
      <c r="C44" s="136">
        <v>19.5</v>
      </c>
      <c r="D44" s="128">
        <f t="shared" si="0"/>
        <v>0</v>
      </c>
    </row>
    <row r="45" spans="1:9" x14ac:dyDescent="0.2">
      <c r="A45" s="28" t="s">
        <v>126</v>
      </c>
      <c r="B45" s="136">
        <v>15</v>
      </c>
      <c r="C45" s="136">
        <v>19.5</v>
      </c>
      <c r="D45" s="128">
        <f t="shared" si="0"/>
        <v>-10</v>
      </c>
    </row>
    <row r="46" spans="1:9" x14ac:dyDescent="0.2">
      <c r="A46" s="28" t="s">
        <v>127</v>
      </c>
      <c r="B46" s="136">
        <v>15.5</v>
      </c>
      <c r="C46" s="136">
        <v>21</v>
      </c>
      <c r="D46" s="128">
        <f t="shared" si="0"/>
        <v>-10</v>
      </c>
    </row>
    <row r="47" spans="1:9" x14ac:dyDescent="0.2">
      <c r="A47" s="28" t="s">
        <v>128</v>
      </c>
      <c r="B47" s="136">
        <v>14.5</v>
      </c>
      <c r="C47" s="136">
        <v>18</v>
      </c>
      <c r="D47" s="128">
        <f t="shared" si="0"/>
        <v>-5</v>
      </c>
    </row>
    <row r="48" spans="1:9" x14ac:dyDescent="0.2">
      <c r="A48" s="28" t="s">
        <v>129</v>
      </c>
      <c r="B48" s="136">
        <v>17.5</v>
      </c>
      <c r="C48" s="136">
        <v>22.5</v>
      </c>
      <c r="D48" s="128">
        <f t="shared" si="0"/>
        <v>-5</v>
      </c>
    </row>
    <row r="49" spans="1:4" x14ac:dyDescent="0.2">
      <c r="A49" s="28" t="s">
        <v>130</v>
      </c>
      <c r="B49" s="136">
        <v>18</v>
      </c>
      <c r="C49" s="136">
        <v>22.5</v>
      </c>
      <c r="D49" s="128">
        <f t="shared" si="0"/>
        <v>-5</v>
      </c>
    </row>
    <row r="50" spans="1:4" x14ac:dyDescent="0.2">
      <c r="A50" s="28" t="s">
        <v>131</v>
      </c>
      <c r="B50" s="136">
        <v>16</v>
      </c>
      <c r="C50" s="136">
        <v>19.5</v>
      </c>
      <c r="D50" s="128">
        <f t="shared" si="0"/>
        <v>0</v>
      </c>
    </row>
    <row r="51" spans="1:4" x14ac:dyDescent="0.2">
      <c r="A51" s="27" t="s">
        <v>170</v>
      </c>
      <c r="B51" s="136">
        <v>16.5</v>
      </c>
      <c r="C51" s="136">
        <v>19.5</v>
      </c>
      <c r="D51" s="128">
        <f t="shared" si="0"/>
        <v>0</v>
      </c>
    </row>
    <row r="52" spans="1:4" x14ac:dyDescent="0.2">
      <c r="A52" s="27" t="s">
        <v>133</v>
      </c>
      <c r="B52" s="136">
        <v>20</v>
      </c>
      <c r="C52" s="136">
        <v>24</v>
      </c>
      <c r="D52" s="128">
        <f t="shared" si="0"/>
        <v>0</v>
      </c>
    </row>
    <row r="53" spans="1:4" x14ac:dyDescent="0.2">
      <c r="A53" s="27" t="s">
        <v>134</v>
      </c>
      <c r="B53" s="136">
        <v>20</v>
      </c>
      <c r="C53" s="136">
        <v>24</v>
      </c>
      <c r="D53" s="128">
        <f t="shared" si="0"/>
        <v>0</v>
      </c>
    </row>
    <row r="54" spans="1:4" x14ac:dyDescent="0.2">
      <c r="A54" s="27" t="s">
        <v>135</v>
      </c>
      <c r="B54" s="136">
        <v>15.5</v>
      </c>
      <c r="C54" s="136">
        <v>21</v>
      </c>
      <c r="D54" s="128">
        <f t="shared" si="0"/>
        <v>-10</v>
      </c>
    </row>
    <row r="55" spans="1:4" x14ac:dyDescent="0.2">
      <c r="A55" s="27" t="s">
        <v>136</v>
      </c>
      <c r="B55" s="136">
        <v>13</v>
      </c>
      <c r="C55" s="136">
        <v>15</v>
      </c>
      <c r="D55" s="128">
        <f t="shared" si="0"/>
        <v>5</v>
      </c>
    </row>
    <row r="56" spans="1:4" x14ac:dyDescent="0.2">
      <c r="A56" s="27" t="s">
        <v>137</v>
      </c>
      <c r="B56" s="136">
        <v>14.5</v>
      </c>
      <c r="C56" s="136">
        <v>19.5</v>
      </c>
      <c r="D56" s="128">
        <f t="shared" si="0"/>
        <v>-10</v>
      </c>
    </row>
    <row r="57" spans="1:4" x14ac:dyDescent="0.2">
      <c r="A57" s="27" t="s">
        <v>138</v>
      </c>
      <c r="B57" s="136">
        <v>15</v>
      </c>
      <c r="C57" s="136">
        <v>18</v>
      </c>
      <c r="D57" s="128">
        <f t="shared" si="0"/>
        <v>0</v>
      </c>
    </row>
    <row r="58" spans="1:4" x14ac:dyDescent="0.2">
      <c r="A58" s="27" t="s">
        <v>139</v>
      </c>
      <c r="B58" s="136">
        <v>13</v>
      </c>
      <c r="C58" s="136">
        <v>15</v>
      </c>
      <c r="D58" s="128">
        <f t="shared" si="0"/>
        <v>5</v>
      </c>
    </row>
    <row r="59" spans="1:4" x14ac:dyDescent="0.2">
      <c r="A59" s="27" t="s">
        <v>140</v>
      </c>
      <c r="B59" s="136">
        <v>13</v>
      </c>
      <c r="C59" s="136">
        <v>15</v>
      </c>
      <c r="D59" s="128">
        <f t="shared" si="0"/>
        <v>5</v>
      </c>
    </row>
    <row r="60" spans="1:4" x14ac:dyDescent="0.2">
      <c r="A60" s="27" t="s">
        <v>141</v>
      </c>
      <c r="B60" s="136">
        <v>13.5</v>
      </c>
      <c r="C60" s="136">
        <v>16.5</v>
      </c>
      <c r="D60" s="128">
        <f t="shared" si="0"/>
        <v>0</v>
      </c>
    </row>
    <row r="61" spans="1:4" x14ac:dyDescent="0.2">
      <c r="A61" s="27" t="s">
        <v>142</v>
      </c>
      <c r="B61" s="136">
        <v>15</v>
      </c>
      <c r="C61" s="136">
        <v>18</v>
      </c>
      <c r="D61" s="128">
        <f t="shared" si="0"/>
        <v>0</v>
      </c>
    </row>
    <row r="62" spans="1:4" x14ac:dyDescent="0.2">
      <c r="A62" s="28" t="s">
        <v>143</v>
      </c>
      <c r="B62" s="136">
        <v>18.5</v>
      </c>
      <c r="C62" s="136">
        <v>25.5</v>
      </c>
      <c r="D62" s="128">
        <f t="shared" si="0"/>
        <v>-15</v>
      </c>
    </row>
    <row r="63" spans="1:4" x14ac:dyDescent="0.2">
      <c r="A63" s="28" t="s">
        <v>144</v>
      </c>
      <c r="B63" s="136">
        <v>19</v>
      </c>
      <c r="C63" s="136">
        <v>25.5</v>
      </c>
      <c r="D63" s="128">
        <f t="shared" si="0"/>
        <v>-10</v>
      </c>
    </row>
    <row r="64" spans="1:4" x14ac:dyDescent="0.2">
      <c r="A64" s="28" t="s">
        <v>145</v>
      </c>
      <c r="B64" s="136">
        <v>20.5</v>
      </c>
      <c r="C64" s="136">
        <v>27</v>
      </c>
      <c r="D64" s="128">
        <f t="shared" si="0"/>
        <v>-10</v>
      </c>
    </row>
    <row r="65" spans="1:4" x14ac:dyDescent="0.2">
      <c r="A65" s="28" t="s">
        <v>146</v>
      </c>
      <c r="B65" s="136">
        <v>20.5</v>
      </c>
      <c r="C65" s="136">
        <v>27</v>
      </c>
      <c r="D65" s="128">
        <f t="shared" si="0"/>
        <v>-10</v>
      </c>
    </row>
    <row r="66" spans="1:4" x14ac:dyDescent="0.2">
      <c r="A66" s="28" t="s">
        <v>147</v>
      </c>
      <c r="B66" s="136">
        <v>22</v>
      </c>
      <c r="C66" s="136">
        <v>27</v>
      </c>
      <c r="D66" s="128">
        <f t="shared" si="0"/>
        <v>0</v>
      </c>
    </row>
    <row r="67" spans="1:4" x14ac:dyDescent="0.2">
      <c r="A67" s="28" t="s">
        <v>148</v>
      </c>
      <c r="B67" s="136">
        <v>14.5</v>
      </c>
      <c r="C67" s="136">
        <v>16.5</v>
      </c>
      <c r="D67" s="128">
        <f t="shared" si="0"/>
        <v>5</v>
      </c>
    </row>
    <row r="68" spans="1:4" x14ac:dyDescent="0.2">
      <c r="A68" s="27" t="s">
        <v>149</v>
      </c>
      <c r="B68" s="136">
        <v>13</v>
      </c>
      <c r="C68" s="136">
        <v>15</v>
      </c>
      <c r="D68" s="128">
        <f t="shared" si="0"/>
        <v>5</v>
      </c>
    </row>
    <row r="69" spans="1:4" x14ac:dyDescent="0.2">
      <c r="A69" s="27" t="s">
        <v>150</v>
      </c>
      <c r="B69" s="136">
        <v>13</v>
      </c>
      <c r="C69" s="136">
        <v>15</v>
      </c>
      <c r="D69" s="128">
        <f t="shared" si="0"/>
        <v>5</v>
      </c>
    </row>
    <row r="70" spans="1:4" x14ac:dyDescent="0.2">
      <c r="A70" s="27" t="s">
        <v>151</v>
      </c>
      <c r="B70" s="136">
        <v>11.5</v>
      </c>
      <c r="C70" s="136">
        <v>13.5</v>
      </c>
      <c r="D70" s="128">
        <f t="shared" si="0"/>
        <v>0</v>
      </c>
    </row>
    <row r="71" spans="1:4" x14ac:dyDescent="0.2">
      <c r="A71" s="27" t="s">
        <v>152</v>
      </c>
      <c r="B71" s="136">
        <v>13</v>
      </c>
      <c r="C71" s="136">
        <v>15</v>
      </c>
      <c r="D71" s="128">
        <f t="shared" si="0"/>
        <v>5</v>
      </c>
    </row>
  </sheetData>
  <mergeCells count="13">
    <mergeCell ref="A1:F1"/>
    <mergeCell ref="G1:P1"/>
    <mergeCell ref="I5:M5"/>
    <mergeCell ref="A3:F3"/>
    <mergeCell ref="G3:L3"/>
    <mergeCell ref="G28:P28"/>
    <mergeCell ref="A30:D30"/>
    <mergeCell ref="B5:C5"/>
    <mergeCell ref="B6:C6"/>
    <mergeCell ref="B7:C7"/>
    <mergeCell ref="B8:C8"/>
    <mergeCell ref="B9:C9"/>
    <mergeCell ref="A28:F28"/>
  </mergeCells>
  <pageMargins left="0.25" right="0.25" top="0.75" bottom="0.75" header="0.3" footer="0.3"/>
  <pageSetup paperSize="5" scale="89" fitToHeight="100" orientation="landscape" verticalDpi="4294967293" r:id="rId1"/>
  <headerFooter>
    <oddHeader xml:space="preserve">&amp;L&amp;10COBIT® 2019 Governance System Design Toolkit&amp;R&amp;10&amp;D&amp;11
</oddHeader>
    <oddFooter>&amp;L&amp;10Copyright ISACA 2018&amp;C&amp;10&amp;F&amp;R&amp;10&amp;A—Page &amp;P</oddFooter>
  </headerFooter>
  <rowBreaks count="1" manualBreakCount="1">
    <brk id="26"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05F9E-499A-4DA1-8C0A-2B141A7DEBD1}">
  <sheetPr>
    <tabColor theme="8" tint="-0.499984740745262"/>
    <pageSetUpPr fitToPage="1"/>
  </sheetPr>
  <dimension ref="A1:E41"/>
  <sheetViews>
    <sheetView showGridLines="0" zoomScale="85" zoomScaleNormal="85" workbookViewId="0">
      <pane ySplit="1" topLeftCell="A2" activePane="bottomLeft" state="frozen"/>
      <selection activeCell="A9" sqref="A9:B9"/>
      <selection pane="bottomLeft" activeCell="A2" sqref="A2:A41"/>
    </sheetView>
  </sheetViews>
  <sheetFormatPr baseColWidth="10" defaultColWidth="8.83203125" defaultRowHeight="15" x14ac:dyDescent="0.2"/>
  <cols>
    <col min="2" max="5" width="13.83203125" style="1" customWidth="1"/>
  </cols>
  <sheetData>
    <row r="1" spans="1:5" ht="21" x14ac:dyDescent="0.2">
      <c r="A1" s="42" t="s">
        <v>22</v>
      </c>
      <c r="B1" s="40" t="s">
        <v>360</v>
      </c>
      <c r="C1" s="40" t="s">
        <v>361</v>
      </c>
      <c r="D1" s="40" t="s">
        <v>362</v>
      </c>
      <c r="E1" s="40" t="s">
        <v>363</v>
      </c>
    </row>
    <row r="2" spans="1:5" x14ac:dyDescent="0.2">
      <c r="A2" s="38" t="s">
        <v>113</v>
      </c>
      <c r="B2" s="48">
        <v>1</v>
      </c>
      <c r="C2" s="48">
        <v>2</v>
      </c>
      <c r="D2" s="48">
        <v>1.5</v>
      </c>
      <c r="E2" s="48">
        <v>4</v>
      </c>
    </row>
    <row r="3" spans="1:5" x14ac:dyDescent="0.2">
      <c r="A3" s="38" t="s">
        <v>114</v>
      </c>
      <c r="B3" s="48">
        <v>1</v>
      </c>
      <c r="C3" s="48">
        <v>1</v>
      </c>
      <c r="D3" s="48">
        <v>2.5</v>
      </c>
      <c r="E3" s="48">
        <v>3</v>
      </c>
    </row>
    <row r="4" spans="1:5" x14ac:dyDescent="0.2">
      <c r="A4" s="38" t="s">
        <v>115</v>
      </c>
      <c r="B4" s="48">
        <v>1</v>
      </c>
      <c r="C4" s="48">
        <v>3</v>
      </c>
      <c r="D4" s="48">
        <v>1</v>
      </c>
      <c r="E4" s="48">
        <v>3</v>
      </c>
    </row>
    <row r="5" spans="1:5" x14ac:dyDescent="0.2">
      <c r="A5" s="38" t="s">
        <v>116</v>
      </c>
      <c r="B5" s="48">
        <v>1</v>
      </c>
      <c r="C5" s="48">
        <v>1</v>
      </c>
      <c r="D5" s="48">
        <v>1</v>
      </c>
      <c r="E5" s="48">
        <v>2</v>
      </c>
    </row>
    <row r="6" spans="1:5" x14ac:dyDescent="0.2">
      <c r="A6" s="38" t="s">
        <v>117</v>
      </c>
      <c r="B6" s="48">
        <v>1</v>
      </c>
      <c r="C6" s="48">
        <v>1</v>
      </c>
      <c r="D6" s="48">
        <v>1</v>
      </c>
      <c r="E6" s="48">
        <v>2</v>
      </c>
    </row>
    <row r="7" spans="1:5" x14ac:dyDescent="0.2">
      <c r="A7" s="39" t="s">
        <v>118</v>
      </c>
      <c r="B7" s="48">
        <v>1</v>
      </c>
      <c r="C7" s="48">
        <v>1.5</v>
      </c>
      <c r="D7" s="48">
        <v>1.5</v>
      </c>
      <c r="E7" s="48">
        <v>2.5</v>
      </c>
    </row>
    <row r="8" spans="1:5" x14ac:dyDescent="0.2">
      <c r="A8" s="39" t="s">
        <v>119</v>
      </c>
      <c r="B8" s="48">
        <v>1</v>
      </c>
      <c r="C8" s="48">
        <v>1</v>
      </c>
      <c r="D8" s="48">
        <v>3</v>
      </c>
      <c r="E8" s="48">
        <v>3</v>
      </c>
    </row>
    <row r="9" spans="1:5" x14ac:dyDescent="0.2">
      <c r="A9" s="39" t="s">
        <v>120</v>
      </c>
      <c r="B9" s="48">
        <v>1</v>
      </c>
      <c r="C9" s="48">
        <v>1</v>
      </c>
      <c r="D9" s="48">
        <v>2</v>
      </c>
      <c r="E9" s="48">
        <v>2</v>
      </c>
    </row>
    <row r="10" spans="1:5" x14ac:dyDescent="0.2">
      <c r="A10" s="39" t="s">
        <v>121</v>
      </c>
      <c r="B10" s="168">
        <v>0.5</v>
      </c>
      <c r="C10" s="48">
        <v>1</v>
      </c>
      <c r="D10" s="48">
        <v>3.5</v>
      </c>
      <c r="E10" s="48">
        <v>4</v>
      </c>
    </row>
    <row r="11" spans="1:5" x14ac:dyDescent="0.2">
      <c r="A11" s="39" t="s">
        <v>122</v>
      </c>
      <c r="B11" s="48">
        <v>1</v>
      </c>
      <c r="C11" s="48">
        <v>1</v>
      </c>
      <c r="D11" s="48">
        <v>2.5</v>
      </c>
      <c r="E11" s="48">
        <v>3</v>
      </c>
    </row>
    <row r="12" spans="1:5" x14ac:dyDescent="0.2">
      <c r="A12" s="39" t="s">
        <v>123</v>
      </c>
      <c r="B12" s="48">
        <v>1</v>
      </c>
      <c r="C12" s="48">
        <v>1</v>
      </c>
      <c r="D12" s="48">
        <v>1</v>
      </c>
      <c r="E12" s="48">
        <v>2</v>
      </c>
    </row>
    <row r="13" spans="1:5" x14ac:dyDescent="0.2">
      <c r="A13" s="39" t="s">
        <v>124</v>
      </c>
      <c r="B13" s="48">
        <v>1</v>
      </c>
      <c r="C13" s="48">
        <v>1</v>
      </c>
      <c r="D13" s="48">
        <v>1</v>
      </c>
      <c r="E13" s="48">
        <v>1.5</v>
      </c>
    </row>
    <row r="14" spans="1:5" x14ac:dyDescent="0.2">
      <c r="A14" s="39" t="s">
        <v>125</v>
      </c>
      <c r="B14" s="48">
        <v>1</v>
      </c>
      <c r="C14" s="48">
        <v>1</v>
      </c>
      <c r="D14" s="48">
        <v>2</v>
      </c>
      <c r="E14" s="48">
        <v>2.5</v>
      </c>
    </row>
    <row r="15" spans="1:5" x14ac:dyDescent="0.2">
      <c r="A15" s="39" t="s">
        <v>126</v>
      </c>
      <c r="B15" s="48">
        <v>1</v>
      </c>
      <c r="C15" s="48">
        <v>2</v>
      </c>
      <c r="D15" s="48">
        <v>1.5</v>
      </c>
      <c r="E15" s="48">
        <v>2</v>
      </c>
    </row>
    <row r="16" spans="1:5" x14ac:dyDescent="0.2">
      <c r="A16" s="39" t="s">
        <v>127</v>
      </c>
      <c r="B16" s="48">
        <v>1</v>
      </c>
      <c r="C16" s="48">
        <v>2.5</v>
      </c>
      <c r="D16" s="48">
        <v>1.5</v>
      </c>
      <c r="E16" s="48">
        <v>2</v>
      </c>
    </row>
    <row r="17" spans="1:5" x14ac:dyDescent="0.2">
      <c r="A17" s="39" t="s">
        <v>128</v>
      </c>
      <c r="B17" s="48">
        <v>1</v>
      </c>
      <c r="C17" s="48">
        <v>1.5</v>
      </c>
      <c r="D17" s="48">
        <v>1.5</v>
      </c>
      <c r="E17" s="48">
        <v>2</v>
      </c>
    </row>
    <row r="18" spans="1:5" x14ac:dyDescent="0.2">
      <c r="A18" s="39" t="s">
        <v>129</v>
      </c>
      <c r="B18" s="48">
        <v>1</v>
      </c>
      <c r="C18" s="48">
        <v>2.5</v>
      </c>
      <c r="D18" s="48">
        <v>1</v>
      </c>
      <c r="E18" s="48">
        <v>3</v>
      </c>
    </row>
    <row r="19" spans="1:5" x14ac:dyDescent="0.2">
      <c r="A19" s="39" t="s">
        <v>130</v>
      </c>
      <c r="B19" s="48">
        <v>1</v>
      </c>
      <c r="C19" s="48">
        <v>2</v>
      </c>
      <c r="D19" s="48">
        <v>1.5</v>
      </c>
      <c r="E19" s="48">
        <v>3</v>
      </c>
    </row>
    <row r="20" spans="1:5" x14ac:dyDescent="0.2">
      <c r="A20" s="39" t="s">
        <v>131</v>
      </c>
      <c r="B20" s="48">
        <v>1</v>
      </c>
      <c r="C20" s="48">
        <v>1.5</v>
      </c>
      <c r="D20" s="48">
        <v>1.5</v>
      </c>
      <c r="E20" s="48">
        <v>2.5</v>
      </c>
    </row>
    <row r="21" spans="1:5" x14ac:dyDescent="0.2">
      <c r="A21" s="38" t="s">
        <v>132</v>
      </c>
      <c r="B21" s="48">
        <v>1</v>
      </c>
      <c r="C21" s="48">
        <v>1</v>
      </c>
      <c r="D21" s="48">
        <v>2</v>
      </c>
      <c r="E21" s="48">
        <v>2.5</v>
      </c>
    </row>
    <row r="22" spans="1:5" x14ac:dyDescent="0.2">
      <c r="A22" s="38" t="s">
        <v>133</v>
      </c>
      <c r="B22" s="48">
        <v>1</v>
      </c>
      <c r="C22" s="48">
        <v>1</v>
      </c>
      <c r="D22" s="48">
        <v>3</v>
      </c>
      <c r="E22" s="48">
        <v>3</v>
      </c>
    </row>
    <row r="23" spans="1:5" x14ac:dyDescent="0.2">
      <c r="A23" s="38" t="s">
        <v>134</v>
      </c>
      <c r="B23" s="48">
        <v>1</v>
      </c>
      <c r="C23" s="48">
        <v>1</v>
      </c>
      <c r="D23" s="48">
        <v>3</v>
      </c>
      <c r="E23" s="48">
        <v>3</v>
      </c>
    </row>
    <row r="24" spans="1:5" x14ac:dyDescent="0.2">
      <c r="A24" s="38" t="s">
        <v>135</v>
      </c>
      <c r="B24" s="48">
        <v>1</v>
      </c>
      <c r="C24" s="48">
        <v>2.5</v>
      </c>
      <c r="D24" s="48">
        <v>1.5</v>
      </c>
      <c r="E24" s="48">
        <v>2</v>
      </c>
    </row>
    <row r="25" spans="1:5" x14ac:dyDescent="0.2">
      <c r="A25" s="38" t="s">
        <v>136</v>
      </c>
      <c r="B25" s="48">
        <v>1</v>
      </c>
      <c r="C25" s="48">
        <v>1</v>
      </c>
      <c r="D25" s="48">
        <v>1</v>
      </c>
      <c r="E25" s="48">
        <v>2</v>
      </c>
    </row>
    <row r="26" spans="1:5" x14ac:dyDescent="0.2">
      <c r="A26" s="38" t="s">
        <v>137</v>
      </c>
      <c r="B26" s="48">
        <v>1</v>
      </c>
      <c r="C26" s="48">
        <v>2.5</v>
      </c>
      <c r="D26" s="48">
        <v>1</v>
      </c>
      <c r="E26" s="48">
        <v>2</v>
      </c>
    </row>
    <row r="27" spans="1:5" x14ac:dyDescent="0.2">
      <c r="A27" s="38" t="s">
        <v>138</v>
      </c>
      <c r="B27" s="48">
        <v>1</v>
      </c>
      <c r="C27" s="48">
        <v>1</v>
      </c>
      <c r="D27" s="48">
        <v>2</v>
      </c>
      <c r="E27" s="48">
        <v>2</v>
      </c>
    </row>
    <row r="28" spans="1:5" x14ac:dyDescent="0.2">
      <c r="A28" s="38" t="s">
        <v>139</v>
      </c>
      <c r="B28" s="48">
        <v>1</v>
      </c>
      <c r="C28" s="48">
        <v>1</v>
      </c>
      <c r="D28" s="48">
        <v>1</v>
      </c>
      <c r="E28" s="48">
        <v>2</v>
      </c>
    </row>
    <row r="29" spans="1:5" x14ac:dyDescent="0.2">
      <c r="A29" s="38" t="s">
        <v>140</v>
      </c>
      <c r="B29" s="48">
        <v>1</v>
      </c>
      <c r="C29" s="48">
        <v>1</v>
      </c>
      <c r="D29" s="48">
        <v>1</v>
      </c>
      <c r="E29" s="48">
        <v>2</v>
      </c>
    </row>
    <row r="30" spans="1:5" x14ac:dyDescent="0.2">
      <c r="A30" s="38" t="s">
        <v>141</v>
      </c>
      <c r="B30" s="48">
        <v>1</v>
      </c>
      <c r="C30" s="48">
        <v>1.5</v>
      </c>
      <c r="D30" s="48">
        <v>1</v>
      </c>
      <c r="E30" s="48">
        <v>2</v>
      </c>
    </row>
    <row r="31" spans="1:5" x14ac:dyDescent="0.2">
      <c r="A31" s="38" t="s">
        <v>142</v>
      </c>
      <c r="B31" s="48">
        <v>1</v>
      </c>
      <c r="C31" s="48">
        <v>1</v>
      </c>
      <c r="D31" s="48">
        <v>2</v>
      </c>
      <c r="E31" s="48">
        <v>2</v>
      </c>
    </row>
    <row r="32" spans="1:5" x14ac:dyDescent="0.2">
      <c r="A32" s="39" t="s">
        <v>143</v>
      </c>
      <c r="B32" s="48">
        <v>1</v>
      </c>
      <c r="C32" s="48">
        <v>3.5</v>
      </c>
      <c r="D32" s="48">
        <v>1</v>
      </c>
      <c r="E32" s="48">
        <v>3</v>
      </c>
    </row>
    <row r="33" spans="1:5" x14ac:dyDescent="0.2">
      <c r="A33" s="39" t="s">
        <v>144</v>
      </c>
      <c r="B33" s="48">
        <v>1</v>
      </c>
      <c r="C33" s="48">
        <v>3</v>
      </c>
      <c r="D33" s="48">
        <v>1.5</v>
      </c>
      <c r="E33" s="48">
        <v>3</v>
      </c>
    </row>
    <row r="34" spans="1:5" x14ac:dyDescent="0.2">
      <c r="A34" s="39" t="s">
        <v>145</v>
      </c>
      <c r="B34" s="48">
        <v>1</v>
      </c>
      <c r="C34" s="48">
        <v>3</v>
      </c>
      <c r="D34" s="48">
        <v>1.5</v>
      </c>
      <c r="E34" s="48">
        <v>3.5</v>
      </c>
    </row>
    <row r="35" spans="1:5" x14ac:dyDescent="0.2">
      <c r="A35" s="39" t="s">
        <v>146</v>
      </c>
      <c r="B35" s="48">
        <v>1</v>
      </c>
      <c r="C35" s="48">
        <v>3</v>
      </c>
      <c r="D35" s="48">
        <v>1.5</v>
      </c>
      <c r="E35" s="48">
        <v>3.5</v>
      </c>
    </row>
    <row r="36" spans="1:5" x14ac:dyDescent="0.2">
      <c r="A36" s="39" t="s">
        <v>147</v>
      </c>
      <c r="B36" s="48">
        <v>1.5</v>
      </c>
      <c r="C36" s="48">
        <v>2.5</v>
      </c>
      <c r="D36" s="48">
        <v>1.5</v>
      </c>
      <c r="E36" s="48">
        <v>3.5</v>
      </c>
    </row>
    <row r="37" spans="1:5" x14ac:dyDescent="0.2">
      <c r="A37" s="39" t="s">
        <v>148</v>
      </c>
      <c r="B37" s="48">
        <v>1</v>
      </c>
      <c r="C37" s="48">
        <v>1</v>
      </c>
      <c r="D37" s="48">
        <v>1</v>
      </c>
      <c r="E37" s="48">
        <v>2.5</v>
      </c>
    </row>
    <row r="38" spans="1:5" x14ac:dyDescent="0.2">
      <c r="A38" s="38" t="s">
        <v>149</v>
      </c>
      <c r="B38" s="48">
        <v>1</v>
      </c>
      <c r="C38" s="48">
        <v>1</v>
      </c>
      <c r="D38" s="48">
        <v>1</v>
      </c>
      <c r="E38" s="48">
        <v>2</v>
      </c>
    </row>
    <row r="39" spans="1:5" x14ac:dyDescent="0.2">
      <c r="A39" s="38" t="s">
        <v>150</v>
      </c>
      <c r="B39" s="48">
        <v>1</v>
      </c>
      <c r="C39" s="48">
        <v>1</v>
      </c>
      <c r="D39" s="48">
        <v>1</v>
      </c>
      <c r="E39" s="48">
        <v>2</v>
      </c>
    </row>
    <row r="40" spans="1:5" x14ac:dyDescent="0.2">
      <c r="A40" s="38" t="s">
        <v>151</v>
      </c>
      <c r="B40" s="48">
        <v>1</v>
      </c>
      <c r="C40" s="48">
        <v>1</v>
      </c>
      <c r="D40" s="48">
        <v>1</v>
      </c>
      <c r="E40" s="48">
        <v>1.5</v>
      </c>
    </row>
    <row r="41" spans="1:5" x14ac:dyDescent="0.2">
      <c r="A41" s="38" t="s">
        <v>152</v>
      </c>
      <c r="B41" s="48">
        <v>1</v>
      </c>
      <c r="C41" s="48">
        <v>1</v>
      </c>
      <c r="D41" s="48">
        <v>1</v>
      </c>
      <c r="E41" s="48">
        <v>2</v>
      </c>
    </row>
  </sheetData>
  <conditionalFormatting sqref="B2:E41">
    <cfRule type="cellIs" dxfId="12" priority="1" stopIfTrue="1" operator="greaterThanOrEqual">
      <formula>3</formula>
    </cfRule>
    <cfRule type="cellIs" dxfId="11" priority="2" stopIfTrue="1" operator="greaterThanOrEqual">
      <formula>2</formula>
    </cfRule>
    <cfRule type="cellIs" dxfId="10" priority="3" operator="greaterThanOrEqual">
      <formula>1</formula>
    </cfRule>
  </conditionalFormatting>
  <pageMargins left="0.25" right="0.25" top="0.75" bottom="0.75" header="0.3" footer="0.3"/>
  <pageSetup paperSize="5" fitToHeight="100" orientation="landscape" verticalDpi="0" r:id="rId1"/>
  <headerFooter>
    <oddHeader xml:space="preserve">&amp;L&amp;10COBIT® 2019 Governance System Design Toolkit&amp;R&amp;10&amp;D&amp;11
</oddHeader>
    <oddFooter>&amp;L&amp;10Copyright ISACA 2018&amp;C&amp;10&amp;F&amp;R&amp;10&amp;A—Page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B77031-3E78-45A5-AC13-74F398CFABBD}">
  <sheetPr>
    <tabColor theme="9" tint="-0.499984740745262"/>
    <pageSetUpPr fitToPage="1"/>
  </sheetPr>
  <dimension ref="A1:U71"/>
  <sheetViews>
    <sheetView showGridLines="0" zoomScale="85" zoomScaleNormal="85" workbookViewId="0">
      <pane ySplit="2" topLeftCell="A3" activePane="bottomLeft" state="frozen"/>
      <selection activeCell="A9" sqref="A9:B9"/>
      <selection pane="bottomLeft" activeCell="B8" sqref="B8:C8"/>
    </sheetView>
  </sheetViews>
  <sheetFormatPr baseColWidth="10" defaultColWidth="8.83203125" defaultRowHeight="15" x14ac:dyDescent="0.2"/>
  <cols>
    <col min="1" max="1" width="11.5" customWidth="1"/>
    <col min="2" max="2" width="8.83203125" customWidth="1"/>
    <col min="3" max="3" width="9.1640625" customWidth="1"/>
    <col min="4" max="4" width="11.5" customWidth="1"/>
    <col min="5" max="5" width="28.83203125" customWidth="1"/>
    <col min="6" max="6" width="26.5" customWidth="1"/>
    <col min="7" max="7" width="17.5" customWidth="1"/>
  </cols>
  <sheetData>
    <row r="1" spans="1:16" s="19" customFormat="1" ht="29.5" customHeight="1" x14ac:dyDescent="0.2">
      <c r="A1" s="209" t="s">
        <v>364</v>
      </c>
      <c r="B1" s="210"/>
      <c r="C1" s="210"/>
      <c r="D1" s="210"/>
      <c r="E1" s="210"/>
      <c r="F1" s="210"/>
      <c r="G1" s="209" t="s">
        <v>365</v>
      </c>
      <c r="H1" s="210"/>
      <c r="I1" s="210"/>
      <c r="J1" s="210"/>
      <c r="K1" s="210"/>
      <c r="L1" s="210"/>
      <c r="M1" s="210"/>
      <c r="N1" s="210"/>
      <c r="O1" s="210"/>
      <c r="P1" s="210"/>
    </row>
    <row r="2" spans="1:16" ht="12.75" customHeight="1" x14ac:dyDescent="0.2"/>
    <row r="3" spans="1:16" ht="21" customHeight="1" x14ac:dyDescent="0.2">
      <c r="A3" s="207" t="s">
        <v>366</v>
      </c>
      <c r="B3" s="207"/>
      <c r="C3" s="207"/>
      <c r="D3" s="207"/>
      <c r="E3" s="207"/>
      <c r="F3" s="207"/>
      <c r="G3" s="207" t="s">
        <v>366</v>
      </c>
      <c r="H3" s="207"/>
      <c r="I3" s="207"/>
      <c r="J3" s="207"/>
      <c r="K3" s="207"/>
      <c r="L3" s="207"/>
      <c r="M3" s="207"/>
      <c r="N3" s="207"/>
      <c r="O3" s="207"/>
      <c r="P3" s="207"/>
    </row>
    <row r="4" spans="1:16" ht="11" customHeight="1" x14ac:dyDescent="0.2"/>
    <row r="5" spans="1:16" ht="20" customHeight="1" x14ac:dyDescent="0.2">
      <c r="A5" s="117" t="s">
        <v>94</v>
      </c>
      <c r="B5" s="237" t="s">
        <v>350</v>
      </c>
      <c r="C5" s="237"/>
      <c r="D5" s="121" t="s">
        <v>96</v>
      </c>
    </row>
    <row r="6" spans="1:16" ht="20" customHeight="1" x14ac:dyDescent="0.2">
      <c r="A6" s="123" t="s">
        <v>367</v>
      </c>
      <c r="B6" s="249">
        <v>0.3</v>
      </c>
      <c r="C6" s="250"/>
      <c r="D6" s="125">
        <v>0.33</v>
      </c>
      <c r="I6" s="241" t="s">
        <v>351</v>
      </c>
      <c r="J6" s="241"/>
      <c r="K6" s="241"/>
      <c r="L6" s="241"/>
      <c r="M6" s="241"/>
    </row>
    <row r="7" spans="1:16" s="32" customFormat="1" ht="20" customHeight="1" x14ac:dyDescent="0.2">
      <c r="A7" s="123" t="s">
        <v>368</v>
      </c>
      <c r="B7" s="249">
        <v>0.2</v>
      </c>
      <c r="C7" s="250"/>
      <c r="D7" s="125">
        <v>0.33</v>
      </c>
      <c r="E7"/>
      <c r="F7"/>
      <c r="G7"/>
    </row>
    <row r="8" spans="1:16" s="32" customFormat="1" ht="20" customHeight="1" x14ac:dyDescent="0.2">
      <c r="A8" s="123" t="s">
        <v>369</v>
      </c>
      <c r="B8" s="251">
        <v>0.5</v>
      </c>
      <c r="C8" s="252"/>
      <c r="D8" s="126">
        <v>0.34</v>
      </c>
    </row>
    <row r="9" spans="1:16" x14ac:dyDescent="0.2">
      <c r="A9" s="135"/>
      <c r="B9" s="135"/>
      <c r="C9" s="133"/>
      <c r="D9" s="133"/>
    </row>
    <row r="10" spans="1:16" x14ac:dyDescent="0.2">
      <c r="A10" s="122" t="s">
        <v>101</v>
      </c>
      <c r="B10" s="87"/>
      <c r="C10" s="113"/>
      <c r="D10" s="25"/>
    </row>
    <row r="11" spans="1:16" x14ac:dyDescent="0.2">
      <c r="A11" s="122" t="s">
        <v>102</v>
      </c>
      <c r="B11" s="87"/>
      <c r="C11" s="113"/>
      <c r="D11" s="25"/>
    </row>
    <row r="12" spans="1:16" ht="16" x14ac:dyDescent="0.2">
      <c r="A12" s="122" t="s">
        <v>103</v>
      </c>
      <c r="B12" s="87">
        <v>1</v>
      </c>
      <c r="E12" s="26"/>
      <c r="F12" s="26"/>
    </row>
    <row r="13" spans="1:16" s="33" customFormat="1" ht="77.5" customHeight="1" x14ac:dyDescent="0.2"/>
    <row r="14" spans="1:16" s="33" customFormat="1" ht="14" x14ac:dyDescent="0.2"/>
    <row r="15" spans="1:16" s="33" customFormat="1" ht="93.5" customHeight="1" x14ac:dyDescent="0.2"/>
    <row r="16" spans="1:16" s="33" customFormat="1" ht="14" x14ac:dyDescent="0.2">
      <c r="E16" s="107"/>
      <c r="F16" s="108"/>
    </row>
    <row r="17" spans="1:21" s="33" customFormat="1" ht="14" x14ac:dyDescent="0.2">
      <c r="E17" s="107"/>
      <c r="F17" s="108"/>
    </row>
    <row r="18" spans="1:21" s="33" customFormat="1" ht="14" x14ac:dyDescent="0.2">
      <c r="E18" s="107"/>
      <c r="F18" s="108"/>
    </row>
    <row r="19" spans="1:21" s="33" customFormat="1" ht="14" x14ac:dyDescent="0.2">
      <c r="E19" s="107"/>
      <c r="F19" s="108"/>
    </row>
    <row r="20" spans="1:21" s="33" customFormat="1" ht="14" x14ac:dyDescent="0.2">
      <c r="E20" s="107"/>
      <c r="F20" s="108"/>
    </row>
    <row r="21" spans="1:21" s="33" customFormat="1" ht="14" x14ac:dyDescent="0.2">
      <c r="E21" s="107"/>
      <c r="F21" s="108"/>
    </row>
    <row r="22" spans="1:21" s="33" customFormat="1" ht="14" x14ac:dyDescent="0.2">
      <c r="E22" s="107"/>
      <c r="F22" s="108"/>
    </row>
    <row r="23" spans="1:21" s="33" customFormat="1" ht="14" x14ac:dyDescent="0.2">
      <c r="E23" s="107"/>
      <c r="F23" s="108"/>
    </row>
    <row r="24" spans="1:21" s="33" customFormat="1" ht="61.5" customHeight="1" x14ac:dyDescent="0.2">
      <c r="E24" s="107"/>
      <c r="F24" s="108"/>
    </row>
    <row r="25" spans="1:21" s="33" customFormat="1" ht="14" x14ac:dyDescent="0.2">
      <c r="E25" s="107"/>
      <c r="F25" s="108"/>
    </row>
    <row r="26" spans="1:21" s="33" customFormat="1" ht="14" x14ac:dyDescent="0.2">
      <c r="E26" s="107"/>
      <c r="F26" s="108"/>
    </row>
    <row r="27" spans="1:21" s="33" customFormat="1" ht="14" x14ac:dyDescent="0.2">
      <c r="E27" s="107"/>
      <c r="F27" s="108"/>
    </row>
    <row r="28" spans="1:21" s="32" customFormat="1" ht="24.5" customHeight="1" x14ac:dyDescent="0.2">
      <c r="A28" s="212" t="s">
        <v>104</v>
      </c>
      <c r="B28" s="212"/>
      <c r="C28" s="212"/>
      <c r="D28" s="212"/>
      <c r="E28" s="212"/>
      <c r="F28" s="212"/>
      <c r="G28" s="212" t="s">
        <v>104</v>
      </c>
      <c r="H28" s="212"/>
      <c r="I28" s="212"/>
      <c r="J28" s="212"/>
      <c r="K28" s="212"/>
      <c r="L28" s="212"/>
      <c r="M28" s="212"/>
      <c r="N28" s="212"/>
      <c r="O28" s="212"/>
      <c r="P28" s="212"/>
      <c r="Q28"/>
      <c r="R28"/>
      <c r="S28"/>
      <c r="T28"/>
      <c r="U28"/>
    </row>
    <row r="29" spans="1:21" ht="9" customHeight="1" x14ac:dyDescent="0.2"/>
    <row r="30" spans="1:21" s="32" customFormat="1" ht="28.5" customHeight="1" x14ac:dyDescent="0.2">
      <c r="A30" s="231" t="s">
        <v>169</v>
      </c>
      <c r="B30" s="232"/>
      <c r="C30" s="232"/>
      <c r="D30" s="232"/>
      <c r="E30"/>
      <c r="F30"/>
      <c r="G30"/>
    </row>
    <row r="31" spans="1:21" s="32" customFormat="1" ht="44" customHeight="1" x14ac:dyDescent="0.2">
      <c r="A31" s="94" t="s">
        <v>106</v>
      </c>
      <c r="B31" s="95" t="s">
        <v>107</v>
      </c>
      <c r="C31" s="95" t="s">
        <v>108</v>
      </c>
      <c r="D31" s="95" t="s">
        <v>109</v>
      </c>
    </row>
    <row r="32" spans="1:21" x14ac:dyDescent="0.2">
      <c r="A32" s="27" t="s">
        <v>113</v>
      </c>
      <c r="B32" s="127">
        <f t="array" ref="B32:B71">MMULT(DF8map!B2:D41,'DF8'!B6:B8)</f>
        <v>1</v>
      </c>
      <c r="C32" s="127">
        <f t="array" ref="C32:C71">MMULT(DF8map!B2:D41,'DF8'!D6:D8)</f>
        <v>1</v>
      </c>
      <c r="D32" s="128">
        <f>IFERROR(MROUND((100*B32/C32),5)-100,0)</f>
        <v>0</v>
      </c>
    </row>
    <row r="33" spans="1:9" x14ac:dyDescent="0.2">
      <c r="A33" s="27" t="s">
        <v>114</v>
      </c>
      <c r="B33" s="127">
        <v>1</v>
      </c>
      <c r="C33" s="127">
        <v>1</v>
      </c>
      <c r="D33" s="128">
        <f t="shared" ref="D33:D71" si="0">IFERROR(MROUND((100*B33/C33),5)-100,0)</f>
        <v>0</v>
      </c>
      <c r="I33" s="1"/>
    </row>
    <row r="34" spans="1:9" x14ac:dyDescent="0.2">
      <c r="A34" s="27" t="s">
        <v>115</v>
      </c>
      <c r="B34" s="127">
        <v>1.2</v>
      </c>
      <c r="C34" s="127">
        <v>1.33</v>
      </c>
      <c r="D34" s="128">
        <f t="shared" si="0"/>
        <v>-10</v>
      </c>
    </row>
    <row r="35" spans="1:9" x14ac:dyDescent="0.2">
      <c r="A35" s="27" t="s">
        <v>116</v>
      </c>
      <c r="B35" s="127">
        <v>1</v>
      </c>
      <c r="C35" s="127">
        <v>1</v>
      </c>
      <c r="D35" s="128">
        <f t="shared" si="0"/>
        <v>0</v>
      </c>
    </row>
    <row r="36" spans="1:9" x14ac:dyDescent="0.2">
      <c r="A36" s="27" t="s">
        <v>117</v>
      </c>
      <c r="B36" s="127">
        <v>1</v>
      </c>
      <c r="C36" s="127">
        <v>1</v>
      </c>
      <c r="D36" s="128">
        <f t="shared" si="0"/>
        <v>0</v>
      </c>
    </row>
    <row r="37" spans="1:9" x14ac:dyDescent="0.2">
      <c r="A37" s="28" t="s">
        <v>118</v>
      </c>
      <c r="B37" s="127">
        <v>1</v>
      </c>
      <c r="C37" s="127">
        <v>1</v>
      </c>
      <c r="D37" s="128">
        <f t="shared" si="0"/>
        <v>0</v>
      </c>
    </row>
    <row r="38" spans="1:9" x14ac:dyDescent="0.2">
      <c r="A38" s="28" t="s">
        <v>119</v>
      </c>
      <c r="B38" s="127">
        <v>1</v>
      </c>
      <c r="C38" s="127">
        <v>1</v>
      </c>
      <c r="D38" s="128">
        <f t="shared" si="0"/>
        <v>0</v>
      </c>
    </row>
    <row r="39" spans="1:9" x14ac:dyDescent="0.2">
      <c r="A39" s="28" t="s">
        <v>120</v>
      </c>
      <c r="B39" s="127">
        <v>1</v>
      </c>
      <c r="C39" s="127">
        <v>1</v>
      </c>
      <c r="D39" s="128">
        <f t="shared" si="0"/>
        <v>0</v>
      </c>
    </row>
    <row r="40" spans="1:9" x14ac:dyDescent="0.2">
      <c r="A40" s="28" t="s">
        <v>121</v>
      </c>
      <c r="B40" s="127">
        <v>1</v>
      </c>
      <c r="C40" s="127">
        <v>1</v>
      </c>
      <c r="D40" s="128">
        <f t="shared" si="0"/>
        <v>0</v>
      </c>
    </row>
    <row r="41" spans="1:9" x14ac:dyDescent="0.2">
      <c r="A41" s="28" t="s">
        <v>122</v>
      </c>
      <c r="B41" s="127">
        <v>1</v>
      </c>
      <c r="C41" s="127">
        <v>1</v>
      </c>
      <c r="D41" s="128">
        <f t="shared" si="0"/>
        <v>0</v>
      </c>
    </row>
    <row r="42" spans="1:9" x14ac:dyDescent="0.2">
      <c r="A42" s="28" t="s">
        <v>123</v>
      </c>
      <c r="B42" s="127">
        <v>1</v>
      </c>
      <c r="C42" s="127">
        <v>1</v>
      </c>
      <c r="D42" s="128">
        <f t="shared" si="0"/>
        <v>0</v>
      </c>
    </row>
    <row r="43" spans="1:9" x14ac:dyDescent="0.2">
      <c r="A43" s="28" t="s">
        <v>124</v>
      </c>
      <c r="B43" s="127">
        <v>1</v>
      </c>
      <c r="C43" s="127">
        <v>1</v>
      </c>
      <c r="D43" s="128">
        <f t="shared" si="0"/>
        <v>0</v>
      </c>
    </row>
    <row r="44" spans="1:9" x14ac:dyDescent="0.2">
      <c r="A44" s="28" t="s">
        <v>125</v>
      </c>
      <c r="B44" s="127">
        <v>1</v>
      </c>
      <c r="C44" s="127">
        <v>1</v>
      </c>
      <c r="D44" s="128">
        <f t="shared" si="0"/>
        <v>0</v>
      </c>
    </row>
    <row r="45" spans="1:9" x14ac:dyDescent="0.2">
      <c r="A45" s="28" t="s">
        <v>126</v>
      </c>
      <c r="B45" s="127">
        <v>2.5</v>
      </c>
      <c r="C45" s="127">
        <v>2.98</v>
      </c>
      <c r="D45" s="128">
        <f t="shared" si="0"/>
        <v>-15</v>
      </c>
    </row>
    <row r="46" spans="1:9" x14ac:dyDescent="0.2">
      <c r="A46" s="28" t="s">
        <v>127</v>
      </c>
      <c r="B46" s="127">
        <v>2.5</v>
      </c>
      <c r="C46" s="127">
        <v>2.98</v>
      </c>
      <c r="D46" s="128">
        <f t="shared" si="0"/>
        <v>-15</v>
      </c>
    </row>
    <row r="47" spans="1:9" x14ac:dyDescent="0.2">
      <c r="A47" s="28" t="s">
        <v>128</v>
      </c>
      <c r="B47" s="127">
        <v>1</v>
      </c>
      <c r="C47" s="127">
        <v>1</v>
      </c>
      <c r="D47" s="128">
        <f t="shared" si="0"/>
        <v>0</v>
      </c>
    </row>
    <row r="48" spans="1:9" x14ac:dyDescent="0.2">
      <c r="A48" s="28" t="s">
        <v>129</v>
      </c>
      <c r="B48" s="127">
        <v>1.5</v>
      </c>
      <c r="C48" s="127">
        <v>1.6600000000000001</v>
      </c>
      <c r="D48" s="128">
        <f t="shared" si="0"/>
        <v>-10</v>
      </c>
    </row>
    <row r="49" spans="1:4" x14ac:dyDescent="0.2">
      <c r="A49" s="28" t="s">
        <v>130</v>
      </c>
      <c r="B49" s="127">
        <v>1</v>
      </c>
      <c r="C49" s="127">
        <v>1</v>
      </c>
      <c r="D49" s="128">
        <f t="shared" si="0"/>
        <v>0</v>
      </c>
    </row>
    <row r="50" spans="1:4" x14ac:dyDescent="0.2">
      <c r="A50" s="28" t="s">
        <v>131</v>
      </c>
      <c r="B50" s="127">
        <v>1</v>
      </c>
      <c r="C50" s="127">
        <v>1</v>
      </c>
      <c r="D50" s="128">
        <f t="shared" si="0"/>
        <v>0</v>
      </c>
    </row>
    <row r="51" spans="1:4" x14ac:dyDescent="0.2">
      <c r="A51" s="27" t="s">
        <v>170</v>
      </c>
      <c r="B51" s="127">
        <v>1</v>
      </c>
      <c r="C51" s="127">
        <v>1</v>
      </c>
      <c r="D51" s="128">
        <f t="shared" si="0"/>
        <v>0</v>
      </c>
    </row>
    <row r="52" spans="1:4" x14ac:dyDescent="0.2">
      <c r="A52" s="27" t="s">
        <v>133</v>
      </c>
      <c r="B52" s="127">
        <v>1</v>
      </c>
      <c r="C52" s="127">
        <v>1</v>
      </c>
      <c r="D52" s="128">
        <f t="shared" si="0"/>
        <v>0</v>
      </c>
    </row>
    <row r="53" spans="1:4" x14ac:dyDescent="0.2">
      <c r="A53" s="27" t="s">
        <v>134</v>
      </c>
      <c r="B53" s="127">
        <v>1</v>
      </c>
      <c r="C53" s="127">
        <v>1</v>
      </c>
      <c r="D53" s="128">
        <f t="shared" si="0"/>
        <v>0</v>
      </c>
    </row>
    <row r="54" spans="1:4" x14ac:dyDescent="0.2">
      <c r="A54" s="27" t="s">
        <v>135</v>
      </c>
      <c r="B54" s="127">
        <v>1</v>
      </c>
      <c r="C54" s="127">
        <v>1</v>
      </c>
      <c r="D54" s="128">
        <f t="shared" si="0"/>
        <v>0</v>
      </c>
    </row>
    <row r="55" spans="1:4" x14ac:dyDescent="0.2">
      <c r="A55" s="27" t="s">
        <v>136</v>
      </c>
      <c r="B55" s="127">
        <v>1</v>
      </c>
      <c r="C55" s="127">
        <v>1</v>
      </c>
      <c r="D55" s="128">
        <f t="shared" si="0"/>
        <v>0</v>
      </c>
    </row>
    <row r="56" spans="1:4" x14ac:dyDescent="0.2">
      <c r="A56" s="27" t="s">
        <v>137</v>
      </c>
      <c r="B56" s="127">
        <v>1</v>
      </c>
      <c r="C56" s="127">
        <v>1</v>
      </c>
      <c r="D56" s="128">
        <f t="shared" si="0"/>
        <v>0</v>
      </c>
    </row>
    <row r="57" spans="1:4" x14ac:dyDescent="0.2">
      <c r="A57" s="27" t="s">
        <v>138</v>
      </c>
      <c r="B57" s="127">
        <v>1</v>
      </c>
      <c r="C57" s="127">
        <v>1</v>
      </c>
      <c r="D57" s="128">
        <f t="shared" si="0"/>
        <v>0</v>
      </c>
    </row>
    <row r="58" spans="1:4" x14ac:dyDescent="0.2">
      <c r="A58" s="27" t="s">
        <v>139</v>
      </c>
      <c r="B58" s="127">
        <v>1</v>
      </c>
      <c r="C58" s="127">
        <v>1</v>
      </c>
      <c r="D58" s="128">
        <f t="shared" si="0"/>
        <v>0</v>
      </c>
    </row>
    <row r="59" spans="1:4" x14ac:dyDescent="0.2">
      <c r="A59" s="27" t="s">
        <v>140</v>
      </c>
      <c r="B59" s="127">
        <v>1</v>
      </c>
      <c r="C59" s="127">
        <v>1</v>
      </c>
      <c r="D59" s="128">
        <f t="shared" si="0"/>
        <v>0</v>
      </c>
    </row>
    <row r="60" spans="1:4" x14ac:dyDescent="0.2">
      <c r="A60" s="27" t="s">
        <v>141</v>
      </c>
      <c r="B60" s="127">
        <v>1</v>
      </c>
      <c r="C60" s="127">
        <v>1</v>
      </c>
      <c r="D60" s="128">
        <f t="shared" si="0"/>
        <v>0</v>
      </c>
    </row>
    <row r="61" spans="1:4" x14ac:dyDescent="0.2">
      <c r="A61" s="27" t="s">
        <v>142</v>
      </c>
      <c r="B61" s="127">
        <v>1</v>
      </c>
      <c r="C61" s="127">
        <v>1</v>
      </c>
      <c r="D61" s="128">
        <f t="shared" si="0"/>
        <v>0</v>
      </c>
    </row>
    <row r="62" spans="1:4" x14ac:dyDescent="0.2">
      <c r="A62" s="28" t="s">
        <v>143</v>
      </c>
      <c r="B62" s="127">
        <v>1</v>
      </c>
      <c r="C62" s="127">
        <v>1</v>
      </c>
      <c r="D62" s="128">
        <f t="shared" si="0"/>
        <v>0</v>
      </c>
    </row>
    <row r="63" spans="1:4" x14ac:dyDescent="0.2">
      <c r="A63" s="28" t="s">
        <v>144</v>
      </c>
      <c r="B63" s="127">
        <v>1</v>
      </c>
      <c r="C63" s="127">
        <v>1</v>
      </c>
      <c r="D63" s="128">
        <f t="shared" si="0"/>
        <v>0</v>
      </c>
    </row>
    <row r="64" spans="1:4" x14ac:dyDescent="0.2">
      <c r="A64" s="28" t="s">
        <v>145</v>
      </c>
      <c r="B64" s="127">
        <v>1</v>
      </c>
      <c r="C64" s="127">
        <v>1</v>
      </c>
      <c r="D64" s="128">
        <f t="shared" si="0"/>
        <v>0</v>
      </c>
    </row>
    <row r="65" spans="1:4" x14ac:dyDescent="0.2">
      <c r="A65" s="28" t="s">
        <v>146</v>
      </c>
      <c r="B65" s="127">
        <v>1</v>
      </c>
      <c r="C65" s="127">
        <v>1</v>
      </c>
      <c r="D65" s="128">
        <f t="shared" si="0"/>
        <v>0</v>
      </c>
    </row>
    <row r="66" spans="1:4" x14ac:dyDescent="0.2">
      <c r="A66" s="28" t="s">
        <v>147</v>
      </c>
      <c r="B66" s="127">
        <v>1</v>
      </c>
      <c r="C66" s="127">
        <v>1</v>
      </c>
      <c r="D66" s="128">
        <f t="shared" si="0"/>
        <v>0</v>
      </c>
    </row>
    <row r="67" spans="1:4" x14ac:dyDescent="0.2">
      <c r="A67" s="28" t="s">
        <v>148</v>
      </c>
      <c r="B67" s="127">
        <v>1</v>
      </c>
      <c r="C67" s="127">
        <v>1</v>
      </c>
      <c r="D67" s="128">
        <f t="shared" si="0"/>
        <v>0</v>
      </c>
    </row>
    <row r="68" spans="1:4" x14ac:dyDescent="0.2">
      <c r="A68" s="27" t="s">
        <v>149</v>
      </c>
      <c r="B68" s="127">
        <v>2</v>
      </c>
      <c r="C68" s="127">
        <v>2.3199999999999998</v>
      </c>
      <c r="D68" s="128">
        <f t="shared" si="0"/>
        <v>-15</v>
      </c>
    </row>
    <row r="69" spans="1:4" x14ac:dyDescent="0.2">
      <c r="A69" s="27" t="s">
        <v>150</v>
      </c>
      <c r="B69" s="127">
        <v>1</v>
      </c>
      <c r="C69" s="127">
        <v>1</v>
      </c>
      <c r="D69" s="128">
        <f t="shared" si="0"/>
        <v>0</v>
      </c>
    </row>
    <row r="70" spans="1:4" x14ac:dyDescent="0.2">
      <c r="A70" s="27" t="s">
        <v>151</v>
      </c>
      <c r="B70" s="127">
        <v>1</v>
      </c>
      <c r="C70" s="127">
        <v>1</v>
      </c>
      <c r="D70" s="128">
        <f t="shared" si="0"/>
        <v>0</v>
      </c>
    </row>
    <row r="71" spans="1:4" x14ac:dyDescent="0.2">
      <c r="A71" s="27" t="s">
        <v>152</v>
      </c>
      <c r="B71" s="127">
        <v>1</v>
      </c>
      <c r="C71" s="127">
        <v>1</v>
      </c>
      <c r="D71" s="128">
        <f t="shared" si="0"/>
        <v>0</v>
      </c>
    </row>
  </sheetData>
  <mergeCells count="12">
    <mergeCell ref="A3:F3"/>
    <mergeCell ref="A1:F1"/>
    <mergeCell ref="G1:P1"/>
    <mergeCell ref="G3:P3"/>
    <mergeCell ref="A28:F28"/>
    <mergeCell ref="G28:P28"/>
    <mergeCell ref="I6:M6"/>
    <mergeCell ref="A30:D30"/>
    <mergeCell ref="B5:C5"/>
    <mergeCell ref="B6:C6"/>
    <mergeCell ref="B7:C7"/>
    <mergeCell ref="B8:C8"/>
  </mergeCells>
  <pageMargins left="0.25" right="0.25" top="0.75" bottom="0.75" header="0.3" footer="0.3"/>
  <pageSetup paperSize="5" scale="87" fitToHeight="100" orientation="landscape" verticalDpi="4294967293" r:id="rId1"/>
  <headerFooter>
    <oddHeader xml:space="preserve">&amp;L&amp;10COBIT® 2019 Governance System Design Toolkit&amp;R&amp;10&amp;D&amp;11
</oddHeader>
    <oddFooter>&amp;L&amp;10Copyright ISACA 2018&amp;C&amp;10&amp;F&amp;R&amp;10&amp;A—Page &amp;P</oddFooter>
  </headerFooter>
  <rowBreaks count="1" manualBreakCount="1">
    <brk id="26"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E10E5-5B4A-40E0-B91E-B2A3C8702360}">
  <sheetPr>
    <tabColor theme="8" tint="-0.499984740745262"/>
    <pageSetUpPr fitToPage="1"/>
  </sheetPr>
  <dimension ref="A1:F41"/>
  <sheetViews>
    <sheetView showGridLines="0" zoomScale="85" zoomScaleNormal="85" workbookViewId="0">
      <pane ySplit="1" topLeftCell="A2" activePane="bottomLeft" state="frozen"/>
      <selection activeCell="A9" sqref="A9:B9"/>
      <selection pane="bottomLeft" activeCell="A2" sqref="A2:A41"/>
    </sheetView>
  </sheetViews>
  <sheetFormatPr baseColWidth="10" defaultColWidth="8.83203125" defaultRowHeight="16" x14ac:dyDescent="0.2"/>
  <cols>
    <col min="1" max="1" width="8.83203125" style="26"/>
    <col min="2" max="4" width="13.83203125" style="29" customWidth="1"/>
  </cols>
  <sheetData>
    <row r="1" spans="1:6" ht="21" x14ac:dyDescent="0.2">
      <c r="A1" s="42" t="s">
        <v>23</v>
      </c>
      <c r="B1" s="40" t="s">
        <v>367</v>
      </c>
      <c r="C1" s="40" t="s">
        <v>368</v>
      </c>
      <c r="D1" s="40" t="s">
        <v>370</v>
      </c>
    </row>
    <row r="2" spans="1:6" ht="15" x14ac:dyDescent="0.2">
      <c r="A2" s="38" t="s">
        <v>113</v>
      </c>
      <c r="B2" s="170">
        <v>1</v>
      </c>
      <c r="C2" s="170">
        <v>1</v>
      </c>
      <c r="D2" s="170">
        <v>1</v>
      </c>
    </row>
    <row r="3" spans="1:6" ht="15" x14ac:dyDescent="0.2">
      <c r="A3" s="38" t="s">
        <v>114</v>
      </c>
      <c r="B3" s="170">
        <v>1</v>
      </c>
      <c r="C3" s="170">
        <v>1</v>
      </c>
      <c r="D3" s="170">
        <v>1</v>
      </c>
    </row>
    <row r="4" spans="1:6" ht="15" x14ac:dyDescent="0.2">
      <c r="A4" s="38" t="s">
        <v>115</v>
      </c>
      <c r="B4" s="170">
        <v>1</v>
      </c>
      <c r="C4" s="170">
        <v>2</v>
      </c>
      <c r="D4" s="170">
        <v>1</v>
      </c>
    </row>
    <row r="5" spans="1:6" ht="15" x14ac:dyDescent="0.2">
      <c r="A5" s="38" t="s">
        <v>116</v>
      </c>
      <c r="B5" s="170">
        <v>1</v>
      </c>
      <c r="C5" s="170">
        <v>1</v>
      </c>
      <c r="D5" s="170">
        <v>1</v>
      </c>
    </row>
    <row r="6" spans="1:6" ht="15" x14ac:dyDescent="0.2">
      <c r="A6" s="38" t="s">
        <v>117</v>
      </c>
      <c r="B6" s="170">
        <v>1</v>
      </c>
      <c r="C6" s="170">
        <v>1</v>
      </c>
      <c r="D6" s="170">
        <v>1</v>
      </c>
      <c r="F6" s="24"/>
    </row>
    <row r="7" spans="1:6" ht="15" x14ac:dyDescent="0.2">
      <c r="A7" s="39" t="s">
        <v>118</v>
      </c>
      <c r="B7" s="170">
        <v>1</v>
      </c>
      <c r="C7" s="170">
        <v>1</v>
      </c>
      <c r="D7" s="170">
        <v>1</v>
      </c>
      <c r="F7" s="24"/>
    </row>
    <row r="8" spans="1:6" ht="15" x14ac:dyDescent="0.2">
      <c r="A8" s="39" t="s">
        <v>119</v>
      </c>
      <c r="B8" s="170">
        <v>1</v>
      </c>
      <c r="C8" s="170">
        <v>1</v>
      </c>
      <c r="D8" s="170">
        <v>1</v>
      </c>
      <c r="F8" s="24"/>
    </row>
    <row r="9" spans="1:6" ht="15" x14ac:dyDescent="0.2">
      <c r="A9" s="39" t="s">
        <v>120</v>
      </c>
      <c r="B9" s="170">
        <v>1</v>
      </c>
      <c r="C9" s="170">
        <v>1</v>
      </c>
      <c r="D9" s="170">
        <v>1</v>
      </c>
      <c r="F9" s="24"/>
    </row>
    <row r="10" spans="1:6" ht="15" x14ac:dyDescent="0.2">
      <c r="A10" s="39" t="s">
        <v>121</v>
      </c>
      <c r="B10" s="170">
        <v>1</v>
      </c>
      <c r="C10" s="170">
        <v>1</v>
      </c>
      <c r="D10" s="170">
        <v>1</v>
      </c>
      <c r="F10" s="6"/>
    </row>
    <row r="11" spans="1:6" ht="15" x14ac:dyDescent="0.2">
      <c r="A11" s="39" t="s">
        <v>122</v>
      </c>
      <c r="B11" s="170">
        <v>1</v>
      </c>
      <c r="C11" s="170">
        <v>1</v>
      </c>
      <c r="D11" s="170">
        <v>1</v>
      </c>
    </row>
    <row r="12" spans="1:6" ht="15" x14ac:dyDescent="0.2">
      <c r="A12" s="39" t="s">
        <v>123</v>
      </c>
      <c r="B12" s="170">
        <v>1</v>
      </c>
      <c r="C12" s="170">
        <v>1</v>
      </c>
      <c r="D12" s="170">
        <v>1</v>
      </c>
    </row>
    <row r="13" spans="1:6" ht="15" x14ac:dyDescent="0.2">
      <c r="A13" s="39" t="s">
        <v>124</v>
      </c>
      <c r="B13" s="170">
        <v>1</v>
      </c>
      <c r="C13" s="170">
        <v>1</v>
      </c>
      <c r="D13" s="170">
        <v>1</v>
      </c>
    </row>
    <row r="14" spans="1:6" ht="15" x14ac:dyDescent="0.2">
      <c r="A14" s="39" t="s">
        <v>125</v>
      </c>
      <c r="B14" s="170">
        <v>1</v>
      </c>
      <c r="C14" s="170">
        <v>1</v>
      </c>
      <c r="D14" s="170">
        <v>1</v>
      </c>
    </row>
    <row r="15" spans="1:6" ht="15" x14ac:dyDescent="0.2">
      <c r="A15" s="39" t="s">
        <v>126</v>
      </c>
      <c r="B15" s="170">
        <v>4</v>
      </c>
      <c r="C15" s="170">
        <v>4</v>
      </c>
      <c r="D15" s="170">
        <v>1</v>
      </c>
    </row>
    <row r="16" spans="1:6" ht="15" x14ac:dyDescent="0.2">
      <c r="A16" s="39" t="s">
        <v>127</v>
      </c>
      <c r="B16" s="170">
        <v>4</v>
      </c>
      <c r="C16" s="170">
        <v>4</v>
      </c>
      <c r="D16" s="170">
        <v>1</v>
      </c>
    </row>
    <row r="17" spans="1:4" ht="15" x14ac:dyDescent="0.2">
      <c r="A17" s="39" t="s">
        <v>128</v>
      </c>
      <c r="B17" s="170">
        <v>1</v>
      </c>
      <c r="C17" s="170">
        <v>1</v>
      </c>
      <c r="D17" s="170">
        <v>1</v>
      </c>
    </row>
    <row r="18" spans="1:4" ht="15" x14ac:dyDescent="0.2">
      <c r="A18" s="39" t="s">
        <v>129</v>
      </c>
      <c r="B18" s="170">
        <v>2</v>
      </c>
      <c r="C18" s="170">
        <v>2</v>
      </c>
      <c r="D18" s="170">
        <v>1</v>
      </c>
    </row>
    <row r="19" spans="1:4" ht="15" x14ac:dyDescent="0.2">
      <c r="A19" s="39" t="s">
        <v>130</v>
      </c>
      <c r="B19" s="170">
        <v>1</v>
      </c>
      <c r="C19" s="170">
        <v>1</v>
      </c>
      <c r="D19" s="170">
        <v>1</v>
      </c>
    </row>
    <row r="20" spans="1:4" ht="15" x14ac:dyDescent="0.2">
      <c r="A20" s="39" t="s">
        <v>131</v>
      </c>
      <c r="B20" s="170">
        <v>1</v>
      </c>
      <c r="C20" s="170">
        <v>1</v>
      </c>
      <c r="D20" s="170">
        <v>1</v>
      </c>
    </row>
    <row r="21" spans="1:4" ht="15" x14ac:dyDescent="0.2">
      <c r="A21" s="38" t="s">
        <v>132</v>
      </c>
      <c r="B21" s="170">
        <v>1</v>
      </c>
      <c r="C21" s="170">
        <v>1</v>
      </c>
      <c r="D21" s="170">
        <v>1</v>
      </c>
    </row>
    <row r="22" spans="1:4" ht="15" x14ac:dyDescent="0.2">
      <c r="A22" s="38" t="s">
        <v>133</v>
      </c>
      <c r="B22" s="170">
        <v>1</v>
      </c>
      <c r="C22" s="170">
        <v>1</v>
      </c>
      <c r="D22" s="170">
        <v>1</v>
      </c>
    </row>
    <row r="23" spans="1:4" ht="15" x14ac:dyDescent="0.2">
      <c r="A23" s="38" t="s">
        <v>134</v>
      </c>
      <c r="B23" s="170">
        <v>1</v>
      </c>
      <c r="C23" s="170">
        <v>1</v>
      </c>
      <c r="D23" s="170">
        <v>1</v>
      </c>
    </row>
    <row r="24" spans="1:4" ht="15" x14ac:dyDescent="0.2">
      <c r="A24" s="38" t="s">
        <v>135</v>
      </c>
      <c r="B24" s="170">
        <v>1</v>
      </c>
      <c r="C24" s="170">
        <v>1</v>
      </c>
      <c r="D24" s="170">
        <v>1</v>
      </c>
    </row>
    <row r="25" spans="1:4" ht="15" x14ac:dyDescent="0.2">
      <c r="A25" s="38" t="s">
        <v>136</v>
      </c>
      <c r="B25" s="170">
        <v>1</v>
      </c>
      <c r="C25" s="170">
        <v>1</v>
      </c>
      <c r="D25" s="170">
        <v>1</v>
      </c>
    </row>
    <row r="26" spans="1:4" ht="15" x14ac:dyDescent="0.2">
      <c r="A26" s="38" t="s">
        <v>137</v>
      </c>
      <c r="B26" s="170">
        <v>1</v>
      </c>
      <c r="C26" s="170">
        <v>1</v>
      </c>
      <c r="D26" s="170">
        <v>1</v>
      </c>
    </row>
    <row r="27" spans="1:4" ht="15" x14ac:dyDescent="0.2">
      <c r="A27" s="38" t="s">
        <v>138</v>
      </c>
      <c r="B27" s="170">
        <v>1</v>
      </c>
      <c r="C27" s="170">
        <v>1</v>
      </c>
      <c r="D27" s="170">
        <v>1</v>
      </c>
    </row>
    <row r="28" spans="1:4" ht="15" x14ac:dyDescent="0.2">
      <c r="A28" s="38" t="s">
        <v>139</v>
      </c>
      <c r="B28" s="170">
        <v>1</v>
      </c>
      <c r="C28" s="170">
        <v>1</v>
      </c>
      <c r="D28" s="170">
        <v>1</v>
      </c>
    </row>
    <row r="29" spans="1:4" ht="15" x14ac:dyDescent="0.2">
      <c r="A29" s="38" t="s">
        <v>140</v>
      </c>
      <c r="B29" s="170">
        <v>1</v>
      </c>
      <c r="C29" s="170">
        <v>1</v>
      </c>
      <c r="D29" s="170">
        <v>1</v>
      </c>
    </row>
    <row r="30" spans="1:4" ht="15" x14ac:dyDescent="0.2">
      <c r="A30" s="38" t="s">
        <v>141</v>
      </c>
      <c r="B30" s="170">
        <v>1</v>
      </c>
      <c r="C30" s="170">
        <v>1</v>
      </c>
      <c r="D30" s="170">
        <v>1</v>
      </c>
    </row>
    <row r="31" spans="1:4" ht="15" x14ac:dyDescent="0.2">
      <c r="A31" s="38" t="s">
        <v>142</v>
      </c>
      <c r="B31" s="170">
        <v>1</v>
      </c>
      <c r="C31" s="170">
        <v>1</v>
      </c>
      <c r="D31" s="170">
        <v>1</v>
      </c>
    </row>
    <row r="32" spans="1:4" ht="15" x14ac:dyDescent="0.2">
      <c r="A32" s="39" t="s">
        <v>143</v>
      </c>
      <c r="B32" s="170">
        <v>1</v>
      </c>
      <c r="C32" s="170">
        <v>1</v>
      </c>
      <c r="D32" s="170">
        <v>1</v>
      </c>
    </row>
    <row r="33" spans="1:4" ht="15" x14ac:dyDescent="0.2">
      <c r="A33" s="39" t="s">
        <v>144</v>
      </c>
      <c r="B33" s="170">
        <v>1</v>
      </c>
      <c r="C33" s="170">
        <v>1</v>
      </c>
      <c r="D33" s="170">
        <v>1</v>
      </c>
    </row>
    <row r="34" spans="1:4" ht="15" x14ac:dyDescent="0.2">
      <c r="A34" s="39" t="s">
        <v>145</v>
      </c>
      <c r="B34" s="170">
        <v>1</v>
      </c>
      <c r="C34" s="170">
        <v>1</v>
      </c>
      <c r="D34" s="170">
        <v>1</v>
      </c>
    </row>
    <row r="35" spans="1:4" ht="15" x14ac:dyDescent="0.2">
      <c r="A35" s="39" t="s">
        <v>146</v>
      </c>
      <c r="B35" s="170">
        <v>1</v>
      </c>
      <c r="C35" s="170">
        <v>1</v>
      </c>
      <c r="D35" s="170">
        <v>1</v>
      </c>
    </row>
    <row r="36" spans="1:4" ht="15" x14ac:dyDescent="0.2">
      <c r="A36" s="39" t="s">
        <v>147</v>
      </c>
      <c r="B36" s="170">
        <v>1</v>
      </c>
      <c r="C36" s="170">
        <v>1</v>
      </c>
      <c r="D36" s="170">
        <v>1</v>
      </c>
    </row>
    <row r="37" spans="1:4" ht="15" x14ac:dyDescent="0.2">
      <c r="A37" s="39" t="s">
        <v>148</v>
      </c>
      <c r="B37" s="170">
        <v>1</v>
      </c>
      <c r="C37" s="170">
        <v>1</v>
      </c>
      <c r="D37" s="170">
        <v>1</v>
      </c>
    </row>
    <row r="38" spans="1:4" ht="15" x14ac:dyDescent="0.2">
      <c r="A38" s="38" t="s">
        <v>149</v>
      </c>
      <c r="B38" s="170">
        <v>3</v>
      </c>
      <c r="C38" s="170">
        <v>3</v>
      </c>
      <c r="D38" s="170">
        <v>1</v>
      </c>
    </row>
    <row r="39" spans="1:4" ht="15" x14ac:dyDescent="0.2">
      <c r="A39" s="38" t="s">
        <v>150</v>
      </c>
      <c r="B39" s="170">
        <v>1</v>
      </c>
      <c r="C39" s="170">
        <v>1</v>
      </c>
      <c r="D39" s="170">
        <v>1</v>
      </c>
    </row>
    <row r="40" spans="1:4" ht="15" x14ac:dyDescent="0.2">
      <c r="A40" s="38" t="s">
        <v>151</v>
      </c>
      <c r="B40" s="170">
        <v>1</v>
      </c>
      <c r="C40" s="170">
        <v>1</v>
      </c>
      <c r="D40" s="170">
        <v>1</v>
      </c>
    </row>
    <row r="41" spans="1:4" ht="15" x14ac:dyDescent="0.2">
      <c r="A41" s="38" t="s">
        <v>152</v>
      </c>
      <c r="B41" s="170">
        <v>1</v>
      </c>
      <c r="C41" s="170">
        <v>1</v>
      </c>
      <c r="D41" s="170">
        <v>1</v>
      </c>
    </row>
  </sheetData>
  <conditionalFormatting sqref="B2:D41">
    <cfRule type="cellIs" dxfId="9" priority="1" operator="equal">
      <formula>1</formula>
    </cfRule>
    <cfRule type="cellIs" dxfId="8" priority="2" operator="equal">
      <formula>2</formula>
    </cfRule>
    <cfRule type="cellIs" dxfId="7" priority="3" operator="equal">
      <formula>3</formula>
    </cfRule>
    <cfRule type="cellIs" dxfId="6" priority="4" operator="equal">
      <formula>4</formula>
    </cfRule>
  </conditionalFormatting>
  <pageMargins left="0.25" right="0.25" top="0.75" bottom="0.75" header="0.3" footer="0.3"/>
  <pageSetup paperSize="5" fitToHeight="100" orientation="landscape" verticalDpi="0" r:id="rId1"/>
  <headerFooter>
    <oddHeader xml:space="preserve">&amp;L&amp;10COBIT® 2019 Governance System Design Toolkit&amp;R&amp;10&amp;D&amp;11
</oddHeader>
    <oddFooter>&amp;L&amp;10Copyright ISACA 2018&amp;C&amp;10&amp;F&amp;R&amp;10&amp;A—Page &amp;P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2AB6A-3E43-4EC7-A730-80BC2FA9FC2B}">
  <sheetPr>
    <tabColor theme="9" tint="-0.499984740745262"/>
    <pageSetUpPr fitToPage="1"/>
  </sheetPr>
  <dimension ref="A1:U67"/>
  <sheetViews>
    <sheetView showGridLines="0" zoomScale="85" zoomScaleNormal="85" workbookViewId="0">
      <pane ySplit="2" topLeftCell="A26" activePane="bottomLeft" state="frozen"/>
      <selection activeCell="A9" sqref="A9:B9"/>
      <selection pane="bottomLeft" activeCell="B7" sqref="B7:C7"/>
    </sheetView>
  </sheetViews>
  <sheetFormatPr baseColWidth="10" defaultColWidth="8.83203125" defaultRowHeight="15" x14ac:dyDescent="0.2"/>
  <cols>
    <col min="1" max="1" width="12.1640625" customWidth="1"/>
    <col min="2" max="2" width="9.5" customWidth="1"/>
    <col min="3" max="3" width="10.1640625" customWidth="1"/>
    <col min="4" max="4" width="11.5" customWidth="1"/>
    <col min="5" max="5" width="28.83203125" customWidth="1"/>
    <col min="6" max="6" width="25.1640625" customWidth="1"/>
    <col min="7" max="7" width="17.5" customWidth="1"/>
  </cols>
  <sheetData>
    <row r="1" spans="1:16" s="19" customFormat="1" ht="29.5" customHeight="1" x14ac:dyDescent="0.2">
      <c r="A1" s="209" t="s">
        <v>371</v>
      </c>
      <c r="B1" s="210"/>
      <c r="C1" s="210"/>
      <c r="D1" s="210"/>
      <c r="E1" s="210"/>
      <c r="F1" s="210"/>
      <c r="G1" s="209" t="s">
        <v>371</v>
      </c>
      <c r="H1" s="210"/>
      <c r="I1" s="210"/>
      <c r="J1" s="210"/>
      <c r="K1" s="210"/>
      <c r="L1" s="210"/>
      <c r="M1" s="210"/>
      <c r="N1" s="210"/>
      <c r="O1" s="210"/>
      <c r="P1" s="210"/>
    </row>
    <row r="2" spans="1:16" ht="12" customHeight="1" x14ac:dyDescent="0.2"/>
    <row r="3" spans="1:16" ht="21" customHeight="1" x14ac:dyDescent="0.2">
      <c r="A3" s="207" t="s">
        <v>372</v>
      </c>
      <c r="B3" s="207"/>
      <c r="C3" s="207"/>
      <c r="D3" s="207"/>
      <c r="E3" s="207"/>
      <c r="F3" s="207"/>
      <c r="G3" s="207" t="s">
        <v>372</v>
      </c>
      <c r="H3" s="207"/>
      <c r="I3" s="207"/>
      <c r="J3" s="207"/>
      <c r="K3" s="207"/>
      <c r="L3" s="207"/>
      <c r="M3" s="207"/>
      <c r="N3" s="207"/>
      <c r="O3" s="207"/>
      <c r="P3" s="207"/>
    </row>
    <row r="4" spans="1:16" ht="21" customHeight="1" x14ac:dyDescent="0.2"/>
    <row r="5" spans="1:16" ht="22.5" customHeight="1" x14ac:dyDescent="0.2">
      <c r="A5" s="117" t="s">
        <v>94</v>
      </c>
      <c r="B5" s="237" t="s">
        <v>350</v>
      </c>
      <c r="C5" s="237"/>
      <c r="D5" s="121" t="s">
        <v>96</v>
      </c>
      <c r="H5" s="241" t="s">
        <v>351</v>
      </c>
      <c r="I5" s="241"/>
      <c r="J5" s="241"/>
      <c r="K5" s="241"/>
      <c r="L5" s="241"/>
    </row>
    <row r="6" spans="1:16" ht="22.5" customHeight="1" x14ac:dyDescent="0.2">
      <c r="A6" s="124" t="s">
        <v>373</v>
      </c>
      <c r="B6" s="253">
        <v>0.15</v>
      </c>
      <c r="C6" s="254"/>
      <c r="D6" s="125">
        <v>0.15</v>
      </c>
    </row>
    <row r="7" spans="1:16" s="32" customFormat="1" ht="22.5" customHeight="1" x14ac:dyDescent="0.2">
      <c r="A7" s="124" t="s">
        <v>374</v>
      </c>
      <c r="B7" s="253">
        <v>0.05</v>
      </c>
      <c r="C7" s="254"/>
      <c r="D7" s="125">
        <v>0.1</v>
      </c>
      <c r="E7"/>
      <c r="F7"/>
      <c r="G7"/>
    </row>
    <row r="8" spans="1:16" s="32" customFormat="1" ht="22.5" customHeight="1" x14ac:dyDescent="0.2">
      <c r="A8" s="124" t="s">
        <v>375</v>
      </c>
      <c r="B8" s="255">
        <v>0.8</v>
      </c>
      <c r="C8" s="254"/>
      <c r="D8" s="126">
        <v>0.75</v>
      </c>
    </row>
    <row r="9" spans="1:16" x14ac:dyDescent="0.2">
      <c r="A9" s="133"/>
      <c r="B9" s="133"/>
      <c r="C9" s="133"/>
      <c r="D9" s="133"/>
    </row>
    <row r="10" spans="1:16" x14ac:dyDescent="0.2">
      <c r="D10" s="25"/>
    </row>
    <row r="11" spans="1:16" x14ac:dyDescent="0.2">
      <c r="D11" s="25"/>
    </row>
    <row r="12" spans="1:16" ht="16" x14ac:dyDescent="0.2">
      <c r="E12" s="26"/>
      <c r="F12" s="26"/>
    </row>
    <row r="13" spans="1:16" s="33" customFormat="1" x14ac:dyDescent="0.2">
      <c r="A13"/>
      <c r="B13"/>
      <c r="C13"/>
    </row>
    <row r="14" spans="1:16" s="33" customFormat="1" x14ac:dyDescent="0.2">
      <c r="A14"/>
      <c r="B14"/>
      <c r="C14"/>
    </row>
    <row r="15" spans="1:16" s="33" customFormat="1" x14ac:dyDescent="0.2">
      <c r="A15"/>
      <c r="B15"/>
      <c r="C15"/>
    </row>
    <row r="16" spans="1:16" s="33" customFormat="1" ht="14" x14ac:dyDescent="0.2">
      <c r="E16" s="107"/>
      <c r="F16" s="108"/>
    </row>
    <row r="17" spans="1:21" s="33" customFormat="1" ht="222" customHeight="1" x14ac:dyDescent="0.2">
      <c r="E17" s="107"/>
      <c r="F17" s="108"/>
    </row>
    <row r="18" spans="1:21" s="33" customFormat="1" ht="94.5" customHeight="1" x14ac:dyDescent="0.2">
      <c r="E18" s="107"/>
      <c r="F18" s="108"/>
    </row>
    <row r="19" spans="1:21" s="33" customFormat="1" ht="14" x14ac:dyDescent="0.2">
      <c r="E19" s="107"/>
      <c r="F19" s="108"/>
    </row>
    <row r="20" spans="1:21" s="33" customFormat="1" ht="14" x14ac:dyDescent="0.2">
      <c r="E20" s="107"/>
      <c r="F20" s="108"/>
    </row>
    <row r="21" spans="1:21" s="33" customFormat="1" ht="14" x14ac:dyDescent="0.2">
      <c r="E21" s="107"/>
      <c r="F21" s="108"/>
    </row>
    <row r="22" spans="1:21" s="33" customFormat="1" ht="14" x14ac:dyDescent="0.2">
      <c r="E22" s="107"/>
      <c r="F22" s="108"/>
    </row>
    <row r="23" spans="1:21" s="33" customFormat="1" ht="14" x14ac:dyDescent="0.2">
      <c r="E23" s="107"/>
      <c r="F23" s="108"/>
    </row>
    <row r="24" spans="1:21" s="32" customFormat="1" ht="24.5" customHeight="1" x14ac:dyDescent="0.2">
      <c r="A24" s="212" t="s">
        <v>104</v>
      </c>
      <c r="B24" s="212"/>
      <c r="C24" s="212"/>
      <c r="D24" s="212"/>
      <c r="E24" s="212"/>
      <c r="F24" s="212"/>
      <c r="G24" s="212" t="s">
        <v>104</v>
      </c>
      <c r="H24" s="212"/>
      <c r="I24" s="212"/>
      <c r="J24" s="212"/>
      <c r="K24" s="212"/>
      <c r="L24" s="212"/>
      <c r="M24" s="212"/>
      <c r="N24" s="212"/>
      <c r="O24" s="212"/>
      <c r="P24" s="212"/>
      <c r="Q24"/>
      <c r="R24"/>
      <c r="S24"/>
      <c r="T24"/>
      <c r="U24"/>
    </row>
    <row r="25" spans="1:21" ht="9" customHeight="1" x14ac:dyDescent="0.2"/>
    <row r="26" spans="1:21" s="32" customFormat="1" ht="40" customHeight="1" x14ac:dyDescent="0.2">
      <c r="A26" s="231" t="s">
        <v>169</v>
      </c>
      <c r="B26" s="232"/>
      <c r="C26" s="232"/>
      <c r="D26" s="232"/>
      <c r="E26"/>
      <c r="F26"/>
      <c r="G26"/>
    </row>
    <row r="27" spans="1:21" s="32" customFormat="1" ht="44.5" customHeight="1" x14ac:dyDescent="0.2">
      <c r="A27" s="94" t="s">
        <v>106</v>
      </c>
      <c r="B27" s="95" t="s">
        <v>107</v>
      </c>
      <c r="C27" s="95" t="s">
        <v>108</v>
      </c>
      <c r="D27" s="95" t="s">
        <v>109</v>
      </c>
    </row>
    <row r="28" spans="1:21" x14ac:dyDescent="0.2">
      <c r="A28" s="27" t="s">
        <v>113</v>
      </c>
      <c r="B28" s="127">
        <f t="array" ref="B28:B67">MMULT(DF9map!B2:D41,'DF9'!B6:B8)</f>
        <v>1</v>
      </c>
      <c r="C28" s="127">
        <f t="array" ref="C28:C67">MMULT(DF9map!B2:D41,'DF9'!D6:D8)</f>
        <v>1</v>
      </c>
      <c r="D28" s="128">
        <f>IFERROR(MROUND((100*B28/C28),5)-100,0)</f>
        <v>0</v>
      </c>
    </row>
    <row r="29" spans="1:21" x14ac:dyDescent="0.2">
      <c r="A29" s="27" t="s">
        <v>114</v>
      </c>
      <c r="B29" s="127">
        <v>1</v>
      </c>
      <c r="C29" s="127">
        <v>1</v>
      </c>
      <c r="D29" s="128">
        <f t="shared" ref="D29:D67" si="0">IFERROR(MROUND((100*B29/C29),5)-100,0)</f>
        <v>0</v>
      </c>
      <c r="I29" s="1"/>
    </row>
    <row r="30" spans="1:21" x14ac:dyDescent="0.2">
      <c r="A30" s="27" t="s">
        <v>115</v>
      </c>
      <c r="B30" s="127">
        <v>1</v>
      </c>
      <c r="C30" s="127">
        <v>1</v>
      </c>
      <c r="D30" s="128">
        <f t="shared" si="0"/>
        <v>0</v>
      </c>
    </row>
    <row r="31" spans="1:21" x14ac:dyDescent="0.2">
      <c r="A31" s="27" t="s">
        <v>116</v>
      </c>
      <c r="B31" s="127">
        <v>1</v>
      </c>
      <c r="C31" s="127">
        <v>1</v>
      </c>
      <c r="D31" s="128">
        <f t="shared" si="0"/>
        <v>0</v>
      </c>
    </row>
    <row r="32" spans="1:21" x14ac:dyDescent="0.2">
      <c r="A32" s="27" t="s">
        <v>117</v>
      </c>
      <c r="B32" s="127">
        <v>1</v>
      </c>
      <c r="C32" s="127">
        <v>1</v>
      </c>
      <c r="D32" s="128">
        <f t="shared" si="0"/>
        <v>0</v>
      </c>
    </row>
    <row r="33" spans="1:4" x14ac:dyDescent="0.2">
      <c r="A33" s="28" t="s">
        <v>118</v>
      </c>
      <c r="B33" s="127">
        <v>1</v>
      </c>
      <c r="C33" s="127">
        <v>1</v>
      </c>
      <c r="D33" s="128">
        <f t="shared" si="0"/>
        <v>0</v>
      </c>
    </row>
    <row r="34" spans="1:4" x14ac:dyDescent="0.2">
      <c r="A34" s="28" t="s">
        <v>119</v>
      </c>
      <c r="B34" s="127">
        <v>1</v>
      </c>
      <c r="C34" s="127">
        <v>1</v>
      </c>
      <c r="D34" s="128">
        <f t="shared" si="0"/>
        <v>0</v>
      </c>
    </row>
    <row r="35" spans="1:4" x14ac:dyDescent="0.2">
      <c r="A35" s="28" t="s">
        <v>120</v>
      </c>
      <c r="B35" s="127">
        <v>1.05</v>
      </c>
      <c r="C35" s="127">
        <v>1.1000000000000001</v>
      </c>
      <c r="D35" s="128">
        <f t="shared" si="0"/>
        <v>-5</v>
      </c>
    </row>
    <row r="36" spans="1:4" x14ac:dyDescent="0.2">
      <c r="A36" s="28" t="s">
        <v>121</v>
      </c>
      <c r="B36" s="127">
        <v>1</v>
      </c>
      <c r="C36" s="127">
        <v>1</v>
      </c>
      <c r="D36" s="128">
        <f t="shared" si="0"/>
        <v>0</v>
      </c>
    </row>
    <row r="37" spans="1:4" x14ac:dyDescent="0.2">
      <c r="A37" s="28" t="s">
        <v>122</v>
      </c>
      <c r="B37" s="127">
        <v>1</v>
      </c>
      <c r="C37" s="127">
        <v>1</v>
      </c>
      <c r="D37" s="128">
        <f t="shared" si="0"/>
        <v>0</v>
      </c>
    </row>
    <row r="38" spans="1:4" x14ac:dyDescent="0.2">
      <c r="A38" s="28" t="s">
        <v>123</v>
      </c>
      <c r="B38" s="127">
        <v>1</v>
      </c>
      <c r="C38" s="127">
        <v>1</v>
      </c>
      <c r="D38" s="128">
        <f t="shared" si="0"/>
        <v>0</v>
      </c>
    </row>
    <row r="39" spans="1:4" x14ac:dyDescent="0.2">
      <c r="A39" s="28" t="s">
        <v>124</v>
      </c>
      <c r="B39" s="127">
        <v>1.0250000000000001</v>
      </c>
      <c r="C39" s="127">
        <v>1.05</v>
      </c>
      <c r="D39" s="128">
        <f t="shared" si="0"/>
        <v>0</v>
      </c>
    </row>
    <row r="40" spans="1:4" x14ac:dyDescent="0.2">
      <c r="A40" s="28" t="s">
        <v>125</v>
      </c>
      <c r="B40" s="127">
        <v>1</v>
      </c>
      <c r="C40" s="127">
        <v>1</v>
      </c>
      <c r="D40" s="128">
        <f t="shared" si="0"/>
        <v>0</v>
      </c>
    </row>
    <row r="41" spans="1:4" x14ac:dyDescent="0.2">
      <c r="A41" s="28" t="s">
        <v>126</v>
      </c>
      <c r="B41" s="127">
        <v>1</v>
      </c>
      <c r="C41" s="127">
        <v>1</v>
      </c>
      <c r="D41" s="128">
        <f t="shared" si="0"/>
        <v>0</v>
      </c>
    </row>
    <row r="42" spans="1:4" x14ac:dyDescent="0.2">
      <c r="A42" s="28" t="s">
        <v>127</v>
      </c>
      <c r="B42" s="127">
        <v>1</v>
      </c>
      <c r="C42" s="127">
        <v>1</v>
      </c>
      <c r="D42" s="128">
        <f t="shared" si="0"/>
        <v>0</v>
      </c>
    </row>
    <row r="43" spans="1:4" x14ac:dyDescent="0.2">
      <c r="A43" s="28" t="s">
        <v>128</v>
      </c>
      <c r="B43" s="127">
        <v>1</v>
      </c>
      <c r="C43" s="127">
        <v>1</v>
      </c>
      <c r="D43" s="128">
        <f t="shared" si="0"/>
        <v>0</v>
      </c>
    </row>
    <row r="44" spans="1:4" x14ac:dyDescent="0.2">
      <c r="A44" s="28" t="s">
        <v>129</v>
      </c>
      <c r="B44" s="127">
        <v>1.0250000000000001</v>
      </c>
      <c r="C44" s="127">
        <v>1.05</v>
      </c>
      <c r="D44" s="128">
        <f t="shared" si="0"/>
        <v>0</v>
      </c>
    </row>
    <row r="45" spans="1:4" x14ac:dyDescent="0.2">
      <c r="A45" s="28" t="s">
        <v>130</v>
      </c>
      <c r="B45" s="127">
        <v>1</v>
      </c>
      <c r="C45" s="127">
        <v>1</v>
      </c>
      <c r="D45" s="128">
        <f t="shared" si="0"/>
        <v>0</v>
      </c>
    </row>
    <row r="46" spans="1:4" x14ac:dyDescent="0.2">
      <c r="A46" s="28" t="s">
        <v>131</v>
      </c>
      <c r="B46" s="127">
        <v>1</v>
      </c>
      <c r="C46" s="127">
        <v>1</v>
      </c>
      <c r="D46" s="128">
        <f t="shared" si="0"/>
        <v>0</v>
      </c>
    </row>
    <row r="47" spans="1:4" x14ac:dyDescent="0.2">
      <c r="A47" s="27" t="s">
        <v>170</v>
      </c>
      <c r="B47" s="127">
        <v>1.175</v>
      </c>
      <c r="C47" s="127">
        <v>1.2</v>
      </c>
      <c r="D47" s="128">
        <f t="shared" si="0"/>
        <v>0</v>
      </c>
    </row>
    <row r="48" spans="1:4" x14ac:dyDescent="0.2">
      <c r="A48" s="27" t="s">
        <v>133</v>
      </c>
      <c r="B48" s="127">
        <v>1.425</v>
      </c>
      <c r="C48" s="127">
        <v>1.4750000000000001</v>
      </c>
      <c r="D48" s="128">
        <f t="shared" si="0"/>
        <v>-5</v>
      </c>
    </row>
    <row r="49" spans="1:4" x14ac:dyDescent="0.2">
      <c r="A49" s="27" t="s">
        <v>134</v>
      </c>
      <c r="B49" s="127">
        <v>1.55</v>
      </c>
      <c r="C49" s="127">
        <v>1.65</v>
      </c>
      <c r="D49" s="128">
        <f t="shared" si="0"/>
        <v>-5</v>
      </c>
    </row>
    <row r="50" spans="1:4" x14ac:dyDescent="0.2">
      <c r="A50" s="27" t="s">
        <v>135</v>
      </c>
      <c r="B50" s="127">
        <v>1</v>
      </c>
      <c r="C50" s="127">
        <v>1</v>
      </c>
      <c r="D50" s="128">
        <f t="shared" si="0"/>
        <v>0</v>
      </c>
    </row>
    <row r="51" spans="1:4" x14ac:dyDescent="0.2">
      <c r="A51" s="27" t="s">
        <v>136</v>
      </c>
      <c r="B51" s="127">
        <v>1.25</v>
      </c>
      <c r="C51" s="127">
        <v>1.2749999999999999</v>
      </c>
      <c r="D51" s="128">
        <f t="shared" si="0"/>
        <v>0</v>
      </c>
    </row>
    <row r="52" spans="1:4" x14ac:dyDescent="0.2">
      <c r="A52" s="27" t="s">
        <v>137</v>
      </c>
      <c r="B52" s="127">
        <v>1.425</v>
      </c>
      <c r="C52" s="127">
        <v>1.4750000000000001</v>
      </c>
      <c r="D52" s="128">
        <f t="shared" si="0"/>
        <v>-5</v>
      </c>
    </row>
    <row r="53" spans="1:4" x14ac:dyDescent="0.2">
      <c r="A53" s="27" t="s">
        <v>138</v>
      </c>
      <c r="B53" s="127">
        <v>1.3</v>
      </c>
      <c r="C53" s="127">
        <v>1.375</v>
      </c>
      <c r="D53" s="128">
        <f t="shared" si="0"/>
        <v>-5</v>
      </c>
    </row>
    <row r="54" spans="1:4" x14ac:dyDescent="0.2">
      <c r="A54" s="27" t="s">
        <v>139</v>
      </c>
      <c r="B54" s="127">
        <v>1</v>
      </c>
      <c r="C54" s="127">
        <v>1</v>
      </c>
      <c r="D54" s="128">
        <f t="shared" si="0"/>
        <v>0</v>
      </c>
    </row>
    <row r="55" spans="1:4" x14ac:dyDescent="0.2">
      <c r="A55" s="27" t="s">
        <v>140</v>
      </c>
      <c r="B55" s="127">
        <v>1</v>
      </c>
      <c r="C55" s="127">
        <v>1</v>
      </c>
      <c r="D55" s="128">
        <f t="shared" si="0"/>
        <v>0</v>
      </c>
    </row>
    <row r="56" spans="1:4" x14ac:dyDescent="0.2">
      <c r="A56" s="27" t="s">
        <v>141</v>
      </c>
      <c r="B56" s="127">
        <v>1.125</v>
      </c>
      <c r="C56" s="127">
        <v>1.175</v>
      </c>
      <c r="D56" s="128">
        <f t="shared" si="0"/>
        <v>-5</v>
      </c>
    </row>
    <row r="57" spans="1:4" x14ac:dyDescent="0.2">
      <c r="A57" s="27" t="s">
        <v>142</v>
      </c>
      <c r="B57" s="127">
        <v>1.2250000000000001</v>
      </c>
      <c r="C57" s="127">
        <v>1.2250000000000001</v>
      </c>
      <c r="D57" s="128">
        <f t="shared" si="0"/>
        <v>0</v>
      </c>
    </row>
    <row r="58" spans="1:4" x14ac:dyDescent="0.2">
      <c r="A58" s="28" t="s">
        <v>143</v>
      </c>
      <c r="B58" s="127">
        <v>1.0750000000000002</v>
      </c>
      <c r="C58" s="127">
        <v>1.1499999999999999</v>
      </c>
      <c r="D58" s="128">
        <f t="shared" si="0"/>
        <v>-5</v>
      </c>
    </row>
    <row r="59" spans="1:4" x14ac:dyDescent="0.2">
      <c r="A59" s="28" t="s">
        <v>144</v>
      </c>
      <c r="B59" s="127">
        <v>1.0250000000000001</v>
      </c>
      <c r="C59" s="127">
        <v>1.05</v>
      </c>
      <c r="D59" s="128">
        <f t="shared" si="0"/>
        <v>0</v>
      </c>
    </row>
    <row r="60" spans="1:4" x14ac:dyDescent="0.2">
      <c r="A60" s="28" t="s">
        <v>145</v>
      </c>
      <c r="B60" s="127">
        <v>1.0250000000000001</v>
      </c>
      <c r="C60" s="127">
        <v>1.05</v>
      </c>
      <c r="D60" s="128">
        <f t="shared" si="0"/>
        <v>0</v>
      </c>
    </row>
    <row r="61" spans="1:4" x14ac:dyDescent="0.2">
      <c r="A61" s="28" t="s">
        <v>146</v>
      </c>
      <c r="B61" s="127">
        <v>1</v>
      </c>
      <c r="C61" s="127">
        <v>1</v>
      </c>
      <c r="D61" s="128">
        <f t="shared" si="0"/>
        <v>0</v>
      </c>
    </row>
    <row r="62" spans="1:4" x14ac:dyDescent="0.2">
      <c r="A62" s="28" t="s">
        <v>147</v>
      </c>
      <c r="B62" s="127">
        <v>1</v>
      </c>
      <c r="C62" s="127">
        <v>1</v>
      </c>
      <c r="D62" s="128">
        <f t="shared" si="0"/>
        <v>0</v>
      </c>
    </row>
    <row r="63" spans="1:4" x14ac:dyDescent="0.2">
      <c r="A63" s="28" t="s">
        <v>148</v>
      </c>
      <c r="B63" s="127">
        <v>1</v>
      </c>
      <c r="C63" s="127">
        <v>1</v>
      </c>
      <c r="D63" s="128">
        <f t="shared" si="0"/>
        <v>0</v>
      </c>
    </row>
    <row r="64" spans="1:4" x14ac:dyDescent="0.2">
      <c r="A64" s="27" t="s">
        <v>149</v>
      </c>
      <c r="B64" s="127">
        <v>1.1000000000000001</v>
      </c>
      <c r="C64" s="127">
        <v>1.125</v>
      </c>
      <c r="D64" s="128">
        <f t="shared" si="0"/>
        <v>0</v>
      </c>
    </row>
    <row r="65" spans="1:4" x14ac:dyDescent="0.2">
      <c r="A65" s="27" t="s">
        <v>150</v>
      </c>
      <c r="B65" s="127">
        <v>1</v>
      </c>
      <c r="C65" s="127">
        <v>1</v>
      </c>
      <c r="D65" s="128">
        <f t="shared" si="0"/>
        <v>0</v>
      </c>
    </row>
    <row r="66" spans="1:4" x14ac:dyDescent="0.2">
      <c r="A66" s="27" t="s">
        <v>151</v>
      </c>
      <c r="B66" s="127">
        <v>1</v>
      </c>
      <c r="C66" s="127">
        <v>1</v>
      </c>
      <c r="D66" s="128">
        <f t="shared" si="0"/>
        <v>0</v>
      </c>
    </row>
    <row r="67" spans="1:4" x14ac:dyDescent="0.2">
      <c r="A67" s="27" t="s">
        <v>152</v>
      </c>
      <c r="B67" s="127">
        <v>1</v>
      </c>
      <c r="C67" s="127">
        <v>1</v>
      </c>
      <c r="D67" s="128">
        <f t="shared" si="0"/>
        <v>0</v>
      </c>
    </row>
  </sheetData>
  <mergeCells count="12">
    <mergeCell ref="H5:L5"/>
    <mergeCell ref="G1:P1"/>
    <mergeCell ref="A3:F3"/>
    <mergeCell ref="G3:P3"/>
    <mergeCell ref="A26:D26"/>
    <mergeCell ref="B5:C5"/>
    <mergeCell ref="B6:C6"/>
    <mergeCell ref="B7:C7"/>
    <mergeCell ref="B8:C8"/>
    <mergeCell ref="A1:F1"/>
    <mergeCell ref="A24:F24"/>
    <mergeCell ref="G24:P24"/>
  </mergeCells>
  <pageMargins left="0.25" right="0.25" top="0.75" bottom="0.75" header="0.3" footer="0.3"/>
  <pageSetup paperSize="5" scale="87" fitToHeight="100" orientation="landscape" verticalDpi="4294967293" r:id="rId1"/>
  <headerFooter>
    <oddHeader xml:space="preserve">&amp;L&amp;10COBIT® 2019 Governance System Design Toolkit&amp;R&amp;10&amp;D&amp;11
</oddHeader>
    <oddFooter>&amp;L&amp;10Copyright ISACA 2018&amp;C&amp;10&amp;F&amp;R&amp;10&amp;A—Page &amp;P</oddFooter>
  </headerFooter>
  <rowBreaks count="1" manualBreakCount="1">
    <brk id="22"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52D22-CF7A-47BA-97A3-A33108FCC4FD}">
  <sheetPr>
    <tabColor theme="1"/>
    <pageSetUpPr fitToPage="1"/>
  </sheetPr>
  <dimension ref="A1:Y51"/>
  <sheetViews>
    <sheetView showGridLines="0" zoomScaleNormal="100" workbookViewId="0">
      <pane ySplit="5" topLeftCell="A6" activePane="bottomLeft" state="frozen"/>
      <selection activeCell="A9" sqref="A9:B9"/>
      <selection pane="bottomLeft" activeCell="C34" sqref="C34"/>
    </sheetView>
  </sheetViews>
  <sheetFormatPr baseColWidth="10" defaultColWidth="8.83203125" defaultRowHeight="15" x14ac:dyDescent="0.2"/>
  <cols>
    <col min="1" max="1" width="51" style="59" customWidth="1"/>
    <col min="2" max="2" width="12.5" style="20" bestFit="1" customWidth="1"/>
    <col min="3" max="3" width="12.5" style="20" customWidth="1"/>
    <col min="4" max="4" width="9.5" style="20" bestFit="1" customWidth="1"/>
    <col min="5" max="5" width="9.83203125" style="20" bestFit="1" customWidth="1"/>
    <col min="6" max="6" width="0.1640625" customWidth="1"/>
    <col min="7" max="7" width="24.83203125" style="63" bestFit="1" customWidth="1"/>
    <col min="8" max="8" width="1.83203125" style="63" customWidth="1"/>
    <col min="9" max="9" width="12.83203125" style="20" customWidth="1"/>
    <col min="10" max="10" width="14.83203125" style="20" bestFit="1" customWidth="1"/>
    <col min="11" max="11" width="6.1640625" style="20" customWidth="1"/>
    <col min="12" max="12" width="11" style="20" bestFit="1" customWidth="1"/>
    <col min="13" max="13" width="17.83203125" style="20" customWidth="1"/>
    <col min="14" max="14" width="13.83203125" style="20" bestFit="1" customWidth="1"/>
    <col min="15" max="15" width="5.83203125" style="20" hidden="1" customWidth="1"/>
    <col min="16" max="16" width="6.5" hidden="1" customWidth="1"/>
    <col min="17" max="17" width="23.1640625" style="63" bestFit="1" customWidth="1"/>
    <col min="18" max="18" width="1.83203125" style="20" customWidth="1"/>
    <col min="19" max="19" width="16" style="20" customWidth="1"/>
    <col min="20" max="20" width="32.5" style="20" customWidth="1"/>
    <col min="21" max="21" width="23.5" style="20" bestFit="1" customWidth="1"/>
    <col min="22" max="22" width="2.1640625" style="20" customWidth="1"/>
    <col min="23" max="23" width="13.1640625" style="56" customWidth="1"/>
    <col min="24" max="24" width="12.5" style="56" customWidth="1"/>
    <col min="25" max="25" width="30.83203125" style="20" customWidth="1"/>
    <col min="26" max="16384" width="8.83203125" style="20"/>
  </cols>
  <sheetData>
    <row r="1" spans="1:25" s="22" customFormat="1" ht="33" customHeight="1" thickBot="1" x14ac:dyDescent="0.25">
      <c r="A1" s="185" t="s">
        <v>28</v>
      </c>
      <c r="B1" s="186"/>
      <c r="C1" s="186"/>
      <c r="D1" s="186"/>
      <c r="E1" s="186"/>
      <c r="F1" s="186"/>
      <c r="G1" s="186"/>
      <c r="H1" s="186"/>
      <c r="I1" s="186"/>
      <c r="J1" s="186"/>
      <c r="K1" s="186"/>
      <c r="L1" s="186"/>
      <c r="M1" s="186"/>
      <c r="N1" s="186"/>
      <c r="O1" s="186"/>
      <c r="P1" s="186"/>
      <c r="Q1" s="186"/>
      <c r="R1" s="186"/>
      <c r="S1" s="186"/>
      <c r="T1" s="186"/>
      <c r="U1" s="186"/>
      <c r="V1" s="186"/>
      <c r="W1" s="186"/>
      <c r="X1" s="186"/>
      <c r="Y1" s="186"/>
    </row>
    <row r="2" spans="1:25" customFormat="1" ht="3.5" customHeight="1" thickTop="1" x14ac:dyDescent="0.2">
      <c r="A2" s="58"/>
      <c r="G2" s="62"/>
      <c r="H2" s="62"/>
      <c r="Q2" s="62"/>
      <c r="W2" s="1"/>
      <c r="X2" s="1"/>
    </row>
    <row r="3" spans="1:25" s="26" customFormat="1" ht="25.5" customHeight="1" x14ac:dyDescent="0.2">
      <c r="A3" s="73"/>
      <c r="B3" s="193" t="s">
        <v>29</v>
      </c>
      <c r="C3" s="193"/>
      <c r="D3" s="193"/>
      <c r="E3" s="193"/>
      <c r="F3" s="193"/>
      <c r="G3" s="193"/>
      <c r="I3" s="194" t="s">
        <v>30</v>
      </c>
      <c r="J3" s="194"/>
      <c r="K3" s="194"/>
      <c r="L3" s="194"/>
      <c r="M3" s="194"/>
      <c r="N3" s="194"/>
      <c r="O3" s="194"/>
      <c r="P3" s="194"/>
      <c r="Q3" s="194"/>
      <c r="S3" s="195" t="s">
        <v>31</v>
      </c>
      <c r="T3" s="196"/>
      <c r="U3" s="196"/>
      <c r="V3" s="196"/>
      <c r="W3" s="196"/>
      <c r="X3" s="196"/>
      <c r="Y3" s="196"/>
    </row>
    <row r="4" spans="1:25" s="31" customFormat="1" ht="67.5" customHeight="1" x14ac:dyDescent="0.2">
      <c r="A4" s="57" t="s">
        <v>32</v>
      </c>
      <c r="B4" s="54" t="s">
        <v>33</v>
      </c>
      <c r="C4" s="35" t="s">
        <v>34</v>
      </c>
      <c r="D4" s="35" t="s">
        <v>35</v>
      </c>
      <c r="E4" s="35" t="s">
        <v>36</v>
      </c>
      <c r="F4" s="53"/>
      <c r="G4" s="187" t="s">
        <v>37</v>
      </c>
      <c r="H4"/>
      <c r="I4" s="35" t="s">
        <v>38</v>
      </c>
      <c r="J4" s="35" t="s">
        <v>39</v>
      </c>
      <c r="K4" s="35" t="s">
        <v>40</v>
      </c>
      <c r="L4" s="35" t="s">
        <v>41</v>
      </c>
      <c r="M4" s="35" t="s">
        <v>42</v>
      </c>
      <c r="N4" s="54" t="s">
        <v>43</v>
      </c>
      <c r="O4" s="35" t="s">
        <v>44</v>
      </c>
      <c r="P4" s="53"/>
      <c r="Q4" s="189" t="s">
        <v>45</v>
      </c>
      <c r="S4" s="200" t="s">
        <v>46</v>
      </c>
      <c r="T4" s="202" t="s">
        <v>47</v>
      </c>
      <c r="U4" s="191" t="s">
        <v>48</v>
      </c>
      <c r="W4" s="192" t="s">
        <v>49</v>
      </c>
      <c r="X4" s="197" t="s">
        <v>50</v>
      </c>
      <c r="Y4" s="198" t="s">
        <v>47</v>
      </c>
    </row>
    <row r="5" spans="1:25" ht="17" customHeight="1" x14ac:dyDescent="0.2">
      <c r="A5" s="52" t="s">
        <v>51</v>
      </c>
      <c r="B5" s="55">
        <v>0</v>
      </c>
      <c r="C5" s="55">
        <v>1</v>
      </c>
      <c r="D5" s="55">
        <v>0</v>
      </c>
      <c r="E5" s="55">
        <v>0</v>
      </c>
      <c r="F5" s="25"/>
      <c r="G5" s="188"/>
      <c r="H5"/>
      <c r="I5" s="55">
        <v>0</v>
      </c>
      <c r="J5" s="55">
        <v>0</v>
      </c>
      <c r="K5" s="55">
        <v>0</v>
      </c>
      <c r="L5" s="55">
        <v>0</v>
      </c>
      <c r="M5" s="55">
        <v>0</v>
      </c>
      <c r="N5" s="55">
        <v>0</v>
      </c>
      <c r="O5" s="30">
        <v>0</v>
      </c>
      <c r="P5" s="25"/>
      <c r="Q5" s="190"/>
      <c r="S5" s="201"/>
      <c r="T5" s="203"/>
      <c r="U5" s="192"/>
      <c r="W5" s="192"/>
      <c r="X5" s="197"/>
      <c r="Y5" s="199"/>
    </row>
    <row r="6" spans="1:25" ht="33.75" customHeight="1" x14ac:dyDescent="0.2">
      <c r="A6" s="68" t="s">
        <v>52</v>
      </c>
      <c r="B6" s="60">
        <f>'DF1'!D22</f>
        <v>0</v>
      </c>
      <c r="C6" s="60">
        <f>'DF2'!D31</f>
        <v>35</v>
      </c>
      <c r="D6" s="60">
        <f>'DF3'!D35</f>
        <v>0</v>
      </c>
      <c r="E6" s="60">
        <f>'DF4'!D31</f>
        <v>5</v>
      </c>
      <c r="F6" s="61">
        <f t="shared" ref="F6:F45" si="0">SUMPRODUCT(B$5:E$5,B6:E6)</f>
        <v>35</v>
      </c>
      <c r="G6" s="66">
        <f>IFERROR(IF(F6&gt;=0,MROUND(TRUNC(100*SUMPRODUCT(B$5:E$5,B6:E6)/MAX(F$50:F$51)),5),MROUND(TRUNC(100*SUMPRODUCT(B$5:E$5,B6:E6)/MAX(F$50:F$51)),-5)),0)</f>
        <v>35</v>
      </c>
      <c r="H6"/>
      <c r="I6" s="60">
        <f>'DF5'!D30</f>
        <v>10</v>
      </c>
      <c r="J6" s="60">
        <f>'DF6'!D30</f>
        <v>10</v>
      </c>
      <c r="K6" s="60">
        <f>'DF7'!D32</f>
        <v>0</v>
      </c>
      <c r="L6" s="60">
        <f>'DF8'!D32</f>
        <v>0</v>
      </c>
      <c r="M6" s="60">
        <f>'DF9'!D28</f>
        <v>0</v>
      </c>
      <c r="N6" s="60">
        <f>'DF10'!D22</f>
        <v>-25</v>
      </c>
      <c r="O6" s="60">
        <v>0</v>
      </c>
      <c r="P6" s="21">
        <f t="shared" ref="P6:P45" si="1">SUMPRODUCT(B$5:E$5,B6:E6)+SUMPRODUCT(I$5:N$5,I6:N6)</f>
        <v>35</v>
      </c>
      <c r="Q6" s="65">
        <f>IFERROR(IF(P6&gt;0,MROUND(TRUNC(100*SUMPRODUCT(B$5:N$5,B6:N6)/MAX(P$50:P$51)),5),MROUND(TRUNC(100*SUMPRODUCT(B$5:N$5,B6:N6)/MAX(P$50:P$51)),-5)),0)</f>
        <v>35</v>
      </c>
      <c r="S6" s="74"/>
      <c r="T6" s="75"/>
      <c r="U6" s="67">
        <f>Q6+S6</f>
        <v>35</v>
      </c>
      <c r="W6" s="70">
        <f>IF(U6&gt;=75,4,IF(U6&gt;=50,3,IF(U6&gt;=25,2,1)))</f>
        <v>2</v>
      </c>
      <c r="X6" s="76">
        <f>W6</f>
        <v>2</v>
      </c>
      <c r="Y6" s="77"/>
    </row>
    <row r="7" spans="1:25" ht="27.5" customHeight="1" x14ac:dyDescent="0.2">
      <c r="A7" s="68" t="s">
        <v>53</v>
      </c>
      <c r="B7" s="60">
        <f>'DF1'!D23</f>
        <v>5</v>
      </c>
      <c r="C7" s="60">
        <f>'DF2'!D32</f>
        <v>-5</v>
      </c>
      <c r="D7" s="60">
        <f>'DF3'!D36</f>
        <v>-5</v>
      </c>
      <c r="E7" s="60">
        <f>'DF4'!D32</f>
        <v>-5</v>
      </c>
      <c r="F7" s="61">
        <f t="shared" si="0"/>
        <v>-5</v>
      </c>
      <c r="G7" s="66">
        <f t="shared" ref="G7:G45" si="2">IFERROR(IF(F7&gt;=0,MROUND(TRUNC(100*SUMPRODUCT(B$5:E$5,B7:E7)/MAX(F$50:F$51)),5),MROUND(TRUNC(100*SUMPRODUCT(B$5:E$5,B7:E7)/MAX(F$50:F$51)),-5)),0)</f>
        <v>-5</v>
      </c>
      <c r="H7"/>
      <c r="I7" s="60">
        <f>'DF5'!D31</f>
        <v>0</v>
      </c>
      <c r="J7" s="60">
        <f>'DF6'!D31</f>
        <v>0</v>
      </c>
      <c r="K7" s="60">
        <f>'DF7'!D33</f>
        <v>0</v>
      </c>
      <c r="L7" s="60">
        <f>'DF8'!D33</f>
        <v>0</v>
      </c>
      <c r="M7" s="60">
        <f>'DF9'!D29</f>
        <v>0</v>
      </c>
      <c r="N7" s="60">
        <f>'DF10'!D23</f>
        <v>-25</v>
      </c>
      <c r="O7" s="60">
        <v>0</v>
      </c>
      <c r="P7" s="21">
        <f t="shared" si="1"/>
        <v>-5</v>
      </c>
      <c r="Q7" s="65">
        <f t="shared" ref="Q7:Q45" si="3">IFERROR(IF(P7&gt;0,MROUND(TRUNC(100*SUMPRODUCT(B$5:N$5,B7:N7)/MAX(P$50:P$51)),5),MROUND(TRUNC(100*SUMPRODUCT(B$5:N$5,B7:N7)/MAX(P$50:P$51)),-5)),0)</f>
        <v>-5</v>
      </c>
      <c r="S7" s="74"/>
      <c r="T7" s="75"/>
      <c r="U7" s="67">
        <f t="shared" ref="U7:U45" si="4">Q7+S7</f>
        <v>-5</v>
      </c>
      <c r="W7" s="71">
        <f t="shared" ref="W7:W45" si="5">IF(U7&gt;=75,4,IF(U7&gt;=50,3,IF(U7&gt;=25,2,1)))</f>
        <v>1</v>
      </c>
      <c r="X7" s="76">
        <f t="shared" ref="X7:X45" si="6">W7</f>
        <v>1</v>
      </c>
      <c r="Y7" s="77"/>
    </row>
    <row r="8" spans="1:25" ht="27.5" customHeight="1" x14ac:dyDescent="0.2">
      <c r="A8" s="68" t="s">
        <v>54</v>
      </c>
      <c r="B8" s="60">
        <f>'DF1'!D24</f>
        <v>5</v>
      </c>
      <c r="C8" s="60">
        <f>'DF2'!D33</f>
        <v>70</v>
      </c>
      <c r="D8" s="60">
        <f>'DF3'!D37</f>
        <v>15</v>
      </c>
      <c r="E8" s="60">
        <f>'DF4'!D33</f>
        <v>0</v>
      </c>
      <c r="F8" s="61">
        <f t="shared" si="0"/>
        <v>70</v>
      </c>
      <c r="G8" s="66">
        <f t="shared" si="2"/>
        <v>75</v>
      </c>
      <c r="H8"/>
      <c r="I8" s="60">
        <f>'DF5'!D32</f>
        <v>10</v>
      </c>
      <c r="J8" s="60">
        <f>'DF6'!D32</f>
        <v>20</v>
      </c>
      <c r="K8" s="60">
        <f>'DF7'!D34</f>
        <v>-10</v>
      </c>
      <c r="L8" s="60">
        <f>'DF8'!D34</f>
        <v>-10</v>
      </c>
      <c r="M8" s="60">
        <f>'DF9'!D30</f>
        <v>0</v>
      </c>
      <c r="N8" s="60">
        <f>'DF10'!D24</f>
        <v>0</v>
      </c>
      <c r="O8" s="60">
        <v>0</v>
      </c>
      <c r="P8" s="21">
        <f t="shared" si="1"/>
        <v>70</v>
      </c>
      <c r="Q8" s="65">
        <f t="shared" si="3"/>
        <v>75</v>
      </c>
      <c r="S8" s="74"/>
      <c r="T8" s="75"/>
      <c r="U8" s="67">
        <f t="shared" si="4"/>
        <v>75</v>
      </c>
      <c r="W8" s="71">
        <f t="shared" si="5"/>
        <v>4</v>
      </c>
      <c r="X8" s="76">
        <f t="shared" si="6"/>
        <v>4</v>
      </c>
      <c r="Y8" s="77"/>
    </row>
    <row r="9" spans="1:25" ht="27.5" customHeight="1" x14ac:dyDescent="0.2">
      <c r="A9" s="68" t="s">
        <v>55</v>
      </c>
      <c r="B9" s="60">
        <f>'DF1'!D25</f>
        <v>-10</v>
      </c>
      <c r="C9" s="60">
        <f>'DF2'!D34</f>
        <v>-5</v>
      </c>
      <c r="D9" s="60">
        <f>'DF3'!D38</f>
        <v>5</v>
      </c>
      <c r="E9" s="60">
        <f>'DF4'!D34</f>
        <v>-10</v>
      </c>
      <c r="F9" s="61">
        <f t="shared" si="0"/>
        <v>-5</v>
      </c>
      <c r="G9" s="66">
        <f t="shared" si="2"/>
        <v>-5</v>
      </c>
      <c r="H9"/>
      <c r="I9" s="60">
        <f>'DF5'!D33</f>
        <v>0</v>
      </c>
      <c r="J9" s="60">
        <f>'DF6'!D33</f>
        <v>0</v>
      </c>
      <c r="K9" s="60">
        <f>'DF7'!D35</f>
        <v>5</v>
      </c>
      <c r="L9" s="60">
        <f>'DF8'!D35</f>
        <v>0</v>
      </c>
      <c r="M9" s="60">
        <f>'DF9'!D31</f>
        <v>0</v>
      </c>
      <c r="N9" s="60">
        <f>'DF10'!D25</f>
        <v>-15</v>
      </c>
      <c r="O9" s="60">
        <v>0</v>
      </c>
      <c r="P9" s="21">
        <f t="shared" si="1"/>
        <v>-5</v>
      </c>
      <c r="Q9" s="65">
        <f t="shared" si="3"/>
        <v>-5</v>
      </c>
      <c r="S9" s="74"/>
      <c r="T9" s="75"/>
      <c r="U9" s="67">
        <f t="shared" si="4"/>
        <v>-5</v>
      </c>
      <c r="W9" s="71">
        <f t="shared" si="5"/>
        <v>1</v>
      </c>
      <c r="X9" s="76">
        <f t="shared" si="6"/>
        <v>1</v>
      </c>
      <c r="Y9" s="77"/>
    </row>
    <row r="10" spans="1:25" ht="27.5" customHeight="1" x14ac:dyDescent="0.2">
      <c r="A10" s="68" t="s">
        <v>56</v>
      </c>
      <c r="B10" s="60">
        <f>'DF1'!D26</f>
        <v>5</v>
      </c>
      <c r="C10" s="60">
        <f>'DF2'!D35</f>
        <v>-20</v>
      </c>
      <c r="D10" s="60">
        <f>'DF3'!D39</f>
        <v>5</v>
      </c>
      <c r="E10" s="60">
        <f>'DF4'!D35</f>
        <v>0</v>
      </c>
      <c r="F10" s="61">
        <f t="shared" si="0"/>
        <v>-20</v>
      </c>
      <c r="G10" s="66">
        <f t="shared" si="2"/>
        <v>-20</v>
      </c>
      <c r="H10"/>
      <c r="I10" s="60">
        <f>'DF5'!D34</f>
        <v>5</v>
      </c>
      <c r="J10" s="60">
        <f>'DF6'!D34</f>
        <v>10</v>
      </c>
      <c r="K10" s="60">
        <f>'DF7'!D36</f>
        <v>5</v>
      </c>
      <c r="L10" s="60">
        <f>'DF8'!D36</f>
        <v>0</v>
      </c>
      <c r="M10" s="60">
        <f>'DF9'!D32</f>
        <v>0</v>
      </c>
      <c r="N10" s="60">
        <f>'DF10'!D26</f>
        <v>0</v>
      </c>
      <c r="O10" s="60">
        <v>0</v>
      </c>
      <c r="P10" s="21">
        <f t="shared" si="1"/>
        <v>-20</v>
      </c>
      <c r="Q10" s="65">
        <f t="shared" si="3"/>
        <v>-20</v>
      </c>
      <c r="S10" s="74"/>
      <c r="T10" s="75"/>
      <c r="U10" s="67">
        <f t="shared" si="4"/>
        <v>-20</v>
      </c>
      <c r="W10" s="71">
        <f t="shared" si="5"/>
        <v>1</v>
      </c>
      <c r="X10" s="76">
        <f t="shared" si="6"/>
        <v>1</v>
      </c>
      <c r="Y10" s="77"/>
    </row>
    <row r="11" spans="1:25" ht="27.5" customHeight="1" x14ac:dyDescent="0.2">
      <c r="A11" s="69" t="s">
        <v>57</v>
      </c>
      <c r="B11" s="60">
        <f>'DF1'!D27</f>
        <v>0</v>
      </c>
      <c r="C11" s="60">
        <f>'DF2'!D36</f>
        <v>15</v>
      </c>
      <c r="D11" s="60">
        <f>'DF3'!D40</f>
        <v>10</v>
      </c>
      <c r="E11" s="60">
        <f>'DF4'!D36</f>
        <v>5</v>
      </c>
      <c r="F11" s="61">
        <f t="shared" si="0"/>
        <v>15</v>
      </c>
      <c r="G11" s="66">
        <f t="shared" si="2"/>
        <v>15</v>
      </c>
      <c r="H11"/>
      <c r="I11" s="60">
        <f>'DF5'!D35</f>
        <v>10</v>
      </c>
      <c r="J11" s="60">
        <f>'DF6'!D35</f>
        <v>5</v>
      </c>
      <c r="K11" s="60">
        <f>'DF7'!D37</f>
        <v>0</v>
      </c>
      <c r="L11" s="60">
        <f>'DF8'!D37</f>
        <v>0</v>
      </c>
      <c r="M11" s="60">
        <f>'DF9'!D33</f>
        <v>0</v>
      </c>
      <c r="N11" s="60">
        <f>'DF10'!D27</f>
        <v>-20</v>
      </c>
      <c r="O11" s="60">
        <v>0</v>
      </c>
      <c r="P11" s="21">
        <f t="shared" si="1"/>
        <v>15</v>
      </c>
      <c r="Q11" s="65">
        <f t="shared" si="3"/>
        <v>15</v>
      </c>
      <c r="S11" s="74"/>
      <c r="T11" s="75"/>
      <c r="U11" s="67">
        <f t="shared" si="4"/>
        <v>15</v>
      </c>
      <c r="W11" s="71">
        <f t="shared" si="5"/>
        <v>1</v>
      </c>
      <c r="X11" s="76">
        <f t="shared" si="6"/>
        <v>1</v>
      </c>
      <c r="Y11" s="77"/>
    </row>
    <row r="12" spans="1:25" ht="27.5" customHeight="1" x14ac:dyDescent="0.2">
      <c r="A12" s="69" t="s">
        <v>58</v>
      </c>
      <c r="B12" s="60">
        <f>'DF1'!D28</f>
        <v>0</v>
      </c>
      <c r="C12" s="60">
        <f>'DF2'!D37</f>
        <v>-15</v>
      </c>
      <c r="D12" s="60">
        <f>'DF3'!D41</f>
        <v>-5</v>
      </c>
      <c r="E12" s="60">
        <f>'DF4'!D37</f>
        <v>0</v>
      </c>
      <c r="F12" s="61">
        <f t="shared" si="0"/>
        <v>-15</v>
      </c>
      <c r="G12" s="66">
        <f t="shared" si="2"/>
        <v>-15</v>
      </c>
      <c r="H12"/>
      <c r="I12" s="60">
        <f>'DF5'!D36</f>
        <v>0</v>
      </c>
      <c r="J12" s="60">
        <f>'DF6'!D36</f>
        <v>0</v>
      </c>
      <c r="K12" s="60">
        <f>'DF7'!D38</f>
        <v>0</v>
      </c>
      <c r="L12" s="60">
        <f>'DF8'!D38</f>
        <v>0</v>
      </c>
      <c r="M12" s="60">
        <f>'DF9'!D34</f>
        <v>0</v>
      </c>
      <c r="N12" s="60">
        <f>'DF10'!D28</f>
        <v>-30</v>
      </c>
      <c r="O12" s="60">
        <v>0</v>
      </c>
      <c r="P12" s="21">
        <f t="shared" si="1"/>
        <v>-15</v>
      </c>
      <c r="Q12" s="65">
        <f t="shared" si="3"/>
        <v>-15</v>
      </c>
      <c r="S12" s="74"/>
      <c r="T12" s="75"/>
      <c r="U12" s="67">
        <f t="shared" si="4"/>
        <v>-15</v>
      </c>
      <c r="W12" s="71">
        <f t="shared" si="5"/>
        <v>1</v>
      </c>
      <c r="X12" s="76">
        <f t="shared" si="6"/>
        <v>1</v>
      </c>
      <c r="Y12" s="77"/>
    </row>
    <row r="13" spans="1:25" ht="27.5" customHeight="1" x14ac:dyDescent="0.2">
      <c r="A13" s="69" t="s">
        <v>59</v>
      </c>
      <c r="B13" s="60">
        <f>'DF1'!D29</f>
        <v>15</v>
      </c>
      <c r="C13" s="60">
        <f>'DF2'!D38</f>
        <v>-5</v>
      </c>
      <c r="D13" s="60">
        <f>'DF3'!D42</f>
        <v>25</v>
      </c>
      <c r="E13" s="60">
        <f>'DF4'!D38</f>
        <v>0</v>
      </c>
      <c r="F13" s="61">
        <f t="shared" si="0"/>
        <v>-5</v>
      </c>
      <c r="G13" s="66">
        <f t="shared" si="2"/>
        <v>-5</v>
      </c>
      <c r="H13"/>
      <c r="I13" s="60">
        <f>'DF5'!D37</f>
        <v>10</v>
      </c>
      <c r="J13" s="60">
        <f>'DF6'!D37</f>
        <v>0</v>
      </c>
      <c r="K13" s="60">
        <f>'DF7'!D39</f>
        <v>0</v>
      </c>
      <c r="L13" s="60">
        <f>'DF8'!D39</f>
        <v>0</v>
      </c>
      <c r="M13" s="60">
        <f>'DF9'!D35</f>
        <v>-5</v>
      </c>
      <c r="N13" s="60">
        <f>'DF10'!D29</f>
        <v>-5</v>
      </c>
      <c r="O13" s="60">
        <v>0</v>
      </c>
      <c r="P13" s="21">
        <f t="shared" si="1"/>
        <v>-5</v>
      </c>
      <c r="Q13" s="65">
        <f t="shared" si="3"/>
        <v>-5</v>
      </c>
      <c r="S13" s="74"/>
      <c r="T13" s="75"/>
      <c r="U13" s="67">
        <f t="shared" si="4"/>
        <v>-5</v>
      </c>
      <c r="W13" s="71">
        <f t="shared" si="5"/>
        <v>1</v>
      </c>
      <c r="X13" s="76">
        <f t="shared" si="6"/>
        <v>1</v>
      </c>
      <c r="Y13" s="77"/>
    </row>
    <row r="14" spans="1:25" ht="27.5" customHeight="1" x14ac:dyDescent="0.2">
      <c r="A14" s="69" t="s">
        <v>60</v>
      </c>
      <c r="B14" s="60">
        <f>'DF1'!D30</f>
        <v>-15</v>
      </c>
      <c r="C14" s="60">
        <f>'DF2'!D39</f>
        <v>-15</v>
      </c>
      <c r="D14" s="60">
        <f>'DF3'!D43</f>
        <v>-40</v>
      </c>
      <c r="E14" s="60">
        <f>'DF4'!D39</f>
        <v>10</v>
      </c>
      <c r="F14" s="61">
        <f t="shared" si="0"/>
        <v>-15</v>
      </c>
      <c r="G14" s="66">
        <f t="shared" si="2"/>
        <v>-15</v>
      </c>
      <c r="H14"/>
      <c r="I14" s="60">
        <f>'DF5'!D38</f>
        <v>0</v>
      </c>
      <c r="J14" s="60">
        <f>'DF6'!D38</f>
        <v>0</v>
      </c>
      <c r="K14" s="60">
        <f>'DF7'!D40</f>
        <v>0</v>
      </c>
      <c r="L14" s="60">
        <f>'DF8'!D40</f>
        <v>0</v>
      </c>
      <c r="M14" s="60">
        <f>'DF9'!D36</f>
        <v>0</v>
      </c>
      <c r="N14" s="60">
        <f>'DF10'!D30</f>
        <v>-40</v>
      </c>
      <c r="O14" s="60">
        <v>0</v>
      </c>
      <c r="P14" s="21">
        <f t="shared" si="1"/>
        <v>-15</v>
      </c>
      <c r="Q14" s="65">
        <f t="shared" si="3"/>
        <v>-15</v>
      </c>
      <c r="S14" s="74"/>
      <c r="T14" s="75"/>
      <c r="U14" s="67">
        <f t="shared" si="4"/>
        <v>-15</v>
      </c>
      <c r="W14" s="71">
        <f t="shared" si="5"/>
        <v>1</v>
      </c>
      <c r="X14" s="76">
        <f t="shared" si="6"/>
        <v>1</v>
      </c>
      <c r="Y14" s="77"/>
    </row>
    <row r="15" spans="1:25" ht="27.5" customHeight="1" x14ac:dyDescent="0.2">
      <c r="A15" s="69" t="s">
        <v>61</v>
      </c>
      <c r="B15" s="60">
        <f>'DF1'!D31</f>
        <v>-5</v>
      </c>
      <c r="C15" s="60">
        <f>'DF2'!D40</f>
        <v>5</v>
      </c>
      <c r="D15" s="60">
        <f>'DF3'!D44</f>
        <v>0</v>
      </c>
      <c r="E15" s="60">
        <f>'DF4'!D40</f>
        <v>-5</v>
      </c>
      <c r="F15" s="61">
        <f t="shared" si="0"/>
        <v>5</v>
      </c>
      <c r="G15" s="66">
        <f t="shared" si="2"/>
        <v>5</v>
      </c>
      <c r="H15"/>
      <c r="I15" s="60">
        <f>'DF5'!D39</f>
        <v>0</v>
      </c>
      <c r="J15" s="60">
        <f>'DF6'!D39</f>
        <v>0</v>
      </c>
      <c r="K15" s="60">
        <f>'DF7'!D41</f>
        <v>0</v>
      </c>
      <c r="L15" s="60">
        <f>'DF8'!D41</f>
        <v>0</v>
      </c>
      <c r="M15" s="60">
        <f>'DF9'!D37</f>
        <v>0</v>
      </c>
      <c r="N15" s="60">
        <f>'DF10'!D31</f>
        <v>-35</v>
      </c>
      <c r="O15" s="60">
        <v>0</v>
      </c>
      <c r="P15" s="21">
        <f t="shared" si="1"/>
        <v>5</v>
      </c>
      <c r="Q15" s="65">
        <f t="shared" si="3"/>
        <v>5</v>
      </c>
      <c r="S15" s="74"/>
      <c r="T15" s="75"/>
      <c r="U15" s="67">
        <f t="shared" si="4"/>
        <v>5</v>
      </c>
      <c r="W15" s="71">
        <f t="shared" si="5"/>
        <v>1</v>
      </c>
      <c r="X15" s="76">
        <f t="shared" si="6"/>
        <v>1</v>
      </c>
      <c r="Y15" s="77"/>
    </row>
    <row r="16" spans="1:25" ht="27.5" customHeight="1" x14ac:dyDescent="0.2">
      <c r="A16" s="69" t="s">
        <v>62</v>
      </c>
      <c r="B16" s="60">
        <f>'DF1'!D32</f>
        <v>-10</v>
      </c>
      <c r="C16" s="60">
        <f>'DF2'!D41</f>
        <v>-25</v>
      </c>
      <c r="D16" s="60">
        <f>'DF3'!D45</f>
        <v>-15</v>
      </c>
      <c r="E16" s="60">
        <f>'DF4'!D41</f>
        <v>-10</v>
      </c>
      <c r="F16" s="61">
        <f t="shared" si="0"/>
        <v>-25</v>
      </c>
      <c r="G16" s="66">
        <f t="shared" si="2"/>
        <v>-25</v>
      </c>
      <c r="H16"/>
      <c r="I16" s="60">
        <f>'DF5'!D40</f>
        <v>0</v>
      </c>
      <c r="J16" s="60">
        <f>'DF6'!D40</f>
        <v>0</v>
      </c>
      <c r="K16" s="60">
        <f>'DF7'!D42</f>
        <v>5</v>
      </c>
      <c r="L16" s="60">
        <f>'DF8'!D42</f>
        <v>0</v>
      </c>
      <c r="M16" s="60">
        <f>'DF9'!D38</f>
        <v>0</v>
      </c>
      <c r="N16" s="60">
        <f>'DF10'!D32</f>
        <v>-20</v>
      </c>
      <c r="O16" s="60">
        <v>0</v>
      </c>
      <c r="P16" s="21">
        <f t="shared" si="1"/>
        <v>-25</v>
      </c>
      <c r="Q16" s="65">
        <f t="shared" si="3"/>
        <v>-25</v>
      </c>
      <c r="S16" s="74"/>
      <c r="T16" s="75"/>
      <c r="U16" s="67">
        <f t="shared" si="4"/>
        <v>-25</v>
      </c>
      <c r="W16" s="71">
        <f t="shared" si="5"/>
        <v>1</v>
      </c>
      <c r="X16" s="76">
        <f t="shared" si="6"/>
        <v>1</v>
      </c>
      <c r="Y16" s="77"/>
    </row>
    <row r="17" spans="1:25" ht="27.5" customHeight="1" x14ac:dyDescent="0.2">
      <c r="A17" s="69" t="s">
        <v>63</v>
      </c>
      <c r="B17" s="60">
        <f>'DF1'!D33</f>
        <v>10</v>
      </c>
      <c r="C17" s="60">
        <f>'DF2'!D42</f>
        <v>-5</v>
      </c>
      <c r="D17" s="60">
        <f>'DF3'!D46</f>
        <v>-15</v>
      </c>
      <c r="E17" s="60">
        <f>'DF4'!D42</f>
        <v>-15</v>
      </c>
      <c r="F17" s="61">
        <f t="shared" si="0"/>
        <v>-5</v>
      </c>
      <c r="G17" s="66">
        <f t="shared" si="2"/>
        <v>-5</v>
      </c>
      <c r="H17"/>
      <c r="I17" s="60">
        <f>'DF5'!D41</f>
        <v>5</v>
      </c>
      <c r="J17" s="60">
        <f>'DF6'!D41</f>
        <v>0</v>
      </c>
      <c r="K17" s="60">
        <f>'DF7'!D43</f>
        <v>0</v>
      </c>
      <c r="L17" s="60">
        <f>'DF8'!D43</f>
        <v>0</v>
      </c>
      <c r="M17" s="60">
        <f>'DF9'!D39</f>
        <v>0</v>
      </c>
      <c r="N17" s="60">
        <f>'DF10'!D33</f>
        <v>-5</v>
      </c>
      <c r="O17" s="60">
        <v>0</v>
      </c>
      <c r="P17" s="21">
        <f t="shared" si="1"/>
        <v>-5</v>
      </c>
      <c r="Q17" s="65">
        <f t="shared" si="3"/>
        <v>-5</v>
      </c>
      <c r="S17" s="74"/>
      <c r="T17" s="75"/>
      <c r="U17" s="67">
        <f t="shared" si="4"/>
        <v>-5</v>
      </c>
      <c r="W17" s="71">
        <f t="shared" si="5"/>
        <v>1</v>
      </c>
      <c r="X17" s="76">
        <f t="shared" si="6"/>
        <v>1</v>
      </c>
      <c r="Y17" s="77"/>
    </row>
    <row r="18" spans="1:25" ht="27.5" customHeight="1" x14ac:dyDescent="0.2">
      <c r="A18" s="69" t="s">
        <v>64</v>
      </c>
      <c r="B18" s="60">
        <f>'DF1'!D34</f>
        <v>5</v>
      </c>
      <c r="C18" s="60">
        <f>'DF2'!D43</f>
        <v>0</v>
      </c>
      <c r="D18" s="60">
        <f>'DF3'!D47</f>
        <v>10</v>
      </c>
      <c r="E18" s="60">
        <f>'DF4'!D43</f>
        <v>-5</v>
      </c>
      <c r="F18" s="61">
        <f t="shared" si="0"/>
        <v>0</v>
      </c>
      <c r="G18" s="66">
        <f t="shared" si="2"/>
        <v>0</v>
      </c>
      <c r="H18"/>
      <c r="I18" s="60">
        <f>'DF5'!D42</f>
        <v>0</v>
      </c>
      <c r="J18" s="60">
        <f>'DF6'!D42</f>
        <v>0</v>
      </c>
      <c r="K18" s="60">
        <f>'DF7'!D44</f>
        <v>0</v>
      </c>
      <c r="L18" s="60">
        <f>'DF8'!D44</f>
        <v>0</v>
      </c>
      <c r="M18" s="60">
        <f>'DF9'!D40</f>
        <v>0</v>
      </c>
      <c r="N18" s="60">
        <f>'DF10'!D34</f>
        <v>-20</v>
      </c>
      <c r="O18" s="60">
        <v>0</v>
      </c>
      <c r="P18" s="21">
        <f t="shared" si="1"/>
        <v>0</v>
      </c>
      <c r="Q18" s="65">
        <f t="shared" si="3"/>
        <v>0</v>
      </c>
      <c r="S18" s="74"/>
      <c r="T18" s="75"/>
      <c r="U18" s="67">
        <f t="shared" si="4"/>
        <v>0</v>
      </c>
      <c r="W18" s="71">
        <f t="shared" si="5"/>
        <v>1</v>
      </c>
      <c r="X18" s="76">
        <f t="shared" si="6"/>
        <v>1</v>
      </c>
      <c r="Y18" s="77"/>
    </row>
    <row r="19" spans="1:25" ht="27.5" customHeight="1" x14ac:dyDescent="0.2">
      <c r="A19" s="69" t="s">
        <v>65</v>
      </c>
      <c r="B19" s="60">
        <f>'DF1'!D35</f>
        <v>5</v>
      </c>
      <c r="C19" s="60">
        <f>'DF2'!D44</f>
        <v>10</v>
      </c>
      <c r="D19" s="60">
        <f>'DF3'!D48</f>
        <v>35</v>
      </c>
      <c r="E19" s="60">
        <f>'DF4'!D44</f>
        <v>-10</v>
      </c>
      <c r="F19" s="61">
        <f t="shared" si="0"/>
        <v>10</v>
      </c>
      <c r="G19" s="66">
        <f t="shared" si="2"/>
        <v>10</v>
      </c>
      <c r="H19"/>
      <c r="I19" s="60">
        <f>'DF5'!D43</f>
        <v>5</v>
      </c>
      <c r="J19" s="60">
        <f>'DF6'!D43</f>
        <v>0</v>
      </c>
      <c r="K19" s="60">
        <f>'DF7'!D45</f>
        <v>-10</v>
      </c>
      <c r="L19" s="60">
        <f>'DF8'!D45</f>
        <v>-15</v>
      </c>
      <c r="M19" s="60">
        <f>'DF9'!D41</f>
        <v>0</v>
      </c>
      <c r="N19" s="60">
        <f>'DF10'!D35</f>
        <v>-20</v>
      </c>
      <c r="O19" s="60">
        <v>0</v>
      </c>
      <c r="P19" s="21">
        <f t="shared" si="1"/>
        <v>10</v>
      </c>
      <c r="Q19" s="65">
        <f t="shared" si="3"/>
        <v>10</v>
      </c>
      <c r="S19" s="74"/>
      <c r="T19" s="75"/>
      <c r="U19" s="67">
        <f t="shared" si="4"/>
        <v>10</v>
      </c>
      <c r="W19" s="71">
        <f t="shared" si="5"/>
        <v>1</v>
      </c>
      <c r="X19" s="76">
        <f t="shared" si="6"/>
        <v>1</v>
      </c>
      <c r="Y19" s="77"/>
    </row>
    <row r="20" spans="1:25" ht="27.5" customHeight="1" x14ac:dyDescent="0.2">
      <c r="A20" s="69" t="s">
        <v>66</v>
      </c>
      <c r="B20" s="60">
        <f>'DF1'!D36</f>
        <v>-10</v>
      </c>
      <c r="C20" s="60">
        <f>'DF2'!D45</f>
        <v>25</v>
      </c>
      <c r="D20" s="60">
        <f>'DF3'!D49</f>
        <v>20</v>
      </c>
      <c r="E20" s="60">
        <f>'DF4'!D45</f>
        <v>-15</v>
      </c>
      <c r="F20" s="61">
        <f t="shared" si="0"/>
        <v>25</v>
      </c>
      <c r="G20" s="66">
        <f t="shared" si="2"/>
        <v>25</v>
      </c>
      <c r="H20"/>
      <c r="I20" s="60">
        <f>'DF5'!D44</f>
        <v>10</v>
      </c>
      <c r="J20" s="60">
        <f>'DF6'!D44</f>
        <v>10</v>
      </c>
      <c r="K20" s="60">
        <f>'DF7'!D46</f>
        <v>-10</v>
      </c>
      <c r="L20" s="60">
        <f>'DF8'!D46</f>
        <v>-15</v>
      </c>
      <c r="M20" s="60">
        <f>'DF9'!D42</f>
        <v>0</v>
      </c>
      <c r="N20" s="60">
        <f>'DF10'!D36</f>
        <v>-20</v>
      </c>
      <c r="O20" s="60">
        <v>0</v>
      </c>
      <c r="P20" s="21">
        <f t="shared" si="1"/>
        <v>25</v>
      </c>
      <c r="Q20" s="65">
        <f t="shared" si="3"/>
        <v>25</v>
      </c>
      <c r="S20" s="74"/>
      <c r="T20" s="75"/>
      <c r="U20" s="67">
        <f t="shared" si="4"/>
        <v>25</v>
      </c>
      <c r="W20" s="71">
        <f t="shared" si="5"/>
        <v>2</v>
      </c>
      <c r="X20" s="76">
        <f t="shared" si="6"/>
        <v>2</v>
      </c>
      <c r="Y20" s="77"/>
    </row>
    <row r="21" spans="1:25" ht="27.5" customHeight="1" x14ac:dyDescent="0.2">
      <c r="A21" s="69" t="s">
        <v>67</v>
      </c>
      <c r="B21" s="60">
        <f>'DF1'!D37</f>
        <v>10</v>
      </c>
      <c r="C21" s="60">
        <f>'DF2'!D46</f>
        <v>-10</v>
      </c>
      <c r="D21" s="60">
        <f>'DF3'!D50</f>
        <v>30</v>
      </c>
      <c r="E21" s="60">
        <f>'DF4'!D46</f>
        <v>10</v>
      </c>
      <c r="F21" s="61">
        <f t="shared" si="0"/>
        <v>-10</v>
      </c>
      <c r="G21" s="66">
        <f t="shared" si="2"/>
        <v>-10</v>
      </c>
      <c r="H21"/>
      <c r="I21" s="60">
        <f>'DF5'!D45</f>
        <v>5</v>
      </c>
      <c r="J21" s="60">
        <f>'DF6'!D45</f>
        <v>0</v>
      </c>
      <c r="K21" s="60">
        <f>'DF7'!D47</f>
        <v>-5</v>
      </c>
      <c r="L21" s="60">
        <f>'DF8'!D47</f>
        <v>0</v>
      </c>
      <c r="M21" s="60">
        <f>'DF9'!D43</f>
        <v>0</v>
      </c>
      <c r="N21" s="60">
        <f>'DF10'!D37</f>
        <v>-20</v>
      </c>
      <c r="O21" s="60">
        <v>0</v>
      </c>
      <c r="P21" s="21">
        <f t="shared" si="1"/>
        <v>-10</v>
      </c>
      <c r="Q21" s="65">
        <f t="shared" si="3"/>
        <v>-10</v>
      </c>
      <c r="S21" s="74"/>
      <c r="T21" s="75"/>
      <c r="U21" s="67">
        <f t="shared" si="4"/>
        <v>-10</v>
      </c>
      <c r="W21" s="71">
        <f t="shared" si="5"/>
        <v>1</v>
      </c>
      <c r="X21" s="76">
        <f t="shared" si="6"/>
        <v>1</v>
      </c>
      <c r="Y21" s="77"/>
    </row>
    <row r="22" spans="1:25" ht="27.5" customHeight="1" x14ac:dyDescent="0.2">
      <c r="A22" s="69" t="s">
        <v>68</v>
      </c>
      <c r="B22" s="60">
        <f>'DF1'!D38</f>
        <v>5</v>
      </c>
      <c r="C22" s="60">
        <f>'DF2'!D47</f>
        <v>70</v>
      </c>
      <c r="D22" s="60">
        <f>'DF3'!D51</f>
        <v>45</v>
      </c>
      <c r="E22" s="60">
        <f>'DF4'!D47</f>
        <v>5</v>
      </c>
      <c r="F22" s="61">
        <f t="shared" si="0"/>
        <v>70</v>
      </c>
      <c r="G22" s="66">
        <f t="shared" si="2"/>
        <v>75</v>
      </c>
      <c r="H22"/>
      <c r="I22" s="60">
        <f>'DF5'!D46</f>
        <v>10</v>
      </c>
      <c r="J22" s="60">
        <f>'DF6'!D46</f>
        <v>20</v>
      </c>
      <c r="K22" s="60">
        <f>'DF7'!D48</f>
        <v>-5</v>
      </c>
      <c r="L22" s="60">
        <f>'DF8'!D48</f>
        <v>-10</v>
      </c>
      <c r="M22" s="60">
        <f>'DF9'!D44</f>
        <v>0</v>
      </c>
      <c r="N22" s="60">
        <f>'DF10'!D38</f>
        <v>-20</v>
      </c>
      <c r="O22" s="60">
        <v>0</v>
      </c>
      <c r="P22" s="21">
        <f t="shared" si="1"/>
        <v>70</v>
      </c>
      <c r="Q22" s="65">
        <f t="shared" si="3"/>
        <v>75</v>
      </c>
      <c r="S22" s="74"/>
      <c r="T22" s="75"/>
      <c r="U22" s="67">
        <f t="shared" si="4"/>
        <v>75</v>
      </c>
      <c r="W22" s="71">
        <f t="shared" si="5"/>
        <v>4</v>
      </c>
      <c r="X22" s="76">
        <f t="shared" si="6"/>
        <v>4</v>
      </c>
      <c r="Y22" s="77"/>
    </row>
    <row r="23" spans="1:25" ht="27.5" customHeight="1" x14ac:dyDescent="0.2">
      <c r="A23" s="69" t="s">
        <v>69</v>
      </c>
      <c r="B23" s="60">
        <f>'DF1'!D39</f>
        <v>5</v>
      </c>
      <c r="C23" s="60">
        <f>'DF2'!D48</f>
        <v>75</v>
      </c>
      <c r="D23" s="60">
        <f>'DF3'!D52</f>
        <v>50</v>
      </c>
      <c r="E23" s="60">
        <f>'DF4'!D48</f>
        <v>10</v>
      </c>
      <c r="F23" s="61">
        <f t="shared" si="0"/>
        <v>75</v>
      </c>
      <c r="G23" s="66">
        <f t="shared" si="2"/>
        <v>80</v>
      </c>
      <c r="H23"/>
      <c r="I23" s="60">
        <f>'DF5'!D47</f>
        <v>10</v>
      </c>
      <c r="J23" s="60">
        <f>'DF6'!D47</f>
        <v>10</v>
      </c>
      <c r="K23" s="60">
        <f>'DF7'!D49</f>
        <v>-5</v>
      </c>
      <c r="L23" s="60">
        <f>'DF8'!D49</f>
        <v>0</v>
      </c>
      <c r="M23" s="60">
        <f>'DF9'!D45</f>
        <v>0</v>
      </c>
      <c r="N23" s="60">
        <f>'DF10'!D39</f>
        <v>0</v>
      </c>
      <c r="O23" s="60">
        <v>0</v>
      </c>
      <c r="P23" s="21">
        <f t="shared" si="1"/>
        <v>75</v>
      </c>
      <c r="Q23" s="65">
        <f t="shared" si="3"/>
        <v>80</v>
      </c>
      <c r="S23" s="74"/>
      <c r="T23" s="75"/>
      <c r="U23" s="67">
        <f t="shared" si="4"/>
        <v>80</v>
      </c>
      <c r="W23" s="71">
        <f t="shared" si="5"/>
        <v>4</v>
      </c>
      <c r="X23" s="76">
        <f t="shared" si="6"/>
        <v>4</v>
      </c>
      <c r="Y23" s="77"/>
    </row>
    <row r="24" spans="1:25" ht="27.5" customHeight="1" x14ac:dyDescent="0.2">
      <c r="A24" s="69" t="s">
        <v>70</v>
      </c>
      <c r="B24" s="60">
        <f>'DF1'!D40</f>
        <v>0</v>
      </c>
      <c r="C24" s="60">
        <f>'DF2'!D49</f>
        <v>20</v>
      </c>
      <c r="D24" s="60">
        <f>'DF3'!D53</f>
        <v>5</v>
      </c>
      <c r="E24" s="60">
        <f>'DF4'!D49</f>
        <v>5</v>
      </c>
      <c r="F24" s="61">
        <f t="shared" si="0"/>
        <v>20</v>
      </c>
      <c r="G24" s="66">
        <f t="shared" si="2"/>
        <v>20</v>
      </c>
      <c r="H24"/>
      <c r="I24" s="60">
        <f>'DF5'!D48</f>
        <v>10</v>
      </c>
      <c r="J24" s="60">
        <f>'DF6'!D48</f>
        <v>5</v>
      </c>
      <c r="K24" s="60">
        <f>'DF7'!D50</f>
        <v>0</v>
      </c>
      <c r="L24" s="60">
        <f>'DF8'!D50</f>
        <v>0</v>
      </c>
      <c r="M24" s="60">
        <f>'DF9'!D46</f>
        <v>0</v>
      </c>
      <c r="N24" s="60">
        <f>'DF10'!D40</f>
        <v>-30</v>
      </c>
      <c r="O24" s="60">
        <v>0</v>
      </c>
      <c r="P24" s="21">
        <f t="shared" si="1"/>
        <v>20</v>
      </c>
      <c r="Q24" s="65">
        <f t="shared" si="3"/>
        <v>20</v>
      </c>
      <c r="S24" s="74"/>
      <c r="T24" s="75"/>
      <c r="U24" s="67">
        <f t="shared" si="4"/>
        <v>20</v>
      </c>
      <c r="W24" s="71">
        <f t="shared" si="5"/>
        <v>1</v>
      </c>
      <c r="X24" s="76">
        <f t="shared" si="6"/>
        <v>1</v>
      </c>
      <c r="Y24" s="77"/>
    </row>
    <row r="25" spans="1:25" ht="27.5" customHeight="1" x14ac:dyDescent="0.2">
      <c r="A25" s="68" t="s">
        <v>71</v>
      </c>
      <c r="B25" s="60">
        <f>'DF1'!D41</f>
        <v>15</v>
      </c>
      <c r="C25" s="60">
        <f>'DF2'!D50</f>
        <v>-10</v>
      </c>
      <c r="D25" s="60">
        <f>'DF3'!D54</f>
        <v>-20</v>
      </c>
      <c r="E25" s="60">
        <f>'DF4'!D50</f>
        <v>-15</v>
      </c>
      <c r="F25" s="61">
        <f t="shared" si="0"/>
        <v>-10</v>
      </c>
      <c r="G25" s="66">
        <f t="shared" si="2"/>
        <v>-10</v>
      </c>
      <c r="H25"/>
      <c r="I25" s="60">
        <f>'DF5'!D49</f>
        <v>0</v>
      </c>
      <c r="J25" s="60">
        <f>'DF6'!D49</f>
        <v>0</v>
      </c>
      <c r="K25" s="60">
        <f>'DF7'!D51</f>
        <v>0</v>
      </c>
      <c r="L25" s="60">
        <f>'DF8'!D51</f>
        <v>0</v>
      </c>
      <c r="M25" s="60">
        <f>'DF9'!D47</f>
        <v>0</v>
      </c>
      <c r="N25" s="60">
        <f>'DF10'!D41</f>
        <v>-30</v>
      </c>
      <c r="O25" s="60">
        <v>0</v>
      </c>
      <c r="P25" s="21">
        <f t="shared" si="1"/>
        <v>-10</v>
      </c>
      <c r="Q25" s="65">
        <f t="shared" si="3"/>
        <v>-10</v>
      </c>
      <c r="S25" s="74"/>
      <c r="T25" s="75"/>
      <c r="U25" s="67">
        <f t="shared" si="4"/>
        <v>-10</v>
      </c>
      <c r="W25" s="71">
        <f t="shared" si="5"/>
        <v>1</v>
      </c>
      <c r="X25" s="76">
        <f t="shared" si="6"/>
        <v>1</v>
      </c>
      <c r="Y25" s="77"/>
    </row>
    <row r="26" spans="1:25" ht="27.5" customHeight="1" x14ac:dyDescent="0.2">
      <c r="A26" s="68" t="s">
        <v>72</v>
      </c>
      <c r="B26" s="60">
        <f>'DF1'!D42</f>
        <v>-5</v>
      </c>
      <c r="C26" s="60">
        <f>'DF2'!D51</f>
        <v>5</v>
      </c>
      <c r="D26" s="60">
        <f>'DF3'!D55</f>
        <v>25</v>
      </c>
      <c r="E26" s="60">
        <f>'DF4'!D51</f>
        <v>-10</v>
      </c>
      <c r="F26" s="61">
        <f t="shared" si="0"/>
        <v>5</v>
      </c>
      <c r="G26" s="66">
        <f t="shared" si="2"/>
        <v>5</v>
      </c>
      <c r="H26"/>
      <c r="I26" s="60">
        <f>'DF5'!D50</f>
        <v>0</v>
      </c>
      <c r="J26" s="60">
        <f>'DF6'!D50</f>
        <v>0</v>
      </c>
      <c r="K26" s="60">
        <f>'DF7'!D52</f>
        <v>0</v>
      </c>
      <c r="L26" s="60">
        <f>'DF8'!D52</f>
        <v>0</v>
      </c>
      <c r="M26" s="60">
        <f>'DF9'!D48</f>
        <v>-5</v>
      </c>
      <c r="N26" s="60">
        <f>'DF10'!D42</f>
        <v>-35</v>
      </c>
      <c r="O26" s="60">
        <v>0</v>
      </c>
      <c r="P26" s="21">
        <f t="shared" si="1"/>
        <v>5</v>
      </c>
      <c r="Q26" s="65">
        <f t="shared" si="3"/>
        <v>5</v>
      </c>
      <c r="S26" s="74"/>
      <c r="T26" s="75"/>
      <c r="U26" s="67">
        <f t="shared" si="4"/>
        <v>5</v>
      </c>
      <c r="W26" s="71">
        <f t="shared" si="5"/>
        <v>1</v>
      </c>
      <c r="X26" s="76">
        <f t="shared" si="6"/>
        <v>1</v>
      </c>
      <c r="Y26" s="77"/>
    </row>
    <row r="27" spans="1:25" ht="27.5" customHeight="1" x14ac:dyDescent="0.2">
      <c r="A27" s="68" t="s">
        <v>73</v>
      </c>
      <c r="B27" s="60">
        <f>'DF1'!D43</f>
        <v>-5</v>
      </c>
      <c r="C27" s="60">
        <f>'DF2'!D52</f>
        <v>5</v>
      </c>
      <c r="D27" s="60">
        <f>'DF3'!D56</f>
        <v>35</v>
      </c>
      <c r="E27" s="60">
        <f>'DF4'!D52</f>
        <v>-10</v>
      </c>
      <c r="F27" s="61">
        <f t="shared" si="0"/>
        <v>5</v>
      </c>
      <c r="G27" s="66">
        <f t="shared" si="2"/>
        <v>5</v>
      </c>
      <c r="H27"/>
      <c r="I27" s="60">
        <f>'DF5'!D51</f>
        <v>0</v>
      </c>
      <c r="J27" s="60">
        <f>'DF6'!D51</f>
        <v>0</v>
      </c>
      <c r="K27" s="60">
        <f>'DF7'!D53</f>
        <v>0</v>
      </c>
      <c r="L27" s="60">
        <f>'DF8'!D53</f>
        <v>0</v>
      </c>
      <c r="M27" s="60">
        <f>'DF9'!D49</f>
        <v>-5</v>
      </c>
      <c r="N27" s="60">
        <f>'DF10'!D43</f>
        <v>-35</v>
      </c>
      <c r="O27" s="60">
        <v>0</v>
      </c>
      <c r="P27" s="21">
        <f t="shared" si="1"/>
        <v>5</v>
      </c>
      <c r="Q27" s="65">
        <f t="shared" si="3"/>
        <v>5</v>
      </c>
      <c r="S27" s="74"/>
      <c r="T27" s="75"/>
      <c r="U27" s="67">
        <f t="shared" si="4"/>
        <v>5</v>
      </c>
      <c r="W27" s="71">
        <f t="shared" si="5"/>
        <v>1</v>
      </c>
      <c r="X27" s="76">
        <f t="shared" si="6"/>
        <v>1</v>
      </c>
      <c r="Y27" s="77"/>
    </row>
    <row r="28" spans="1:25" ht="27.5" customHeight="1" x14ac:dyDescent="0.2">
      <c r="A28" s="68" t="s">
        <v>74</v>
      </c>
      <c r="B28" s="60">
        <f>'DF1'!D44</f>
        <v>10</v>
      </c>
      <c r="C28" s="60">
        <f>'DF2'!D53</f>
        <v>25</v>
      </c>
      <c r="D28" s="60">
        <f>'DF3'!D57</f>
        <v>-55</v>
      </c>
      <c r="E28" s="60">
        <f>'DF4'!D53</f>
        <v>5</v>
      </c>
      <c r="F28" s="61">
        <f t="shared" si="0"/>
        <v>25</v>
      </c>
      <c r="G28" s="66">
        <f t="shared" si="2"/>
        <v>25</v>
      </c>
      <c r="H28"/>
      <c r="I28" s="60">
        <f>'DF5'!D52</f>
        <v>5</v>
      </c>
      <c r="J28" s="60">
        <f>'DF6'!D52</f>
        <v>0</v>
      </c>
      <c r="K28" s="60">
        <f>'DF7'!D54</f>
        <v>-10</v>
      </c>
      <c r="L28" s="60">
        <f>'DF8'!D54</f>
        <v>0</v>
      </c>
      <c r="M28" s="60">
        <f>'DF9'!D50</f>
        <v>0</v>
      </c>
      <c r="N28" s="60">
        <f>'DF10'!D44</f>
        <v>-20</v>
      </c>
      <c r="O28" s="60">
        <v>0</v>
      </c>
      <c r="P28" s="21">
        <f t="shared" si="1"/>
        <v>25</v>
      </c>
      <c r="Q28" s="65">
        <f t="shared" si="3"/>
        <v>25</v>
      </c>
      <c r="S28" s="74"/>
      <c r="T28" s="75"/>
      <c r="U28" s="67">
        <f t="shared" si="4"/>
        <v>25</v>
      </c>
      <c r="W28" s="71">
        <f t="shared" si="5"/>
        <v>2</v>
      </c>
      <c r="X28" s="76">
        <f t="shared" si="6"/>
        <v>2</v>
      </c>
      <c r="Y28" s="77"/>
    </row>
    <row r="29" spans="1:25" ht="27.5" customHeight="1" x14ac:dyDescent="0.2">
      <c r="A29" s="68" t="s">
        <v>75</v>
      </c>
      <c r="B29" s="60">
        <f>'DF1'!D45</f>
        <v>15</v>
      </c>
      <c r="C29" s="60">
        <f>'DF2'!D54</f>
        <v>-10</v>
      </c>
      <c r="D29" s="60">
        <f>'DF3'!D58</f>
        <v>-15</v>
      </c>
      <c r="E29" s="60">
        <f>'DF4'!D54</f>
        <v>-10</v>
      </c>
      <c r="F29" s="61">
        <f t="shared" si="0"/>
        <v>-10</v>
      </c>
      <c r="G29" s="66">
        <f t="shared" si="2"/>
        <v>-10</v>
      </c>
      <c r="H29"/>
      <c r="I29" s="60">
        <f>'DF5'!D53</f>
        <v>0</v>
      </c>
      <c r="J29" s="60">
        <f>'DF6'!D53</f>
        <v>0</v>
      </c>
      <c r="K29" s="60">
        <f>'DF7'!D55</f>
        <v>5</v>
      </c>
      <c r="L29" s="60">
        <f>'DF8'!D55</f>
        <v>0</v>
      </c>
      <c r="M29" s="60">
        <f>'DF9'!D51</f>
        <v>0</v>
      </c>
      <c r="N29" s="60">
        <f>'DF10'!D45</f>
        <v>-30</v>
      </c>
      <c r="O29" s="60">
        <v>0</v>
      </c>
      <c r="P29" s="21">
        <f t="shared" si="1"/>
        <v>-10</v>
      </c>
      <c r="Q29" s="65">
        <f t="shared" si="3"/>
        <v>-10</v>
      </c>
      <c r="S29" s="74"/>
      <c r="T29" s="75"/>
      <c r="U29" s="67">
        <f t="shared" si="4"/>
        <v>-10</v>
      </c>
      <c r="W29" s="71">
        <f t="shared" si="5"/>
        <v>1</v>
      </c>
      <c r="X29" s="76">
        <f t="shared" si="6"/>
        <v>1</v>
      </c>
      <c r="Y29" s="77"/>
    </row>
    <row r="30" spans="1:25" ht="27.5" customHeight="1" x14ac:dyDescent="0.2">
      <c r="A30" s="68" t="s">
        <v>76</v>
      </c>
      <c r="B30" s="60">
        <f>'DF1'!D46</f>
        <v>5</v>
      </c>
      <c r="C30" s="60">
        <f>'DF2'!D55</f>
        <v>20</v>
      </c>
      <c r="D30" s="60">
        <f>'DF3'!D59</f>
        <v>55</v>
      </c>
      <c r="E30" s="60">
        <f>'DF4'!D55</f>
        <v>5</v>
      </c>
      <c r="F30" s="61">
        <f t="shared" si="0"/>
        <v>20</v>
      </c>
      <c r="G30" s="66">
        <f t="shared" si="2"/>
        <v>20</v>
      </c>
      <c r="H30"/>
      <c r="I30" s="60">
        <f>'DF5'!D54</f>
        <v>10</v>
      </c>
      <c r="J30" s="60">
        <f>'DF6'!D54</f>
        <v>0</v>
      </c>
      <c r="K30" s="60">
        <f>'DF7'!D56</f>
        <v>-10</v>
      </c>
      <c r="L30" s="60">
        <f>'DF8'!D56</f>
        <v>0</v>
      </c>
      <c r="M30" s="60">
        <f>'DF9'!D52</f>
        <v>-5</v>
      </c>
      <c r="N30" s="60">
        <f>'DF10'!D46</f>
        <v>-30</v>
      </c>
      <c r="O30" s="60">
        <v>0</v>
      </c>
      <c r="P30" s="21">
        <f t="shared" si="1"/>
        <v>20</v>
      </c>
      <c r="Q30" s="65">
        <f t="shared" si="3"/>
        <v>20</v>
      </c>
      <c r="S30" s="74"/>
      <c r="T30" s="75"/>
      <c r="U30" s="67">
        <f t="shared" si="4"/>
        <v>20</v>
      </c>
      <c r="W30" s="71">
        <f t="shared" si="5"/>
        <v>1</v>
      </c>
      <c r="X30" s="76">
        <f t="shared" si="6"/>
        <v>1</v>
      </c>
      <c r="Y30" s="77"/>
    </row>
    <row r="31" spans="1:25" ht="34.5" customHeight="1" x14ac:dyDescent="0.2">
      <c r="A31" s="68" t="s">
        <v>77</v>
      </c>
      <c r="B31" s="60">
        <f>'DF1'!D47</f>
        <v>0</v>
      </c>
      <c r="C31" s="60">
        <f>'DF2'!D56</f>
        <v>20</v>
      </c>
      <c r="D31" s="60">
        <f>'DF3'!D60</f>
        <v>45</v>
      </c>
      <c r="E31" s="60">
        <f>'DF4'!D56</f>
        <v>5</v>
      </c>
      <c r="F31" s="61">
        <f t="shared" si="0"/>
        <v>20</v>
      </c>
      <c r="G31" s="66">
        <f t="shared" si="2"/>
        <v>20</v>
      </c>
      <c r="H31"/>
      <c r="I31" s="60">
        <f>'DF5'!D55</f>
        <v>0</v>
      </c>
      <c r="J31" s="60">
        <f>'DF6'!D55</f>
        <v>0</v>
      </c>
      <c r="K31" s="60">
        <f>'DF7'!D57</f>
        <v>0</v>
      </c>
      <c r="L31" s="60">
        <f>'DF8'!D57</f>
        <v>0</v>
      </c>
      <c r="M31" s="60">
        <f>'DF9'!D53</f>
        <v>-5</v>
      </c>
      <c r="N31" s="60">
        <f>'DF10'!D47</f>
        <v>-35</v>
      </c>
      <c r="O31" s="60">
        <v>0</v>
      </c>
      <c r="P31" s="21">
        <f t="shared" si="1"/>
        <v>20</v>
      </c>
      <c r="Q31" s="65">
        <f t="shared" si="3"/>
        <v>20</v>
      </c>
      <c r="S31" s="74"/>
      <c r="T31" s="75"/>
      <c r="U31" s="67">
        <f t="shared" si="4"/>
        <v>20</v>
      </c>
      <c r="W31" s="71">
        <f t="shared" si="5"/>
        <v>1</v>
      </c>
      <c r="X31" s="76">
        <f t="shared" si="6"/>
        <v>1</v>
      </c>
      <c r="Y31" s="77"/>
    </row>
    <row r="32" spans="1:25" ht="27.5" customHeight="1" x14ac:dyDescent="0.2">
      <c r="A32" s="68" t="s">
        <v>78</v>
      </c>
      <c r="B32" s="60">
        <f>'DF1'!D48</f>
        <v>-15</v>
      </c>
      <c r="C32" s="60">
        <f>'DF2'!D57</f>
        <v>-20</v>
      </c>
      <c r="D32" s="60">
        <f>'DF3'!D61</f>
        <v>15</v>
      </c>
      <c r="E32" s="60">
        <f>'DF4'!D57</f>
        <v>0</v>
      </c>
      <c r="F32" s="61">
        <f t="shared" si="0"/>
        <v>-20</v>
      </c>
      <c r="G32" s="66">
        <f t="shared" si="2"/>
        <v>-20</v>
      </c>
      <c r="H32"/>
      <c r="I32" s="60">
        <f>'DF5'!D56</f>
        <v>0</v>
      </c>
      <c r="J32" s="60">
        <f>'DF6'!D56</f>
        <v>0</v>
      </c>
      <c r="K32" s="60">
        <f>'DF7'!D58</f>
        <v>5</v>
      </c>
      <c r="L32" s="60">
        <f>'DF8'!D58</f>
        <v>0</v>
      </c>
      <c r="M32" s="60">
        <f>'DF9'!D54</f>
        <v>0</v>
      </c>
      <c r="N32" s="60">
        <f>'DF10'!D48</f>
        <v>0</v>
      </c>
      <c r="O32" s="60">
        <v>0</v>
      </c>
      <c r="P32" s="21">
        <f t="shared" si="1"/>
        <v>-20</v>
      </c>
      <c r="Q32" s="65">
        <f t="shared" si="3"/>
        <v>-20</v>
      </c>
      <c r="S32" s="74"/>
      <c r="T32" s="75"/>
      <c r="U32" s="67">
        <f t="shared" si="4"/>
        <v>-20</v>
      </c>
      <c r="W32" s="71">
        <f t="shared" si="5"/>
        <v>1</v>
      </c>
      <c r="X32" s="76">
        <f t="shared" si="6"/>
        <v>1</v>
      </c>
      <c r="Y32" s="77"/>
    </row>
    <row r="33" spans="1:25" ht="27.5" customHeight="1" x14ac:dyDescent="0.2">
      <c r="A33" s="68" t="s">
        <v>79</v>
      </c>
      <c r="B33" s="60">
        <f>'DF1'!D49</f>
        <v>0</v>
      </c>
      <c r="C33" s="60">
        <f>'DF2'!D58</f>
        <v>-40</v>
      </c>
      <c r="D33" s="60">
        <f>'DF3'!D62</f>
        <v>5</v>
      </c>
      <c r="E33" s="60">
        <f>'DF4'!D58</f>
        <v>-15</v>
      </c>
      <c r="F33" s="61">
        <f t="shared" si="0"/>
        <v>-40</v>
      </c>
      <c r="G33" s="66">
        <f t="shared" si="2"/>
        <v>-40</v>
      </c>
      <c r="H33"/>
      <c r="I33" s="60">
        <f>'DF5'!D57</f>
        <v>0</v>
      </c>
      <c r="J33" s="60">
        <f>'DF6'!D57</f>
        <v>0</v>
      </c>
      <c r="K33" s="60">
        <f>'DF7'!D59</f>
        <v>5</v>
      </c>
      <c r="L33" s="60">
        <f>'DF8'!D59</f>
        <v>0</v>
      </c>
      <c r="M33" s="60">
        <f>'DF9'!D55</f>
        <v>0</v>
      </c>
      <c r="N33" s="60">
        <f>'DF10'!D49</f>
        <v>0</v>
      </c>
      <c r="O33" s="60">
        <v>0</v>
      </c>
      <c r="P33" s="21">
        <f t="shared" si="1"/>
        <v>-40</v>
      </c>
      <c r="Q33" s="65">
        <f t="shared" si="3"/>
        <v>-40</v>
      </c>
      <c r="S33" s="74"/>
      <c r="T33" s="75"/>
      <c r="U33" s="67">
        <f t="shared" si="4"/>
        <v>-40</v>
      </c>
      <c r="W33" s="71">
        <f t="shared" si="5"/>
        <v>1</v>
      </c>
      <c r="X33" s="76">
        <f t="shared" si="6"/>
        <v>1</v>
      </c>
      <c r="Y33" s="77"/>
    </row>
    <row r="34" spans="1:25" ht="27.5" customHeight="1" x14ac:dyDescent="0.2">
      <c r="A34" s="68" t="s">
        <v>80</v>
      </c>
      <c r="B34" s="60">
        <f>'DF1'!D50</f>
        <v>0</v>
      </c>
      <c r="C34" s="60">
        <f>'DF2'!D59</f>
        <v>35</v>
      </c>
      <c r="D34" s="60">
        <f>'DF3'!D63</f>
        <v>50</v>
      </c>
      <c r="E34" s="60">
        <f>'DF4'!D59</f>
        <v>5</v>
      </c>
      <c r="F34" s="61">
        <f t="shared" si="0"/>
        <v>35</v>
      </c>
      <c r="G34" s="66">
        <f t="shared" si="2"/>
        <v>35</v>
      </c>
      <c r="H34"/>
      <c r="I34" s="60">
        <f>'DF5'!D58</f>
        <v>10</v>
      </c>
      <c r="J34" s="60">
        <f>'DF6'!D58</f>
        <v>0</v>
      </c>
      <c r="K34" s="60">
        <f>'DF7'!D60</f>
        <v>0</v>
      </c>
      <c r="L34" s="60">
        <f>'DF8'!D60</f>
        <v>0</v>
      </c>
      <c r="M34" s="60">
        <f>'DF9'!D56</f>
        <v>-5</v>
      </c>
      <c r="N34" s="60">
        <f>'DF10'!D50</f>
        <v>0</v>
      </c>
      <c r="O34" s="60">
        <v>0</v>
      </c>
      <c r="P34" s="21">
        <f t="shared" si="1"/>
        <v>35</v>
      </c>
      <c r="Q34" s="65">
        <f t="shared" si="3"/>
        <v>35</v>
      </c>
      <c r="S34" s="74"/>
      <c r="T34" s="75"/>
      <c r="U34" s="67">
        <f t="shared" si="4"/>
        <v>35</v>
      </c>
      <c r="W34" s="71">
        <f t="shared" si="5"/>
        <v>2</v>
      </c>
      <c r="X34" s="76">
        <f t="shared" si="6"/>
        <v>2</v>
      </c>
      <c r="Y34" s="77"/>
    </row>
    <row r="35" spans="1:25" ht="27.5" customHeight="1" x14ac:dyDescent="0.2">
      <c r="A35" s="68" t="s">
        <v>81</v>
      </c>
      <c r="B35" s="60">
        <f>'DF1'!D51</f>
        <v>5</v>
      </c>
      <c r="C35" s="60">
        <f>'DF2'!D60</f>
        <v>10</v>
      </c>
      <c r="D35" s="60">
        <f>'DF3'!D64</f>
        <v>-55</v>
      </c>
      <c r="E35" s="60">
        <f>'DF4'!D60</f>
        <v>-15</v>
      </c>
      <c r="F35" s="61">
        <f t="shared" si="0"/>
        <v>10</v>
      </c>
      <c r="G35" s="66">
        <f t="shared" si="2"/>
        <v>10</v>
      </c>
      <c r="H35"/>
      <c r="I35" s="60">
        <f>'DF5'!D59</f>
        <v>0</v>
      </c>
      <c r="J35" s="60">
        <f>'DF6'!D59</f>
        <v>0</v>
      </c>
      <c r="K35" s="60">
        <f>'DF7'!D61</f>
        <v>0</v>
      </c>
      <c r="L35" s="60">
        <f>'DF8'!D61</f>
        <v>0</v>
      </c>
      <c r="M35" s="60">
        <f>'DF9'!D57</f>
        <v>0</v>
      </c>
      <c r="N35" s="60">
        <f>'DF10'!D51</f>
        <v>-35</v>
      </c>
      <c r="O35" s="60">
        <v>0</v>
      </c>
      <c r="P35" s="21">
        <f t="shared" si="1"/>
        <v>10</v>
      </c>
      <c r="Q35" s="65">
        <f t="shared" si="3"/>
        <v>10</v>
      </c>
      <c r="S35" s="74"/>
      <c r="T35" s="75"/>
      <c r="U35" s="67">
        <f t="shared" si="4"/>
        <v>10</v>
      </c>
      <c r="W35" s="71">
        <f t="shared" si="5"/>
        <v>1</v>
      </c>
      <c r="X35" s="76">
        <f t="shared" si="6"/>
        <v>1</v>
      </c>
      <c r="Y35" s="77"/>
    </row>
    <row r="36" spans="1:25" ht="27.5" customHeight="1" x14ac:dyDescent="0.2">
      <c r="A36" s="69" t="s">
        <v>82</v>
      </c>
      <c r="B36" s="60">
        <f>'DF1'!D52</f>
        <v>5</v>
      </c>
      <c r="C36" s="60">
        <f>'DF2'!D61</f>
        <v>10</v>
      </c>
      <c r="D36" s="60">
        <f>'DF3'!D65</f>
        <v>15</v>
      </c>
      <c r="E36" s="60">
        <f>'DF4'!D61</f>
        <v>5</v>
      </c>
      <c r="F36" s="61">
        <f t="shared" si="0"/>
        <v>10</v>
      </c>
      <c r="G36" s="66">
        <f t="shared" si="2"/>
        <v>10</v>
      </c>
      <c r="H36"/>
      <c r="I36" s="60">
        <f>'DF5'!D60</f>
        <v>0</v>
      </c>
      <c r="J36" s="60">
        <f>'DF6'!D60</f>
        <v>0</v>
      </c>
      <c r="K36" s="60">
        <f>'DF7'!D62</f>
        <v>-15</v>
      </c>
      <c r="L36" s="60">
        <f>'DF8'!D62</f>
        <v>0</v>
      </c>
      <c r="M36" s="60">
        <f>'DF9'!D58</f>
        <v>-5</v>
      </c>
      <c r="N36" s="60">
        <f>'DF10'!D52</f>
        <v>0</v>
      </c>
      <c r="O36" s="60">
        <v>0</v>
      </c>
      <c r="P36" s="21">
        <f t="shared" si="1"/>
        <v>10</v>
      </c>
      <c r="Q36" s="65">
        <f t="shared" si="3"/>
        <v>10</v>
      </c>
      <c r="S36" s="74"/>
      <c r="T36" s="75"/>
      <c r="U36" s="67">
        <f t="shared" si="4"/>
        <v>10</v>
      </c>
      <c r="W36" s="71">
        <f t="shared" si="5"/>
        <v>1</v>
      </c>
      <c r="X36" s="76">
        <f t="shared" si="6"/>
        <v>1</v>
      </c>
      <c r="Y36" s="77"/>
    </row>
    <row r="37" spans="1:25" ht="27.5" customHeight="1" x14ac:dyDescent="0.2">
      <c r="A37" s="69" t="s">
        <v>83</v>
      </c>
      <c r="B37" s="60">
        <f>'DF1'!D53</f>
        <v>10</v>
      </c>
      <c r="C37" s="60">
        <f>'DF2'!D62</f>
        <v>60</v>
      </c>
      <c r="D37" s="60">
        <f>'DF3'!D66</f>
        <v>45</v>
      </c>
      <c r="E37" s="60">
        <f>'DF4'!D62</f>
        <v>5</v>
      </c>
      <c r="F37" s="61">
        <f t="shared" si="0"/>
        <v>60</v>
      </c>
      <c r="G37" s="66">
        <f t="shared" si="2"/>
        <v>65</v>
      </c>
      <c r="H37"/>
      <c r="I37" s="60">
        <f>'DF5'!D61</f>
        <v>10</v>
      </c>
      <c r="J37" s="60">
        <f>'DF6'!D61</f>
        <v>0</v>
      </c>
      <c r="K37" s="60">
        <f>'DF7'!D63</f>
        <v>-10</v>
      </c>
      <c r="L37" s="60">
        <f>'DF8'!D63</f>
        <v>0</v>
      </c>
      <c r="M37" s="60">
        <f>'DF9'!D59</f>
        <v>0</v>
      </c>
      <c r="N37" s="60">
        <f>'DF10'!D53</f>
        <v>0</v>
      </c>
      <c r="O37" s="60">
        <v>0</v>
      </c>
      <c r="P37" s="21">
        <f t="shared" si="1"/>
        <v>60</v>
      </c>
      <c r="Q37" s="65">
        <f t="shared" si="3"/>
        <v>65</v>
      </c>
      <c r="S37" s="74"/>
      <c r="T37" s="75"/>
      <c r="U37" s="67">
        <f t="shared" si="4"/>
        <v>65</v>
      </c>
      <c r="W37" s="71">
        <f t="shared" si="5"/>
        <v>3</v>
      </c>
      <c r="X37" s="76">
        <f t="shared" si="6"/>
        <v>3</v>
      </c>
      <c r="Y37" s="77"/>
    </row>
    <row r="38" spans="1:25" ht="27.5" customHeight="1" x14ac:dyDescent="0.2">
      <c r="A38" s="69" t="s">
        <v>84</v>
      </c>
      <c r="B38" s="60">
        <f>'DF1'!D54</f>
        <v>10</v>
      </c>
      <c r="C38" s="60">
        <f>'DF2'!D63</f>
        <v>60</v>
      </c>
      <c r="D38" s="60">
        <f>'DF3'!D67</f>
        <v>30</v>
      </c>
      <c r="E38" s="60">
        <f>'DF4'!D63</f>
        <v>-5</v>
      </c>
      <c r="F38" s="61">
        <f t="shared" si="0"/>
        <v>60</v>
      </c>
      <c r="G38" s="66">
        <f t="shared" si="2"/>
        <v>65</v>
      </c>
      <c r="H38"/>
      <c r="I38" s="60">
        <f>'DF5'!D62</f>
        <v>5</v>
      </c>
      <c r="J38" s="60">
        <f>'DF6'!D62</f>
        <v>0</v>
      </c>
      <c r="K38" s="60">
        <f>'DF7'!D64</f>
        <v>-10</v>
      </c>
      <c r="L38" s="60">
        <f>'DF8'!D64</f>
        <v>0</v>
      </c>
      <c r="M38" s="60">
        <f>'DF9'!D60</f>
        <v>0</v>
      </c>
      <c r="N38" s="60">
        <f>'DF10'!D54</f>
        <v>0</v>
      </c>
      <c r="O38" s="60">
        <v>0</v>
      </c>
      <c r="P38" s="21">
        <f t="shared" si="1"/>
        <v>60</v>
      </c>
      <c r="Q38" s="65">
        <f t="shared" si="3"/>
        <v>65</v>
      </c>
      <c r="S38" s="74"/>
      <c r="T38" s="75"/>
      <c r="U38" s="67">
        <f t="shared" si="4"/>
        <v>65</v>
      </c>
      <c r="W38" s="71">
        <f t="shared" si="5"/>
        <v>3</v>
      </c>
      <c r="X38" s="76">
        <f t="shared" si="6"/>
        <v>3</v>
      </c>
      <c r="Y38" s="77"/>
    </row>
    <row r="39" spans="1:25" ht="27.5" customHeight="1" x14ac:dyDescent="0.2">
      <c r="A39" s="69" t="s">
        <v>85</v>
      </c>
      <c r="B39" s="60">
        <f>'DF1'!D55</f>
        <v>10</v>
      </c>
      <c r="C39" s="60">
        <f>'DF2'!D64</f>
        <v>55</v>
      </c>
      <c r="D39" s="60">
        <f>'DF3'!D68</f>
        <v>10</v>
      </c>
      <c r="E39" s="60">
        <f>'DF4'!D64</f>
        <v>15</v>
      </c>
      <c r="F39" s="61">
        <f t="shared" si="0"/>
        <v>55</v>
      </c>
      <c r="G39" s="66">
        <f t="shared" si="2"/>
        <v>55</v>
      </c>
      <c r="H39"/>
      <c r="I39" s="60">
        <f>'DF5'!D63</f>
        <v>10</v>
      </c>
      <c r="J39" s="60">
        <f>'DF6'!D63</f>
        <v>10</v>
      </c>
      <c r="K39" s="60">
        <f>'DF7'!D65</f>
        <v>-10</v>
      </c>
      <c r="L39" s="60">
        <f>'DF8'!D65</f>
        <v>0</v>
      </c>
      <c r="M39" s="60">
        <f>'DF9'!D61</f>
        <v>0</v>
      </c>
      <c r="N39" s="60">
        <f>'DF10'!D55</f>
        <v>0</v>
      </c>
      <c r="O39" s="60">
        <v>0</v>
      </c>
      <c r="P39" s="21">
        <f t="shared" si="1"/>
        <v>55</v>
      </c>
      <c r="Q39" s="65">
        <f t="shared" si="3"/>
        <v>55</v>
      </c>
      <c r="S39" s="74"/>
      <c r="T39" s="75"/>
      <c r="U39" s="67">
        <f t="shared" si="4"/>
        <v>55</v>
      </c>
      <c r="W39" s="71">
        <f t="shared" si="5"/>
        <v>3</v>
      </c>
      <c r="X39" s="76">
        <f t="shared" si="6"/>
        <v>3</v>
      </c>
      <c r="Y39" s="77"/>
    </row>
    <row r="40" spans="1:25" ht="27.5" customHeight="1" x14ac:dyDescent="0.2">
      <c r="A40" s="69" t="s">
        <v>86</v>
      </c>
      <c r="B40" s="60">
        <f>'DF1'!D56</f>
        <v>5</v>
      </c>
      <c r="C40" s="60">
        <f>'DF2'!D65</f>
        <v>65</v>
      </c>
      <c r="D40" s="60">
        <f>'DF3'!D69</f>
        <v>20</v>
      </c>
      <c r="E40" s="60">
        <f>'DF4'!D65</f>
        <v>10</v>
      </c>
      <c r="F40" s="61">
        <f t="shared" si="0"/>
        <v>65</v>
      </c>
      <c r="G40" s="66">
        <f t="shared" si="2"/>
        <v>70</v>
      </c>
      <c r="H40"/>
      <c r="I40" s="60">
        <f>'DF5'!D64</f>
        <v>10</v>
      </c>
      <c r="J40" s="60">
        <f>'DF6'!D64</f>
        <v>20</v>
      </c>
      <c r="K40" s="60">
        <f>'DF7'!D66</f>
        <v>0</v>
      </c>
      <c r="L40" s="60">
        <f>'DF8'!D66</f>
        <v>0</v>
      </c>
      <c r="M40" s="60">
        <f>'DF9'!D62</f>
        <v>0</v>
      </c>
      <c r="N40" s="60">
        <f>'DF10'!D56</f>
        <v>0</v>
      </c>
      <c r="O40" s="60">
        <v>0</v>
      </c>
      <c r="P40" s="21">
        <f t="shared" si="1"/>
        <v>65</v>
      </c>
      <c r="Q40" s="65">
        <f t="shared" si="3"/>
        <v>70</v>
      </c>
      <c r="S40" s="74"/>
      <c r="T40" s="75"/>
      <c r="U40" s="67">
        <f t="shared" si="4"/>
        <v>70</v>
      </c>
      <c r="W40" s="71">
        <f t="shared" si="5"/>
        <v>3</v>
      </c>
      <c r="X40" s="76">
        <f t="shared" si="6"/>
        <v>3</v>
      </c>
      <c r="Y40" s="77"/>
    </row>
    <row r="41" spans="1:25" ht="27.5" customHeight="1" x14ac:dyDescent="0.2">
      <c r="A41" s="69" t="s">
        <v>87</v>
      </c>
      <c r="B41" s="60">
        <f>'DF1'!D57</f>
        <v>5</v>
      </c>
      <c r="C41" s="60">
        <f>'DF2'!D66</f>
        <v>0</v>
      </c>
      <c r="D41" s="60">
        <f>'DF3'!D70</f>
        <v>35</v>
      </c>
      <c r="E41" s="60">
        <f>'DF4'!D66</f>
        <v>0</v>
      </c>
      <c r="F41" s="61">
        <f t="shared" si="0"/>
        <v>0</v>
      </c>
      <c r="G41" s="66">
        <f t="shared" si="2"/>
        <v>0</v>
      </c>
      <c r="H41"/>
      <c r="I41" s="60">
        <f>'DF5'!D65</f>
        <v>10</v>
      </c>
      <c r="J41" s="60">
        <f>'DF6'!D65</f>
        <v>0</v>
      </c>
      <c r="K41" s="60">
        <f>'DF7'!D67</f>
        <v>5</v>
      </c>
      <c r="L41" s="60">
        <f>'DF8'!D67</f>
        <v>0</v>
      </c>
      <c r="M41" s="60">
        <f>'DF9'!D63</f>
        <v>0</v>
      </c>
      <c r="N41" s="60">
        <f>'DF10'!D57</f>
        <v>0</v>
      </c>
      <c r="O41" s="60">
        <v>0</v>
      </c>
      <c r="P41" s="21">
        <f t="shared" si="1"/>
        <v>0</v>
      </c>
      <c r="Q41" s="65">
        <f t="shared" si="3"/>
        <v>0</v>
      </c>
      <c r="S41" s="74"/>
      <c r="T41" s="75"/>
      <c r="U41" s="67">
        <f t="shared" si="4"/>
        <v>0</v>
      </c>
      <c r="W41" s="71">
        <f t="shared" si="5"/>
        <v>1</v>
      </c>
      <c r="X41" s="76">
        <f t="shared" si="6"/>
        <v>1</v>
      </c>
      <c r="Y41" s="77"/>
    </row>
    <row r="42" spans="1:25" ht="35.25" customHeight="1" x14ac:dyDescent="0.2">
      <c r="A42" s="68" t="s">
        <v>88</v>
      </c>
      <c r="B42" s="60">
        <f>'DF1'!D58</f>
        <v>0</v>
      </c>
      <c r="C42" s="60">
        <f>'DF2'!D67</f>
        <v>20</v>
      </c>
      <c r="D42" s="60">
        <f>'DF3'!D71</f>
        <v>25</v>
      </c>
      <c r="E42" s="60">
        <f>'DF4'!D67</f>
        <v>-5</v>
      </c>
      <c r="F42" s="61">
        <f t="shared" si="0"/>
        <v>20</v>
      </c>
      <c r="G42" s="66">
        <f t="shared" si="2"/>
        <v>20</v>
      </c>
      <c r="H42"/>
      <c r="I42" s="60">
        <f>'DF5'!D66</f>
        <v>10</v>
      </c>
      <c r="J42" s="60">
        <f>'DF6'!D66</f>
        <v>0</v>
      </c>
      <c r="K42" s="60">
        <f>'DF7'!D68</f>
        <v>5</v>
      </c>
      <c r="L42" s="60">
        <f>'DF8'!D68</f>
        <v>-15</v>
      </c>
      <c r="M42" s="60">
        <f>'DF9'!D64</f>
        <v>0</v>
      </c>
      <c r="N42" s="60">
        <f>'DF10'!D58</f>
        <v>-30</v>
      </c>
      <c r="O42" s="60">
        <v>0</v>
      </c>
      <c r="P42" s="21">
        <f t="shared" si="1"/>
        <v>20</v>
      </c>
      <c r="Q42" s="65">
        <f t="shared" si="3"/>
        <v>20</v>
      </c>
      <c r="S42" s="74"/>
      <c r="T42" s="75"/>
      <c r="U42" s="67">
        <f t="shared" si="4"/>
        <v>20</v>
      </c>
      <c r="W42" s="71">
        <f t="shared" si="5"/>
        <v>1</v>
      </c>
      <c r="X42" s="76">
        <f t="shared" si="6"/>
        <v>1</v>
      </c>
      <c r="Y42" s="77"/>
    </row>
    <row r="43" spans="1:25" ht="27.5" customHeight="1" x14ac:dyDescent="0.2">
      <c r="A43" s="68" t="s">
        <v>89</v>
      </c>
      <c r="B43" s="60">
        <f>'DF1'!D59</f>
        <v>0</v>
      </c>
      <c r="C43" s="60">
        <f>'DF2'!D68</f>
        <v>20</v>
      </c>
      <c r="D43" s="60">
        <f>'DF3'!D72</f>
        <v>20</v>
      </c>
      <c r="E43" s="60">
        <f>'DF4'!D68</f>
        <v>0</v>
      </c>
      <c r="F43" s="61">
        <f t="shared" si="0"/>
        <v>20</v>
      </c>
      <c r="G43" s="66">
        <f t="shared" si="2"/>
        <v>20</v>
      </c>
      <c r="H43"/>
      <c r="I43" s="60">
        <f>'DF5'!D67</f>
        <v>5</v>
      </c>
      <c r="J43" s="60">
        <f>'DF6'!D67</f>
        <v>0</v>
      </c>
      <c r="K43" s="60">
        <f>'DF7'!D69</f>
        <v>5</v>
      </c>
      <c r="L43" s="60">
        <f>'DF8'!D69</f>
        <v>0</v>
      </c>
      <c r="M43" s="60">
        <f>'DF9'!D65</f>
        <v>0</v>
      </c>
      <c r="N43" s="60">
        <f>'DF10'!D59</f>
        <v>0</v>
      </c>
      <c r="O43" s="60">
        <v>0</v>
      </c>
      <c r="P43" s="21">
        <f t="shared" si="1"/>
        <v>20</v>
      </c>
      <c r="Q43" s="65">
        <f t="shared" si="3"/>
        <v>20</v>
      </c>
      <c r="S43" s="74"/>
      <c r="T43" s="75"/>
      <c r="U43" s="67">
        <f t="shared" si="4"/>
        <v>20</v>
      </c>
      <c r="W43" s="71">
        <f t="shared" si="5"/>
        <v>1</v>
      </c>
      <c r="X43" s="76">
        <f t="shared" si="6"/>
        <v>1</v>
      </c>
      <c r="Y43" s="77"/>
    </row>
    <row r="44" spans="1:25" ht="32.25" customHeight="1" x14ac:dyDescent="0.2">
      <c r="A44" s="68" t="s">
        <v>90</v>
      </c>
      <c r="B44" s="60">
        <f>'DF1'!D60</f>
        <v>0</v>
      </c>
      <c r="C44" s="60">
        <f>'DF2'!D69</f>
        <v>95</v>
      </c>
      <c r="D44" s="60">
        <f>'DF3'!D73</f>
        <v>25</v>
      </c>
      <c r="E44" s="60">
        <f>'DF4'!D69</f>
        <v>5</v>
      </c>
      <c r="F44" s="61">
        <f t="shared" si="0"/>
        <v>95</v>
      </c>
      <c r="G44" s="66">
        <f t="shared" si="2"/>
        <v>100</v>
      </c>
      <c r="H44"/>
      <c r="I44" s="60">
        <f>'DF5'!D68</f>
        <v>10</v>
      </c>
      <c r="J44" s="60">
        <f>'DF6'!D68</f>
        <v>20</v>
      </c>
      <c r="K44" s="60">
        <f>'DF7'!D70</f>
        <v>0</v>
      </c>
      <c r="L44" s="60">
        <f>'DF8'!D70</f>
        <v>0</v>
      </c>
      <c r="M44" s="60">
        <f>'DF9'!D66</f>
        <v>0</v>
      </c>
      <c r="N44" s="60">
        <f>'DF10'!D60</f>
        <v>0</v>
      </c>
      <c r="O44" s="60">
        <v>0</v>
      </c>
      <c r="P44" s="21">
        <f t="shared" si="1"/>
        <v>95</v>
      </c>
      <c r="Q44" s="65">
        <f t="shared" si="3"/>
        <v>100</v>
      </c>
      <c r="S44" s="74"/>
      <c r="T44" s="75"/>
      <c r="U44" s="67">
        <f t="shared" si="4"/>
        <v>100</v>
      </c>
      <c r="W44" s="71">
        <f t="shared" si="5"/>
        <v>4</v>
      </c>
      <c r="X44" s="76">
        <f t="shared" si="6"/>
        <v>4</v>
      </c>
      <c r="Y44" s="77"/>
    </row>
    <row r="45" spans="1:25" ht="27.5" customHeight="1" x14ac:dyDescent="0.2">
      <c r="A45" s="68" t="s">
        <v>91</v>
      </c>
      <c r="B45" s="60">
        <f>'DF1'!D61</f>
        <v>0</v>
      </c>
      <c r="C45" s="60">
        <f>'DF2'!D70</f>
        <v>30</v>
      </c>
      <c r="D45" s="60">
        <f>'DF3'!D74</f>
        <v>10</v>
      </c>
      <c r="E45" s="60">
        <f>'DF4'!D70</f>
        <v>-5</v>
      </c>
      <c r="F45" s="61">
        <f t="shared" si="0"/>
        <v>30</v>
      </c>
      <c r="G45" s="66">
        <f t="shared" si="2"/>
        <v>30</v>
      </c>
      <c r="H45"/>
      <c r="I45" s="60">
        <f>'DF5'!D69</f>
        <v>10</v>
      </c>
      <c r="J45" s="60">
        <f>'DF6'!D69</f>
        <v>15</v>
      </c>
      <c r="K45" s="60">
        <f>'DF7'!D71</f>
        <v>5</v>
      </c>
      <c r="L45" s="60">
        <f>'DF8'!D71</f>
        <v>0</v>
      </c>
      <c r="M45" s="60">
        <f>'DF9'!D67</f>
        <v>0</v>
      </c>
      <c r="N45" s="60">
        <f>'DF10'!D61</f>
        <v>0</v>
      </c>
      <c r="O45" s="60">
        <v>0</v>
      </c>
      <c r="P45" s="21">
        <f t="shared" si="1"/>
        <v>30</v>
      </c>
      <c r="Q45" s="65">
        <f t="shared" si="3"/>
        <v>30</v>
      </c>
      <c r="S45" s="74"/>
      <c r="T45" s="75"/>
      <c r="U45" s="67">
        <f t="shared" si="4"/>
        <v>30</v>
      </c>
      <c r="W45" s="72">
        <f t="shared" si="5"/>
        <v>2</v>
      </c>
      <c r="X45" s="76">
        <f t="shared" si="6"/>
        <v>2</v>
      </c>
      <c r="Y45" s="77"/>
    </row>
    <row r="46" spans="1:25" hidden="1" x14ac:dyDescent="0.2"/>
    <row r="47" spans="1:25" hidden="1" x14ac:dyDescent="0.2">
      <c r="B47" s="23">
        <f>AVERAGE(B6:B45)</f>
        <v>2.25</v>
      </c>
      <c r="C47" s="23">
        <f t="shared" ref="C47:N47" si="7">AVERAGE(C6:C45)</f>
        <v>16.875</v>
      </c>
      <c r="D47" s="23">
        <f t="shared" si="7"/>
        <v>12.375</v>
      </c>
      <c r="E47" s="23">
        <f t="shared" si="7"/>
        <v>-1.375</v>
      </c>
      <c r="G47" s="64">
        <f>AVERAGE(G6:G45)</f>
        <v>17.75</v>
      </c>
      <c r="H47" s="64"/>
      <c r="I47" s="23">
        <f t="shared" si="7"/>
        <v>5.125</v>
      </c>
      <c r="J47" s="23">
        <f t="shared" si="7"/>
        <v>3.875</v>
      </c>
      <c r="K47" s="23">
        <f t="shared" si="7"/>
        <v>-1.5</v>
      </c>
      <c r="L47" s="23">
        <f t="shared" si="7"/>
        <v>-1.625</v>
      </c>
      <c r="M47" s="23">
        <f t="shared" si="7"/>
        <v>-0.875</v>
      </c>
      <c r="N47" s="23">
        <f t="shared" si="7"/>
        <v>-15.75</v>
      </c>
      <c r="Q47" s="64">
        <f>AVERAGE(Q6:Q45)</f>
        <v>17.75</v>
      </c>
    </row>
    <row r="48" spans="1:25" hidden="1" x14ac:dyDescent="0.2"/>
    <row r="49" spans="6:16" hidden="1" x14ac:dyDescent="0.2"/>
    <row r="50" spans="6:16" hidden="1" x14ac:dyDescent="0.2">
      <c r="F50" s="37">
        <f>MAX(F6:F45)</f>
        <v>95</v>
      </c>
      <c r="P50" s="37">
        <f>MAX(P6:P45)</f>
        <v>95</v>
      </c>
    </row>
    <row r="51" spans="6:16" hidden="1" x14ac:dyDescent="0.2">
      <c r="F51" s="37">
        <f>-MIN(F6:F45)</f>
        <v>40</v>
      </c>
      <c r="P51" s="37">
        <f>-MIN(P6:P45)</f>
        <v>40</v>
      </c>
    </row>
  </sheetData>
  <mergeCells count="12">
    <mergeCell ref="A1:Y1"/>
    <mergeCell ref="G4:G5"/>
    <mergeCell ref="Q4:Q5"/>
    <mergeCell ref="U4:U5"/>
    <mergeCell ref="B3:G3"/>
    <mergeCell ref="I3:Q3"/>
    <mergeCell ref="S3:Y3"/>
    <mergeCell ref="W4:W5"/>
    <mergeCell ref="X4:X5"/>
    <mergeCell ref="Y4:Y5"/>
    <mergeCell ref="S4:S5"/>
    <mergeCell ref="T4:T5"/>
  </mergeCells>
  <conditionalFormatting sqref="G6:G45">
    <cfRule type="dataBar" priority="7">
      <dataBar>
        <cfvo type="min"/>
        <cfvo type="max"/>
        <color rgb="FF63C384"/>
      </dataBar>
      <extLst>
        <ext xmlns:x14="http://schemas.microsoft.com/office/spreadsheetml/2009/9/main" uri="{B025F937-C7B1-47D3-B67F-A62EFF666E3E}">
          <x14:id>{77D6852B-C2D4-4ADD-8AC7-5DB75BC713D3}</x14:id>
        </ext>
      </extLst>
    </cfRule>
  </conditionalFormatting>
  <conditionalFormatting sqref="I5:O5 B5:E5">
    <cfRule type="colorScale" priority="8">
      <colorScale>
        <cfvo type="min"/>
        <cfvo type="max"/>
        <color rgb="FFFCFCFF"/>
        <color rgb="FF63BE7B"/>
      </colorScale>
    </cfRule>
  </conditionalFormatting>
  <conditionalFormatting sqref="Q6:Q45">
    <cfRule type="dataBar" priority="11">
      <dataBar>
        <cfvo type="min"/>
        <cfvo type="max"/>
        <color rgb="FF63C384"/>
      </dataBar>
      <extLst>
        <ext xmlns:x14="http://schemas.microsoft.com/office/spreadsheetml/2009/9/main" uri="{B025F937-C7B1-47D3-B67F-A62EFF666E3E}">
          <x14:id>{AAB70E86-C750-4766-9DE9-B2A57A296ADF}</x14:id>
        </ext>
      </extLst>
    </cfRule>
  </conditionalFormatting>
  <conditionalFormatting sqref="T6:T45">
    <cfRule type="expression" dxfId="32" priority="3">
      <formula>$S$6&lt;&gt;0</formula>
    </cfRule>
  </conditionalFormatting>
  <conditionalFormatting sqref="U6:U45">
    <cfRule type="dataBar" priority="6">
      <dataBar>
        <cfvo type="min"/>
        <cfvo type="max"/>
        <color rgb="FF63C384"/>
      </dataBar>
      <extLst>
        <ext xmlns:x14="http://schemas.microsoft.com/office/spreadsheetml/2009/9/main" uri="{B025F937-C7B1-47D3-B67F-A62EFF666E3E}">
          <x14:id>{2839329B-573C-475A-8902-8F294F4682EE}</x14:id>
        </ext>
      </extLst>
    </cfRule>
  </conditionalFormatting>
  <conditionalFormatting sqref="W6:W45">
    <cfRule type="dataBar" priority="2">
      <dataBar>
        <cfvo type="num" val="0"/>
        <cfvo type="num" val="5"/>
        <color rgb="FF638EC6"/>
      </dataBar>
      <extLst>
        <ext xmlns:x14="http://schemas.microsoft.com/office/spreadsheetml/2009/9/main" uri="{B025F937-C7B1-47D3-B67F-A62EFF666E3E}">
          <x14:id>{79BF5F6B-1702-4ECD-8643-F8D3EFAD272E}</x14:id>
        </ext>
      </extLst>
    </cfRule>
  </conditionalFormatting>
  <conditionalFormatting sqref="X6:X45">
    <cfRule type="dataBar" priority="1">
      <dataBar>
        <cfvo type="num" val="0"/>
        <cfvo type="num" val="5"/>
        <color rgb="FF7030A0"/>
      </dataBar>
      <extLst>
        <ext xmlns:x14="http://schemas.microsoft.com/office/spreadsheetml/2009/9/main" uri="{B025F937-C7B1-47D3-B67F-A62EFF666E3E}">
          <x14:id>{5BCB682B-2A83-4AF6-81AB-CAFC66870E74}</x14:id>
        </ext>
      </extLst>
    </cfRule>
    <cfRule type="cellIs" dxfId="31" priority="5" operator="notEqual">
      <formula>W6</formula>
    </cfRule>
  </conditionalFormatting>
  <conditionalFormatting sqref="Y6:Y45">
    <cfRule type="expression" dxfId="30" priority="4">
      <formula>W6&lt;&gt;X6</formula>
    </cfRule>
  </conditionalFormatting>
  <dataValidations count="1">
    <dataValidation type="decimal" allowBlank="1" showInputMessage="1" showErrorMessage="1" sqref="S6:S45" xr:uid="{22A6595B-B8C3-4352-8CD2-1FC142BCA2D1}">
      <formula1>-100</formula1>
      <formula2>100</formula2>
    </dataValidation>
  </dataValidations>
  <hyperlinks>
    <hyperlink ref="N4" location="DF10in!A1" display="IT Adoption Strategy" xr:uid="{8053FDC9-E339-4D0F-979A-AE455CDD5CF0}"/>
    <hyperlink ref="B4" location="'DF1'!A1" display="Enterprise Strategy" xr:uid="{098D2F6C-A034-4BF4-92C1-17EAB1C9C525}"/>
  </hyperlinks>
  <pageMargins left="0.25" right="0.25" top="0.75" bottom="0.75" header="0.3" footer="0.3"/>
  <pageSetup paperSize="5" scale="48" fitToHeight="100" orientation="landscape" r:id="rId1"/>
  <headerFooter>
    <oddHeader xml:space="preserve">&amp;L&amp;10COBIT® 2019 Governance System Design Toolkit&amp;R&amp;10&amp;D&amp;11
</oddHeader>
    <oddFooter>&amp;L&amp;10Copyright ISACA 2018&amp;C&amp;10&amp;F&amp;R&amp;10&amp;A—Page &amp;P</oddFooter>
  </headerFooter>
  <ignoredErrors>
    <ignoredError sqref="Q6" formulaRange="1"/>
  </ignoredErrors>
  <drawing r:id="rId2"/>
  <extLst>
    <ext xmlns:x14="http://schemas.microsoft.com/office/spreadsheetml/2009/9/main" uri="{78C0D931-6437-407d-A8EE-F0AAD7539E65}">
      <x14:conditionalFormattings>
        <x14:conditionalFormatting xmlns:xm="http://schemas.microsoft.com/office/excel/2006/main">
          <x14:cfRule type="dataBar" id="{77D6852B-C2D4-4ADD-8AC7-5DB75BC713D3}">
            <x14:dataBar minLength="0" maxLength="100" gradient="0">
              <x14:cfvo type="autoMin"/>
              <x14:cfvo type="autoMax"/>
              <x14:negativeFillColor rgb="FFFF0000"/>
              <x14:axisColor rgb="FF000000"/>
            </x14:dataBar>
          </x14:cfRule>
          <xm:sqref>G6:G45</xm:sqref>
        </x14:conditionalFormatting>
        <x14:conditionalFormatting xmlns:xm="http://schemas.microsoft.com/office/excel/2006/main">
          <x14:cfRule type="dataBar" id="{AAB70E86-C750-4766-9DE9-B2A57A296ADF}">
            <x14:dataBar minLength="0" maxLength="100" gradient="0">
              <x14:cfvo type="autoMin"/>
              <x14:cfvo type="autoMax"/>
              <x14:negativeFillColor rgb="FFFF0000"/>
              <x14:axisColor rgb="FF000000"/>
            </x14:dataBar>
          </x14:cfRule>
          <xm:sqref>Q6:Q45</xm:sqref>
        </x14:conditionalFormatting>
        <x14:conditionalFormatting xmlns:xm="http://schemas.microsoft.com/office/excel/2006/main">
          <x14:cfRule type="dataBar" id="{2839329B-573C-475A-8902-8F294F4682EE}">
            <x14:dataBar minLength="0" maxLength="100" gradient="0">
              <x14:cfvo type="autoMin"/>
              <x14:cfvo type="autoMax"/>
              <x14:negativeFillColor rgb="FFFF0000"/>
              <x14:axisColor rgb="FF000000"/>
            </x14:dataBar>
          </x14:cfRule>
          <xm:sqref>U6:U45</xm:sqref>
        </x14:conditionalFormatting>
        <x14:conditionalFormatting xmlns:xm="http://schemas.microsoft.com/office/excel/2006/main">
          <x14:cfRule type="dataBar" id="{79BF5F6B-1702-4ECD-8643-F8D3EFAD272E}">
            <x14:dataBar minLength="0" maxLength="100" border="1" gradient="0">
              <x14:cfvo type="num">
                <xm:f>0</xm:f>
              </x14:cfvo>
              <x14:cfvo type="num">
                <xm:f>5</xm:f>
              </x14:cfvo>
              <x14:borderColor theme="0"/>
              <x14:negativeFillColor rgb="FFFF0000"/>
              <x14:axisColor rgb="FF000000"/>
            </x14:dataBar>
          </x14:cfRule>
          <xm:sqref>W6:W45</xm:sqref>
        </x14:conditionalFormatting>
        <x14:conditionalFormatting xmlns:xm="http://schemas.microsoft.com/office/excel/2006/main">
          <x14:cfRule type="dataBar" id="{5BCB682B-2A83-4AF6-81AB-CAFC66870E74}">
            <x14:dataBar minLength="0" maxLength="100" border="1" gradient="0">
              <x14:cfvo type="num">
                <xm:f>0</xm:f>
              </x14:cfvo>
              <x14:cfvo type="num">
                <xm:f>5</xm:f>
              </x14:cfvo>
              <x14:borderColor theme="0"/>
              <x14:negativeFillColor rgb="FFFF0000"/>
              <x14:axisColor rgb="FF000000"/>
            </x14:dataBar>
          </x14:cfRule>
          <xm:sqref>X6:X45</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9CD53-5A36-4211-B8A5-B886EC167B7C}">
  <sheetPr>
    <tabColor theme="8" tint="-0.499984740745262"/>
    <pageSetUpPr fitToPage="1"/>
  </sheetPr>
  <dimension ref="A1:D41"/>
  <sheetViews>
    <sheetView showGridLines="0" zoomScale="85" zoomScaleNormal="85" workbookViewId="0">
      <pane ySplit="1" topLeftCell="A2" activePane="bottomLeft" state="frozen"/>
      <selection activeCell="A9" sqref="A9:B9"/>
      <selection pane="bottomLeft" activeCell="A22" sqref="A22"/>
    </sheetView>
  </sheetViews>
  <sheetFormatPr baseColWidth="10" defaultColWidth="8.83203125" defaultRowHeight="16" x14ac:dyDescent="0.2"/>
  <cols>
    <col min="1" max="1" width="8.83203125" style="26"/>
    <col min="2" max="4" width="13.83203125" style="29" customWidth="1"/>
  </cols>
  <sheetData>
    <row r="1" spans="1:4" ht="21" x14ac:dyDescent="0.2">
      <c r="A1" s="42" t="s">
        <v>24</v>
      </c>
      <c r="B1" s="40" t="s">
        <v>373</v>
      </c>
      <c r="C1" s="40" t="s">
        <v>374</v>
      </c>
      <c r="D1" s="40" t="s">
        <v>375</v>
      </c>
    </row>
    <row r="2" spans="1:4" ht="15" x14ac:dyDescent="0.2">
      <c r="A2" s="38" t="s">
        <v>113</v>
      </c>
      <c r="B2" s="48">
        <v>1</v>
      </c>
      <c r="C2" s="48">
        <v>1</v>
      </c>
      <c r="D2" s="48">
        <v>1</v>
      </c>
    </row>
    <row r="3" spans="1:4" ht="15" x14ac:dyDescent="0.2">
      <c r="A3" s="38" t="s">
        <v>114</v>
      </c>
      <c r="B3" s="48">
        <v>1</v>
      </c>
      <c r="C3" s="48">
        <v>1</v>
      </c>
      <c r="D3" s="48">
        <v>1</v>
      </c>
    </row>
    <row r="4" spans="1:4" ht="15" x14ac:dyDescent="0.2">
      <c r="A4" s="38" t="s">
        <v>115</v>
      </c>
      <c r="B4" s="48">
        <v>1</v>
      </c>
      <c r="C4" s="48">
        <v>1</v>
      </c>
      <c r="D4" s="48">
        <v>1</v>
      </c>
    </row>
    <row r="5" spans="1:4" ht="15" x14ac:dyDescent="0.2">
      <c r="A5" s="38" t="s">
        <v>116</v>
      </c>
      <c r="B5" s="48">
        <v>1</v>
      </c>
      <c r="C5" s="48">
        <v>1</v>
      </c>
      <c r="D5" s="48">
        <v>1</v>
      </c>
    </row>
    <row r="6" spans="1:4" ht="15" x14ac:dyDescent="0.2">
      <c r="A6" s="38" t="s">
        <v>117</v>
      </c>
      <c r="B6" s="48">
        <v>1</v>
      </c>
      <c r="C6" s="48">
        <v>1</v>
      </c>
      <c r="D6" s="48">
        <v>1</v>
      </c>
    </row>
    <row r="7" spans="1:4" ht="15" x14ac:dyDescent="0.2">
      <c r="A7" s="39" t="s">
        <v>118</v>
      </c>
      <c r="B7" s="48">
        <v>1</v>
      </c>
      <c r="C7" s="48">
        <v>1</v>
      </c>
      <c r="D7" s="48">
        <v>1</v>
      </c>
    </row>
    <row r="8" spans="1:4" ht="15" x14ac:dyDescent="0.2">
      <c r="A8" s="39" t="s">
        <v>119</v>
      </c>
      <c r="B8" s="48">
        <v>1</v>
      </c>
      <c r="C8" s="48">
        <v>1</v>
      </c>
      <c r="D8" s="48">
        <v>1</v>
      </c>
    </row>
    <row r="9" spans="1:4" ht="15" x14ac:dyDescent="0.2">
      <c r="A9" s="39" t="s">
        <v>120</v>
      </c>
      <c r="B9" s="48">
        <v>1</v>
      </c>
      <c r="C9" s="48">
        <v>2</v>
      </c>
      <c r="D9" s="48">
        <v>1</v>
      </c>
    </row>
    <row r="10" spans="1:4" ht="15" x14ac:dyDescent="0.2">
      <c r="A10" s="39" t="s">
        <v>121</v>
      </c>
      <c r="B10" s="48">
        <v>1</v>
      </c>
      <c r="C10" s="48">
        <v>1</v>
      </c>
      <c r="D10" s="48">
        <v>1</v>
      </c>
    </row>
    <row r="11" spans="1:4" ht="15" x14ac:dyDescent="0.2">
      <c r="A11" s="39" t="s">
        <v>122</v>
      </c>
      <c r="B11" s="48">
        <v>1</v>
      </c>
      <c r="C11" s="48">
        <v>1</v>
      </c>
      <c r="D11" s="48">
        <v>1</v>
      </c>
    </row>
    <row r="12" spans="1:4" ht="15" x14ac:dyDescent="0.2">
      <c r="A12" s="39" t="s">
        <v>123</v>
      </c>
      <c r="B12" s="48">
        <v>1</v>
      </c>
      <c r="C12" s="48">
        <v>1</v>
      </c>
      <c r="D12" s="48">
        <v>1</v>
      </c>
    </row>
    <row r="13" spans="1:4" ht="15" x14ac:dyDescent="0.2">
      <c r="A13" s="39" t="s">
        <v>124</v>
      </c>
      <c r="B13" s="48">
        <v>1</v>
      </c>
      <c r="C13" s="48">
        <v>1.5</v>
      </c>
      <c r="D13" s="48">
        <v>1</v>
      </c>
    </row>
    <row r="14" spans="1:4" ht="15" x14ac:dyDescent="0.2">
      <c r="A14" s="39" t="s">
        <v>125</v>
      </c>
      <c r="B14" s="48">
        <v>1</v>
      </c>
      <c r="C14" s="48">
        <v>1</v>
      </c>
      <c r="D14" s="48">
        <v>1</v>
      </c>
    </row>
    <row r="15" spans="1:4" ht="15" x14ac:dyDescent="0.2">
      <c r="A15" s="39" t="s">
        <v>126</v>
      </c>
      <c r="B15" s="48">
        <v>1</v>
      </c>
      <c r="C15" s="48">
        <v>1</v>
      </c>
      <c r="D15" s="48">
        <v>1</v>
      </c>
    </row>
    <row r="16" spans="1:4" ht="15" x14ac:dyDescent="0.2">
      <c r="A16" s="39" t="s">
        <v>127</v>
      </c>
      <c r="B16" s="48">
        <v>1</v>
      </c>
      <c r="C16" s="48">
        <v>1</v>
      </c>
      <c r="D16" s="48">
        <v>1</v>
      </c>
    </row>
    <row r="17" spans="1:4" ht="15" x14ac:dyDescent="0.2">
      <c r="A17" s="39" t="s">
        <v>128</v>
      </c>
      <c r="B17" s="48">
        <v>1</v>
      </c>
      <c r="C17" s="48">
        <v>1</v>
      </c>
      <c r="D17" s="48">
        <v>1</v>
      </c>
    </row>
    <row r="18" spans="1:4" ht="15" x14ac:dyDescent="0.2">
      <c r="A18" s="39" t="s">
        <v>129</v>
      </c>
      <c r="B18" s="48">
        <v>1</v>
      </c>
      <c r="C18" s="48">
        <v>1.5</v>
      </c>
      <c r="D18" s="48">
        <v>1</v>
      </c>
    </row>
    <row r="19" spans="1:4" ht="15" x14ac:dyDescent="0.2">
      <c r="A19" s="39" t="s">
        <v>130</v>
      </c>
      <c r="B19" s="48">
        <v>1</v>
      </c>
      <c r="C19" s="48">
        <v>1</v>
      </c>
      <c r="D19" s="48">
        <v>1</v>
      </c>
    </row>
    <row r="20" spans="1:4" ht="15" x14ac:dyDescent="0.2">
      <c r="A20" s="39" t="s">
        <v>131</v>
      </c>
      <c r="B20" s="48">
        <v>1</v>
      </c>
      <c r="C20" s="48">
        <v>1</v>
      </c>
      <c r="D20" s="48">
        <v>1</v>
      </c>
    </row>
    <row r="21" spans="1:4" ht="15" x14ac:dyDescent="0.2">
      <c r="A21" s="38" t="s">
        <v>132</v>
      </c>
      <c r="B21" s="48">
        <v>2</v>
      </c>
      <c r="C21" s="48">
        <v>1.5</v>
      </c>
      <c r="D21" s="48">
        <v>1</v>
      </c>
    </row>
    <row r="22" spans="1:4" ht="15" x14ac:dyDescent="0.2">
      <c r="A22" s="38" t="s">
        <v>133</v>
      </c>
      <c r="B22" s="48">
        <v>3.5</v>
      </c>
      <c r="C22" s="48">
        <v>2</v>
      </c>
      <c r="D22" s="48">
        <v>1</v>
      </c>
    </row>
    <row r="23" spans="1:4" ht="15" x14ac:dyDescent="0.2">
      <c r="A23" s="38" t="s">
        <v>134</v>
      </c>
      <c r="B23" s="48">
        <v>4</v>
      </c>
      <c r="C23" s="48">
        <v>3</v>
      </c>
      <c r="D23" s="48">
        <v>1</v>
      </c>
    </row>
    <row r="24" spans="1:4" ht="15" x14ac:dyDescent="0.2">
      <c r="A24" s="38" t="s">
        <v>135</v>
      </c>
      <c r="B24" s="48">
        <v>1</v>
      </c>
      <c r="C24" s="48">
        <v>1</v>
      </c>
      <c r="D24" s="48">
        <v>1</v>
      </c>
    </row>
    <row r="25" spans="1:4" ht="15" x14ac:dyDescent="0.2">
      <c r="A25" s="38" t="s">
        <v>136</v>
      </c>
      <c r="B25" s="48">
        <v>2.5</v>
      </c>
      <c r="C25" s="48">
        <v>1.5</v>
      </c>
      <c r="D25" s="48">
        <v>1</v>
      </c>
    </row>
    <row r="26" spans="1:4" ht="15" x14ac:dyDescent="0.2">
      <c r="A26" s="38" t="s">
        <v>137</v>
      </c>
      <c r="B26" s="48">
        <v>3.5</v>
      </c>
      <c r="C26" s="48">
        <v>2</v>
      </c>
      <c r="D26" s="48">
        <v>1</v>
      </c>
    </row>
    <row r="27" spans="1:4" ht="15" x14ac:dyDescent="0.2">
      <c r="A27" s="38" t="s">
        <v>138</v>
      </c>
      <c r="B27" s="48">
        <v>2.5</v>
      </c>
      <c r="C27" s="48">
        <v>2.5</v>
      </c>
      <c r="D27" s="48">
        <v>1</v>
      </c>
    </row>
    <row r="28" spans="1:4" ht="15" x14ac:dyDescent="0.2">
      <c r="A28" s="38" t="s">
        <v>139</v>
      </c>
      <c r="B28" s="48">
        <v>1</v>
      </c>
      <c r="C28" s="48">
        <v>1</v>
      </c>
      <c r="D28" s="48">
        <v>1</v>
      </c>
    </row>
    <row r="29" spans="1:4" ht="15" x14ac:dyDescent="0.2">
      <c r="A29" s="38" t="s">
        <v>140</v>
      </c>
      <c r="B29" s="48">
        <v>1</v>
      </c>
      <c r="C29" s="48">
        <v>1</v>
      </c>
      <c r="D29" s="48">
        <v>1</v>
      </c>
    </row>
    <row r="30" spans="1:4" ht="15" x14ac:dyDescent="0.2">
      <c r="A30" s="38" t="s">
        <v>141</v>
      </c>
      <c r="B30" s="48">
        <v>1.5</v>
      </c>
      <c r="C30" s="48">
        <v>2</v>
      </c>
      <c r="D30" s="48">
        <v>1</v>
      </c>
    </row>
    <row r="31" spans="1:4" ht="15" x14ac:dyDescent="0.2">
      <c r="A31" s="38" t="s">
        <v>142</v>
      </c>
      <c r="B31" s="48">
        <v>2.5</v>
      </c>
      <c r="C31" s="48">
        <v>1</v>
      </c>
      <c r="D31" s="48">
        <v>1</v>
      </c>
    </row>
    <row r="32" spans="1:4" ht="15" x14ac:dyDescent="0.2">
      <c r="A32" s="39" t="s">
        <v>143</v>
      </c>
      <c r="B32" s="48">
        <v>1</v>
      </c>
      <c r="C32" s="48">
        <v>2.5</v>
      </c>
      <c r="D32" s="48">
        <v>1</v>
      </c>
    </row>
    <row r="33" spans="1:4" ht="15" x14ac:dyDescent="0.2">
      <c r="A33" s="39" t="s">
        <v>144</v>
      </c>
      <c r="B33" s="48">
        <v>1</v>
      </c>
      <c r="C33" s="48">
        <v>1.5</v>
      </c>
      <c r="D33" s="48">
        <v>1</v>
      </c>
    </row>
    <row r="34" spans="1:4" ht="15" x14ac:dyDescent="0.2">
      <c r="A34" s="39" t="s">
        <v>145</v>
      </c>
      <c r="B34" s="48">
        <v>1</v>
      </c>
      <c r="C34" s="48">
        <v>1.5</v>
      </c>
      <c r="D34" s="48">
        <v>1</v>
      </c>
    </row>
    <row r="35" spans="1:4" ht="15" x14ac:dyDescent="0.2">
      <c r="A35" s="39" t="s">
        <v>146</v>
      </c>
      <c r="B35" s="48">
        <v>1</v>
      </c>
      <c r="C35" s="48">
        <v>1</v>
      </c>
      <c r="D35" s="48">
        <v>1</v>
      </c>
    </row>
    <row r="36" spans="1:4" ht="15" x14ac:dyDescent="0.2">
      <c r="A36" s="39" t="s">
        <v>147</v>
      </c>
      <c r="B36" s="48">
        <v>1</v>
      </c>
      <c r="C36" s="48">
        <v>1</v>
      </c>
      <c r="D36" s="48">
        <v>1</v>
      </c>
    </row>
    <row r="37" spans="1:4" ht="15" x14ac:dyDescent="0.2">
      <c r="A37" s="39" t="s">
        <v>148</v>
      </c>
      <c r="B37" s="48">
        <v>1</v>
      </c>
      <c r="C37" s="48">
        <v>1</v>
      </c>
      <c r="D37" s="48">
        <v>1</v>
      </c>
    </row>
    <row r="38" spans="1:4" ht="15" x14ac:dyDescent="0.2">
      <c r="A38" s="38" t="s">
        <v>149</v>
      </c>
      <c r="B38" s="48">
        <v>1.5</v>
      </c>
      <c r="C38" s="48">
        <v>1.5</v>
      </c>
      <c r="D38" s="48">
        <v>1</v>
      </c>
    </row>
    <row r="39" spans="1:4" ht="15" x14ac:dyDescent="0.2">
      <c r="A39" s="38" t="s">
        <v>150</v>
      </c>
      <c r="B39" s="48">
        <v>1</v>
      </c>
      <c r="C39" s="48">
        <v>1</v>
      </c>
      <c r="D39" s="48">
        <v>1</v>
      </c>
    </row>
    <row r="40" spans="1:4" ht="15" x14ac:dyDescent="0.2">
      <c r="A40" s="38" t="s">
        <v>151</v>
      </c>
      <c r="B40" s="48">
        <v>1</v>
      </c>
      <c r="C40" s="48">
        <v>1</v>
      </c>
      <c r="D40" s="48">
        <v>1</v>
      </c>
    </row>
    <row r="41" spans="1:4" ht="15" x14ac:dyDescent="0.2">
      <c r="A41" s="38" t="s">
        <v>152</v>
      </c>
      <c r="B41" s="48">
        <v>1</v>
      </c>
      <c r="C41" s="48">
        <v>1</v>
      </c>
      <c r="D41" s="48">
        <v>1</v>
      </c>
    </row>
  </sheetData>
  <conditionalFormatting sqref="B2:D41">
    <cfRule type="cellIs" dxfId="5" priority="1" stopIfTrue="1" operator="greaterThanOrEqual">
      <formula>3</formula>
    </cfRule>
    <cfRule type="cellIs" dxfId="4" priority="2" stopIfTrue="1" operator="greaterThanOrEqual">
      <formula>2</formula>
    </cfRule>
    <cfRule type="cellIs" dxfId="3" priority="3" operator="greaterThanOrEqual">
      <formula>1</formula>
    </cfRule>
  </conditionalFormatting>
  <pageMargins left="0.25" right="0.25" top="0.75" bottom="0.75" header="0.3" footer="0.3"/>
  <pageSetup paperSize="5" fitToHeight="100" orientation="landscape" verticalDpi="0" r:id="rId1"/>
  <headerFooter>
    <oddHeader xml:space="preserve">&amp;L&amp;10COBIT® 2019 Governance System Design Toolkit&amp;R&amp;10&amp;D&amp;11
</oddHeader>
    <oddFooter>&amp;L&amp;10Copyright ISACA 2018&amp;C&amp;10&amp;F&amp;R&amp;10&amp;A—Page &amp;P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7290D-F5F1-41CA-AD43-17829ADFBDAB}">
  <sheetPr>
    <tabColor theme="9" tint="-0.499984740745262"/>
    <pageSetUpPr fitToPage="1"/>
  </sheetPr>
  <dimension ref="A1:U61"/>
  <sheetViews>
    <sheetView showGridLines="0" zoomScale="85" zoomScaleNormal="85" workbookViewId="0">
      <pane ySplit="2" topLeftCell="A3" activePane="bottomLeft" state="frozen"/>
      <selection activeCell="A9" sqref="A9:B9"/>
      <selection pane="bottomLeft" activeCell="B8" sqref="B8:C8"/>
    </sheetView>
  </sheetViews>
  <sheetFormatPr baseColWidth="10" defaultColWidth="8.83203125" defaultRowHeight="15" x14ac:dyDescent="0.2"/>
  <cols>
    <col min="1" max="1" width="11.83203125" customWidth="1"/>
    <col min="2" max="3" width="9" customWidth="1"/>
    <col min="4" max="4" width="10.83203125" customWidth="1"/>
    <col min="5" max="5" width="28.83203125" customWidth="1"/>
    <col min="6" max="6" width="27.83203125" customWidth="1"/>
    <col min="7" max="7" width="17.5" customWidth="1"/>
  </cols>
  <sheetData>
    <row r="1" spans="1:16" s="19" customFormat="1" ht="29.5" customHeight="1" x14ac:dyDescent="0.2">
      <c r="A1" s="209" t="s">
        <v>376</v>
      </c>
      <c r="B1" s="210"/>
      <c r="C1" s="210"/>
      <c r="D1" s="210"/>
      <c r="E1" s="210"/>
      <c r="F1" s="210"/>
      <c r="G1" s="209" t="s">
        <v>376</v>
      </c>
      <c r="H1" s="210"/>
      <c r="I1" s="210"/>
      <c r="J1" s="210"/>
      <c r="K1" s="210"/>
      <c r="L1" s="210"/>
      <c r="M1" s="210"/>
      <c r="N1" s="210"/>
      <c r="O1" s="210"/>
      <c r="P1" s="210"/>
    </row>
    <row r="2" spans="1:16" ht="15.75" customHeight="1" x14ac:dyDescent="0.2"/>
    <row r="3" spans="1:16" ht="21" customHeight="1" x14ac:dyDescent="0.2">
      <c r="A3" s="207" t="s">
        <v>377</v>
      </c>
      <c r="B3" s="207"/>
      <c r="C3" s="207"/>
      <c r="D3" s="207"/>
      <c r="E3" s="207"/>
      <c r="F3" s="207"/>
      <c r="G3" s="207" t="s">
        <v>377</v>
      </c>
      <c r="H3" s="207"/>
      <c r="I3" s="207"/>
      <c r="J3" s="207"/>
      <c r="K3" s="207"/>
      <c r="L3" s="207"/>
      <c r="M3" s="207"/>
      <c r="N3" s="207"/>
      <c r="O3" s="207"/>
      <c r="P3" s="207"/>
    </row>
    <row r="4" spans="1:16" ht="14.25" customHeight="1" x14ac:dyDescent="0.2"/>
    <row r="5" spans="1:16" s="19" customFormat="1" ht="20" customHeight="1" x14ac:dyDescent="0.2">
      <c r="A5" s="134" t="s">
        <v>94</v>
      </c>
      <c r="B5" s="256" t="s">
        <v>350</v>
      </c>
      <c r="C5" s="256"/>
      <c r="D5" s="138" t="s">
        <v>96</v>
      </c>
      <c r="H5" s="241" t="s">
        <v>351</v>
      </c>
      <c r="I5" s="241"/>
      <c r="J5" s="241"/>
      <c r="K5" s="241"/>
      <c r="L5" s="241"/>
    </row>
    <row r="6" spans="1:16" s="19" customFormat="1" ht="20" customHeight="1" x14ac:dyDescent="0.2">
      <c r="A6" s="137" t="s">
        <v>378</v>
      </c>
      <c r="B6" s="257">
        <v>0.1</v>
      </c>
      <c r="C6" s="257"/>
      <c r="D6" s="139">
        <v>0.15</v>
      </c>
    </row>
    <row r="7" spans="1:16" s="32" customFormat="1" ht="20" customHeight="1" x14ac:dyDescent="0.2">
      <c r="A7" s="137" t="s">
        <v>379</v>
      </c>
      <c r="B7" s="257">
        <v>0.2</v>
      </c>
      <c r="C7" s="257"/>
      <c r="D7" s="139">
        <v>0.7</v>
      </c>
      <c r="E7" s="19"/>
      <c r="F7" s="19"/>
      <c r="G7" s="19"/>
    </row>
    <row r="8" spans="1:16" s="32" customFormat="1" ht="20" customHeight="1" x14ac:dyDescent="0.2">
      <c r="A8" s="137" t="s">
        <v>380</v>
      </c>
      <c r="B8" s="258">
        <v>0.7</v>
      </c>
      <c r="C8" s="258"/>
      <c r="D8" s="140">
        <v>0.15</v>
      </c>
    </row>
    <row r="9" spans="1:16" x14ac:dyDescent="0.2">
      <c r="A9" s="133"/>
      <c r="B9" s="133"/>
      <c r="C9" s="133"/>
      <c r="D9" s="133"/>
    </row>
    <row r="10" spans="1:16" ht="85.5" customHeight="1" x14ac:dyDescent="0.2">
      <c r="A10" s="25"/>
      <c r="B10" s="25"/>
      <c r="C10" s="25"/>
      <c r="D10" s="25"/>
    </row>
    <row r="11" spans="1:16" ht="50.5" customHeight="1" x14ac:dyDescent="0.2">
      <c r="A11" s="25"/>
      <c r="B11" s="25"/>
      <c r="C11" s="25"/>
      <c r="D11" s="25"/>
    </row>
    <row r="12" spans="1:16" ht="220.5" customHeight="1" x14ac:dyDescent="0.2"/>
    <row r="13" spans="1:16" s="33" customFormat="1" x14ac:dyDescent="0.2">
      <c r="E13"/>
      <c r="F13"/>
    </row>
    <row r="14" spans="1:16" s="33" customFormat="1" x14ac:dyDescent="0.2">
      <c r="E14"/>
      <c r="F14"/>
    </row>
    <row r="15" spans="1:16" s="33" customFormat="1" x14ac:dyDescent="0.2">
      <c r="E15"/>
      <c r="F15"/>
    </row>
    <row r="16" spans="1:16" s="33" customFormat="1" x14ac:dyDescent="0.2">
      <c r="E16"/>
      <c r="F16"/>
    </row>
    <row r="17" spans="1:21" s="33" customFormat="1" ht="14" x14ac:dyDescent="0.2">
      <c r="E17" s="107"/>
      <c r="F17" s="108"/>
    </row>
    <row r="18" spans="1:21" s="32" customFormat="1" ht="24.5" customHeight="1" x14ac:dyDescent="0.2">
      <c r="A18" s="212" t="s">
        <v>104</v>
      </c>
      <c r="B18" s="212"/>
      <c r="C18" s="212"/>
      <c r="D18" s="212"/>
      <c r="E18" s="212"/>
      <c r="F18" s="212"/>
      <c r="G18" s="212" t="s">
        <v>104</v>
      </c>
      <c r="H18" s="212"/>
      <c r="I18" s="212"/>
      <c r="J18" s="212"/>
      <c r="K18" s="212"/>
      <c r="L18" s="212"/>
      <c r="M18" s="212"/>
      <c r="N18" s="212"/>
      <c r="O18" s="212"/>
      <c r="P18" s="212"/>
      <c r="Q18"/>
      <c r="R18"/>
      <c r="S18"/>
      <c r="T18"/>
      <c r="U18"/>
    </row>
    <row r="19" spans="1:21" ht="9" customHeight="1" x14ac:dyDescent="0.2"/>
    <row r="20" spans="1:21" s="32" customFormat="1" ht="36" customHeight="1" x14ac:dyDescent="0.2">
      <c r="A20" s="231" t="s">
        <v>169</v>
      </c>
      <c r="B20" s="232"/>
      <c r="C20" s="232"/>
      <c r="D20" s="232"/>
      <c r="E20"/>
      <c r="F20"/>
      <c r="G20"/>
    </row>
    <row r="21" spans="1:21" s="32" customFormat="1" ht="42.5" customHeight="1" x14ac:dyDescent="0.2">
      <c r="A21" s="94" t="s">
        <v>106</v>
      </c>
      <c r="B21" s="95" t="s">
        <v>107</v>
      </c>
      <c r="C21" s="95" t="s">
        <v>108</v>
      </c>
      <c r="D21" s="95" t="s">
        <v>109</v>
      </c>
    </row>
    <row r="22" spans="1:21" x14ac:dyDescent="0.2">
      <c r="A22" s="27" t="s">
        <v>113</v>
      </c>
      <c r="B22" s="127">
        <f t="array" ref="B22:B61">MMULT(DF10map!B2:D41,'DF10'!B6:B8)</f>
        <v>1.9</v>
      </c>
      <c r="C22" s="127">
        <f t="array" ref="C22:C61">MMULT(DF10map!B2:D41,'DF10'!D6:D8)</f>
        <v>2.5</v>
      </c>
      <c r="D22" s="128">
        <f>IFERROR(MROUND((100*B22/C22),5)-100,0)</f>
        <v>-25</v>
      </c>
    </row>
    <row r="23" spans="1:21" x14ac:dyDescent="0.2">
      <c r="A23" s="27" t="s">
        <v>114</v>
      </c>
      <c r="B23" s="127">
        <v>1.9499999999999997</v>
      </c>
      <c r="C23" s="127">
        <v>2.5750000000000002</v>
      </c>
      <c r="D23" s="128">
        <f t="shared" ref="D23:D61" si="0">IFERROR(MROUND((100*B23/C23),5)-100,0)</f>
        <v>-25</v>
      </c>
      <c r="I23" s="1"/>
    </row>
    <row r="24" spans="1:21" x14ac:dyDescent="0.2">
      <c r="A24" s="27" t="s">
        <v>115</v>
      </c>
      <c r="B24" s="127">
        <v>1.05</v>
      </c>
      <c r="C24" s="127">
        <v>1.075</v>
      </c>
      <c r="D24" s="128">
        <f t="shared" si="0"/>
        <v>0</v>
      </c>
    </row>
    <row r="25" spans="1:21" x14ac:dyDescent="0.2">
      <c r="A25" s="27" t="s">
        <v>116</v>
      </c>
      <c r="B25" s="127">
        <v>1.6999999999999997</v>
      </c>
      <c r="C25" s="127">
        <v>2</v>
      </c>
      <c r="D25" s="128">
        <f t="shared" si="0"/>
        <v>-15</v>
      </c>
    </row>
    <row r="26" spans="1:21" x14ac:dyDescent="0.2">
      <c r="A26" s="27" t="s">
        <v>117</v>
      </c>
      <c r="B26" s="127">
        <v>1.05</v>
      </c>
      <c r="C26" s="127">
        <v>1.075</v>
      </c>
      <c r="D26" s="128">
        <f t="shared" si="0"/>
        <v>0</v>
      </c>
    </row>
    <row r="27" spans="1:21" x14ac:dyDescent="0.2">
      <c r="A27" s="28" t="s">
        <v>118</v>
      </c>
      <c r="B27" s="127">
        <v>1.25</v>
      </c>
      <c r="C27" s="127">
        <v>1.5749999999999997</v>
      </c>
      <c r="D27" s="128">
        <f t="shared" si="0"/>
        <v>-20</v>
      </c>
    </row>
    <row r="28" spans="1:21" x14ac:dyDescent="0.2">
      <c r="A28" s="28" t="s">
        <v>119</v>
      </c>
      <c r="B28" s="127">
        <v>2.0499999999999998</v>
      </c>
      <c r="C28" s="127">
        <v>2.9249999999999998</v>
      </c>
      <c r="D28" s="128">
        <f t="shared" si="0"/>
        <v>-30</v>
      </c>
    </row>
    <row r="29" spans="1:21" x14ac:dyDescent="0.2">
      <c r="A29" s="28" t="s">
        <v>120</v>
      </c>
      <c r="B29" s="127">
        <v>1.1000000000000001</v>
      </c>
      <c r="C29" s="127">
        <v>1.1499999999999999</v>
      </c>
      <c r="D29" s="128">
        <f t="shared" si="0"/>
        <v>-5</v>
      </c>
    </row>
    <row r="30" spans="1:21" x14ac:dyDescent="0.2">
      <c r="A30" s="28" t="s">
        <v>121</v>
      </c>
      <c r="B30" s="127">
        <v>1.7</v>
      </c>
      <c r="C30" s="127">
        <v>2.8499999999999996</v>
      </c>
      <c r="D30" s="128">
        <f t="shared" si="0"/>
        <v>-40</v>
      </c>
    </row>
    <row r="31" spans="1:21" x14ac:dyDescent="0.2">
      <c r="A31" s="28" t="s">
        <v>122</v>
      </c>
      <c r="B31" s="127">
        <v>1.6</v>
      </c>
      <c r="C31" s="127">
        <v>2.5</v>
      </c>
      <c r="D31" s="128">
        <f t="shared" si="0"/>
        <v>-35</v>
      </c>
    </row>
    <row r="32" spans="1:21" x14ac:dyDescent="0.2">
      <c r="A32" s="28" t="s">
        <v>123</v>
      </c>
      <c r="B32" s="127">
        <v>1.1000000000000001</v>
      </c>
      <c r="C32" s="127">
        <v>1.3499999999999996</v>
      </c>
      <c r="D32" s="128">
        <f t="shared" si="0"/>
        <v>-20</v>
      </c>
    </row>
    <row r="33" spans="1:4" x14ac:dyDescent="0.2">
      <c r="A33" s="28" t="s">
        <v>124</v>
      </c>
      <c r="B33" s="127">
        <v>1.1499999999999999</v>
      </c>
      <c r="C33" s="127">
        <v>1.2249999999999999</v>
      </c>
      <c r="D33" s="128">
        <f t="shared" si="0"/>
        <v>-5</v>
      </c>
    </row>
    <row r="34" spans="1:4" x14ac:dyDescent="0.2">
      <c r="A34" s="28" t="s">
        <v>125</v>
      </c>
      <c r="B34" s="127">
        <v>1.3</v>
      </c>
      <c r="C34" s="127">
        <v>1.6499999999999997</v>
      </c>
      <c r="D34" s="128">
        <f t="shared" si="0"/>
        <v>-20</v>
      </c>
    </row>
    <row r="35" spans="1:4" x14ac:dyDescent="0.2">
      <c r="A35" s="28" t="s">
        <v>126</v>
      </c>
      <c r="B35" s="127">
        <v>1.1499999999999999</v>
      </c>
      <c r="C35" s="127">
        <v>1.4249999999999998</v>
      </c>
      <c r="D35" s="128">
        <f t="shared" si="0"/>
        <v>-20</v>
      </c>
    </row>
    <row r="36" spans="1:4" x14ac:dyDescent="0.2">
      <c r="A36" s="28" t="s">
        <v>127</v>
      </c>
      <c r="B36" s="127">
        <v>1.25</v>
      </c>
      <c r="C36" s="127">
        <v>1.5749999999999997</v>
      </c>
      <c r="D36" s="128">
        <f t="shared" si="0"/>
        <v>-20</v>
      </c>
    </row>
    <row r="37" spans="1:4" x14ac:dyDescent="0.2">
      <c r="A37" s="28" t="s">
        <v>128</v>
      </c>
      <c r="B37" s="127">
        <v>1.1499999999999999</v>
      </c>
      <c r="C37" s="127">
        <v>1.4249999999999998</v>
      </c>
      <c r="D37" s="128">
        <f t="shared" si="0"/>
        <v>-20</v>
      </c>
    </row>
    <row r="38" spans="1:4" x14ac:dyDescent="0.2">
      <c r="A38" s="28" t="s">
        <v>129</v>
      </c>
      <c r="B38" s="127">
        <v>1.2</v>
      </c>
      <c r="C38" s="127">
        <v>1.4999999999999998</v>
      </c>
      <c r="D38" s="128">
        <f t="shared" si="0"/>
        <v>-20</v>
      </c>
    </row>
    <row r="39" spans="1:4" x14ac:dyDescent="0.2">
      <c r="A39" s="28" t="s">
        <v>130</v>
      </c>
      <c r="B39" s="127">
        <v>1</v>
      </c>
      <c r="C39" s="127">
        <v>1</v>
      </c>
      <c r="D39" s="128">
        <f t="shared" si="0"/>
        <v>0</v>
      </c>
    </row>
    <row r="40" spans="1:4" x14ac:dyDescent="0.2">
      <c r="A40" s="28" t="s">
        <v>131</v>
      </c>
      <c r="B40" s="127">
        <v>1.35</v>
      </c>
      <c r="C40" s="127">
        <v>1.9249999999999998</v>
      </c>
      <c r="D40" s="128">
        <f t="shared" si="0"/>
        <v>-30</v>
      </c>
    </row>
    <row r="41" spans="1:4" x14ac:dyDescent="0.2">
      <c r="A41" s="27" t="s">
        <v>170</v>
      </c>
      <c r="B41" s="127">
        <v>2.0499999999999998</v>
      </c>
      <c r="C41" s="127">
        <v>2.9249999999999998</v>
      </c>
      <c r="D41" s="128">
        <f t="shared" si="0"/>
        <v>-30</v>
      </c>
    </row>
    <row r="42" spans="1:4" x14ac:dyDescent="0.2">
      <c r="A42" s="27" t="s">
        <v>133</v>
      </c>
      <c r="B42" s="127">
        <v>1.55</v>
      </c>
      <c r="C42" s="127">
        <v>2.4249999999999998</v>
      </c>
      <c r="D42" s="128">
        <f t="shared" si="0"/>
        <v>-35</v>
      </c>
    </row>
    <row r="43" spans="1:4" x14ac:dyDescent="0.2">
      <c r="A43" s="27" t="s">
        <v>134</v>
      </c>
      <c r="B43" s="127">
        <v>1.6</v>
      </c>
      <c r="C43" s="127">
        <v>2.5</v>
      </c>
      <c r="D43" s="128">
        <f t="shared" si="0"/>
        <v>-35</v>
      </c>
    </row>
    <row r="44" spans="1:4" x14ac:dyDescent="0.2">
      <c r="A44" s="27" t="s">
        <v>135</v>
      </c>
      <c r="B44" s="127">
        <v>1.1499999999999999</v>
      </c>
      <c r="C44" s="127">
        <v>1.4249999999999998</v>
      </c>
      <c r="D44" s="128">
        <f t="shared" si="0"/>
        <v>-20</v>
      </c>
    </row>
    <row r="45" spans="1:4" x14ac:dyDescent="0.2">
      <c r="A45" s="27" t="s">
        <v>136</v>
      </c>
      <c r="B45" s="127">
        <v>1.4</v>
      </c>
      <c r="C45" s="127">
        <v>1.9999999999999998</v>
      </c>
      <c r="D45" s="128">
        <f t="shared" si="0"/>
        <v>-30</v>
      </c>
    </row>
    <row r="46" spans="1:4" x14ac:dyDescent="0.2">
      <c r="A46" s="27" t="s">
        <v>137</v>
      </c>
      <c r="B46" s="127">
        <v>1.35</v>
      </c>
      <c r="C46" s="127">
        <v>1.9249999999999998</v>
      </c>
      <c r="D46" s="128">
        <f t="shared" si="0"/>
        <v>-30</v>
      </c>
    </row>
    <row r="47" spans="1:4" x14ac:dyDescent="0.2">
      <c r="A47" s="27" t="s">
        <v>138</v>
      </c>
      <c r="B47" s="127">
        <v>1.55</v>
      </c>
      <c r="C47" s="127">
        <v>2.4249999999999998</v>
      </c>
      <c r="D47" s="128">
        <f t="shared" si="0"/>
        <v>-35</v>
      </c>
    </row>
    <row r="48" spans="1:4" x14ac:dyDescent="0.2">
      <c r="A48" s="27" t="s">
        <v>139</v>
      </c>
      <c r="B48" s="127">
        <v>1.05</v>
      </c>
      <c r="C48" s="127">
        <v>1.075</v>
      </c>
      <c r="D48" s="128">
        <f t="shared" si="0"/>
        <v>0</v>
      </c>
    </row>
    <row r="49" spans="1:4" x14ac:dyDescent="0.2">
      <c r="A49" s="27" t="s">
        <v>140</v>
      </c>
      <c r="B49" s="127">
        <v>1</v>
      </c>
      <c r="C49" s="127">
        <v>1</v>
      </c>
      <c r="D49" s="128">
        <f t="shared" si="0"/>
        <v>0</v>
      </c>
    </row>
    <row r="50" spans="1:4" x14ac:dyDescent="0.2">
      <c r="A50" s="27" t="s">
        <v>141</v>
      </c>
      <c r="B50" s="127">
        <v>1.05</v>
      </c>
      <c r="C50" s="127">
        <v>1.075</v>
      </c>
      <c r="D50" s="128">
        <f t="shared" si="0"/>
        <v>0</v>
      </c>
    </row>
    <row r="51" spans="1:4" x14ac:dyDescent="0.2">
      <c r="A51" s="27" t="s">
        <v>142</v>
      </c>
      <c r="B51" s="127">
        <v>1.55</v>
      </c>
      <c r="C51" s="127">
        <v>2.4249999999999998</v>
      </c>
      <c r="D51" s="128">
        <f t="shared" si="0"/>
        <v>-35</v>
      </c>
    </row>
    <row r="52" spans="1:4" x14ac:dyDescent="0.2">
      <c r="A52" s="28" t="s">
        <v>143</v>
      </c>
      <c r="B52" s="127">
        <v>1</v>
      </c>
      <c r="C52" s="127">
        <v>1</v>
      </c>
      <c r="D52" s="128">
        <f t="shared" si="0"/>
        <v>0</v>
      </c>
    </row>
    <row r="53" spans="1:4" x14ac:dyDescent="0.2">
      <c r="A53" s="28" t="s">
        <v>144</v>
      </c>
      <c r="B53" s="127">
        <v>1</v>
      </c>
      <c r="C53" s="127">
        <v>1</v>
      </c>
      <c r="D53" s="128">
        <f t="shared" si="0"/>
        <v>0</v>
      </c>
    </row>
    <row r="54" spans="1:4" x14ac:dyDescent="0.2">
      <c r="A54" s="28" t="s">
        <v>145</v>
      </c>
      <c r="B54" s="127">
        <v>1.05</v>
      </c>
      <c r="C54" s="127">
        <v>1.075</v>
      </c>
      <c r="D54" s="128">
        <f t="shared" si="0"/>
        <v>0</v>
      </c>
    </row>
    <row r="55" spans="1:4" x14ac:dyDescent="0.2">
      <c r="A55" s="28" t="s">
        <v>146</v>
      </c>
      <c r="B55" s="127">
        <v>1.05</v>
      </c>
      <c r="C55" s="127">
        <v>1.075</v>
      </c>
      <c r="D55" s="128">
        <f t="shared" si="0"/>
        <v>0</v>
      </c>
    </row>
    <row r="56" spans="1:4" x14ac:dyDescent="0.2">
      <c r="A56" s="28" t="s">
        <v>147</v>
      </c>
      <c r="B56" s="127">
        <v>1.05</v>
      </c>
      <c r="C56" s="127">
        <v>1.075</v>
      </c>
      <c r="D56" s="128">
        <f t="shared" si="0"/>
        <v>0</v>
      </c>
    </row>
    <row r="57" spans="1:4" x14ac:dyDescent="0.2">
      <c r="A57" s="28" t="s">
        <v>148</v>
      </c>
      <c r="B57" s="127">
        <v>1</v>
      </c>
      <c r="C57" s="127">
        <v>1</v>
      </c>
      <c r="D57" s="128">
        <f t="shared" si="0"/>
        <v>0</v>
      </c>
    </row>
    <row r="58" spans="1:4" x14ac:dyDescent="0.2">
      <c r="A58" s="27" t="s">
        <v>149</v>
      </c>
      <c r="B58" s="127">
        <v>1.4</v>
      </c>
      <c r="C58" s="127">
        <v>1.9999999999999998</v>
      </c>
      <c r="D58" s="128">
        <f t="shared" si="0"/>
        <v>-30</v>
      </c>
    </row>
    <row r="59" spans="1:4" x14ac:dyDescent="0.2">
      <c r="A59" s="27" t="s">
        <v>150</v>
      </c>
      <c r="B59" s="127">
        <v>1</v>
      </c>
      <c r="C59" s="127">
        <v>1</v>
      </c>
      <c r="D59" s="128">
        <f t="shared" si="0"/>
        <v>0</v>
      </c>
    </row>
    <row r="60" spans="1:4" x14ac:dyDescent="0.2">
      <c r="A60" s="27" t="s">
        <v>151</v>
      </c>
      <c r="B60" s="127">
        <v>1</v>
      </c>
      <c r="C60" s="127">
        <v>1</v>
      </c>
      <c r="D60" s="128">
        <f t="shared" si="0"/>
        <v>0</v>
      </c>
    </row>
    <row r="61" spans="1:4" x14ac:dyDescent="0.2">
      <c r="A61" s="27" t="s">
        <v>152</v>
      </c>
      <c r="B61" s="127">
        <v>1</v>
      </c>
      <c r="C61" s="127">
        <v>1</v>
      </c>
      <c r="D61" s="128">
        <f t="shared" si="0"/>
        <v>0</v>
      </c>
    </row>
  </sheetData>
  <mergeCells count="12">
    <mergeCell ref="H5:L5"/>
    <mergeCell ref="G1:P1"/>
    <mergeCell ref="G3:P3"/>
    <mergeCell ref="A20:D20"/>
    <mergeCell ref="A18:F18"/>
    <mergeCell ref="G18:P18"/>
    <mergeCell ref="A3:F3"/>
    <mergeCell ref="B5:C5"/>
    <mergeCell ref="B6:C6"/>
    <mergeCell ref="B7:C7"/>
    <mergeCell ref="B8:C8"/>
    <mergeCell ref="A1:F1"/>
  </mergeCells>
  <pageMargins left="0.25" right="0.25" top="0.75" bottom="0.75" header="0.3" footer="0.3"/>
  <pageSetup paperSize="5" scale="87" fitToHeight="100" orientation="landscape" verticalDpi="4294967293" r:id="rId1"/>
  <headerFooter>
    <oddHeader xml:space="preserve">&amp;L&amp;10COBIT® 2019 Governance System Design Toolkit&amp;R&amp;10&amp;D&amp;11
</oddHeader>
    <oddFooter>&amp;L&amp;10Copyright ISACA 2018&amp;C&amp;10&amp;F&amp;R&amp;10&amp;A—Page &amp;P</oddFooter>
  </headerFooter>
  <rowBreaks count="1" manualBreakCount="1">
    <brk id="16" max="1638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15A88-358F-4973-80AC-1145374458F9}">
  <sheetPr>
    <tabColor theme="8" tint="-0.499984740745262"/>
    <pageSetUpPr fitToPage="1"/>
  </sheetPr>
  <dimension ref="A1:D41"/>
  <sheetViews>
    <sheetView showGridLines="0" zoomScale="85" zoomScaleNormal="85" workbookViewId="0">
      <pane ySplit="1" topLeftCell="A2" activePane="bottomLeft" state="frozen"/>
      <selection activeCell="A9" sqref="A9:B9"/>
      <selection pane="bottomLeft" activeCell="A22" sqref="A22"/>
    </sheetView>
  </sheetViews>
  <sheetFormatPr baseColWidth="10" defaultColWidth="8.83203125" defaultRowHeight="16" x14ac:dyDescent="0.2"/>
  <cols>
    <col min="1" max="1" width="8.83203125" style="26"/>
    <col min="2" max="4" width="13.83203125" style="29" customWidth="1"/>
  </cols>
  <sheetData>
    <row r="1" spans="1:4" ht="21" x14ac:dyDescent="0.2">
      <c r="A1" s="42" t="s">
        <v>25</v>
      </c>
      <c r="B1" s="40" t="s">
        <v>381</v>
      </c>
      <c r="C1" s="40" t="s">
        <v>379</v>
      </c>
      <c r="D1" s="40" t="s">
        <v>382</v>
      </c>
    </row>
    <row r="2" spans="1:4" ht="15" x14ac:dyDescent="0.2">
      <c r="A2" s="38" t="s">
        <v>113</v>
      </c>
      <c r="B2" s="48">
        <v>3.5</v>
      </c>
      <c r="C2" s="48">
        <v>2.5</v>
      </c>
      <c r="D2" s="48">
        <v>1.5</v>
      </c>
    </row>
    <row r="3" spans="1:4" ht="15" x14ac:dyDescent="0.2">
      <c r="A3" s="38" t="s">
        <v>114</v>
      </c>
      <c r="B3" s="48">
        <v>4</v>
      </c>
      <c r="C3" s="48">
        <v>2.5</v>
      </c>
      <c r="D3" s="48">
        <v>1.5</v>
      </c>
    </row>
    <row r="4" spans="1:4" ht="15" x14ac:dyDescent="0.2">
      <c r="A4" s="38" t="s">
        <v>115</v>
      </c>
      <c r="B4" s="48">
        <v>1.5</v>
      </c>
      <c r="C4" s="48">
        <v>1</v>
      </c>
      <c r="D4" s="48">
        <v>1</v>
      </c>
    </row>
    <row r="5" spans="1:4" ht="15" x14ac:dyDescent="0.2">
      <c r="A5" s="38" t="s">
        <v>116</v>
      </c>
      <c r="B5" s="48">
        <v>2.5</v>
      </c>
      <c r="C5" s="48">
        <v>2</v>
      </c>
      <c r="D5" s="48">
        <v>1.5</v>
      </c>
    </row>
    <row r="6" spans="1:4" ht="15" x14ac:dyDescent="0.2">
      <c r="A6" s="38" t="s">
        <v>117</v>
      </c>
      <c r="B6" s="48">
        <v>1.5</v>
      </c>
      <c r="C6" s="48">
        <v>1</v>
      </c>
      <c r="D6" s="48">
        <v>1</v>
      </c>
    </row>
    <row r="7" spans="1:4" ht="15" x14ac:dyDescent="0.2">
      <c r="A7" s="39" t="s">
        <v>118</v>
      </c>
      <c r="B7" s="48">
        <v>2.5</v>
      </c>
      <c r="C7" s="48">
        <v>1.5</v>
      </c>
      <c r="D7" s="48">
        <v>1</v>
      </c>
    </row>
    <row r="8" spans="1:4" ht="15" x14ac:dyDescent="0.2">
      <c r="A8" s="39" t="s">
        <v>119</v>
      </c>
      <c r="B8" s="48">
        <v>4</v>
      </c>
      <c r="C8" s="48">
        <v>3</v>
      </c>
      <c r="D8" s="48">
        <v>1.5</v>
      </c>
    </row>
    <row r="9" spans="1:4" ht="15" x14ac:dyDescent="0.2">
      <c r="A9" s="39" t="s">
        <v>120</v>
      </c>
      <c r="B9" s="48">
        <v>2</v>
      </c>
      <c r="C9" s="48">
        <v>1</v>
      </c>
      <c r="D9" s="48">
        <v>1</v>
      </c>
    </row>
    <row r="10" spans="1:4" ht="15" x14ac:dyDescent="0.2">
      <c r="A10" s="39" t="s">
        <v>121</v>
      </c>
      <c r="B10" s="48">
        <v>4</v>
      </c>
      <c r="C10" s="48">
        <v>3</v>
      </c>
      <c r="D10" s="48">
        <v>1</v>
      </c>
    </row>
    <row r="11" spans="1:4" ht="15" x14ac:dyDescent="0.2">
      <c r="A11" s="39" t="s">
        <v>122</v>
      </c>
      <c r="B11" s="48">
        <v>4</v>
      </c>
      <c r="C11" s="48">
        <v>2.5</v>
      </c>
      <c r="D11" s="48">
        <v>1</v>
      </c>
    </row>
    <row r="12" spans="1:4" ht="15" x14ac:dyDescent="0.2">
      <c r="A12" s="39" t="s">
        <v>123</v>
      </c>
      <c r="B12" s="48">
        <v>1</v>
      </c>
      <c r="C12" s="48">
        <v>1.5</v>
      </c>
      <c r="D12" s="48">
        <v>1</v>
      </c>
    </row>
    <row r="13" spans="1:4" ht="15" x14ac:dyDescent="0.2">
      <c r="A13" s="39" t="s">
        <v>124</v>
      </c>
      <c r="B13" s="48">
        <v>2.5</v>
      </c>
      <c r="C13" s="48">
        <v>1</v>
      </c>
      <c r="D13" s="48">
        <v>1</v>
      </c>
    </row>
    <row r="14" spans="1:4" ht="15" x14ac:dyDescent="0.2">
      <c r="A14" s="39" t="s">
        <v>125</v>
      </c>
      <c r="B14" s="48">
        <v>3</v>
      </c>
      <c r="C14" s="48">
        <v>1.5</v>
      </c>
      <c r="D14" s="48">
        <v>1</v>
      </c>
    </row>
    <row r="15" spans="1:4" ht="15" x14ac:dyDescent="0.2">
      <c r="A15" s="39" t="s">
        <v>126</v>
      </c>
      <c r="B15" s="48">
        <v>1.5</v>
      </c>
      <c r="C15" s="48">
        <v>1.5</v>
      </c>
      <c r="D15" s="48">
        <v>1</v>
      </c>
    </row>
    <row r="16" spans="1:4" ht="15" x14ac:dyDescent="0.2">
      <c r="A16" s="39" t="s">
        <v>127</v>
      </c>
      <c r="B16" s="48">
        <v>2.5</v>
      </c>
      <c r="C16" s="48">
        <v>1.5</v>
      </c>
      <c r="D16" s="48">
        <v>1</v>
      </c>
    </row>
    <row r="17" spans="1:4" ht="15" x14ac:dyDescent="0.2">
      <c r="A17" s="39" t="s">
        <v>128</v>
      </c>
      <c r="B17" s="48">
        <v>1.5</v>
      </c>
      <c r="C17" s="48">
        <v>1.5</v>
      </c>
      <c r="D17" s="48">
        <v>1</v>
      </c>
    </row>
    <row r="18" spans="1:4" ht="15" x14ac:dyDescent="0.2">
      <c r="A18" s="39" t="s">
        <v>129</v>
      </c>
      <c r="B18" s="48">
        <v>2</v>
      </c>
      <c r="C18" s="48">
        <v>1.5</v>
      </c>
      <c r="D18" s="48">
        <v>1</v>
      </c>
    </row>
    <row r="19" spans="1:4" ht="15" x14ac:dyDescent="0.2">
      <c r="A19" s="39" t="s">
        <v>130</v>
      </c>
      <c r="B19" s="48">
        <v>1</v>
      </c>
      <c r="C19" s="48">
        <v>1</v>
      </c>
      <c r="D19" s="48">
        <v>1</v>
      </c>
    </row>
    <row r="20" spans="1:4" ht="15" x14ac:dyDescent="0.2">
      <c r="A20" s="39" t="s">
        <v>131</v>
      </c>
      <c r="B20" s="48">
        <v>2.5</v>
      </c>
      <c r="C20" s="48">
        <v>2</v>
      </c>
      <c r="D20" s="48">
        <v>1</v>
      </c>
    </row>
    <row r="21" spans="1:4" ht="15" x14ac:dyDescent="0.2">
      <c r="A21" s="38" t="s">
        <v>132</v>
      </c>
      <c r="B21" s="48">
        <v>4</v>
      </c>
      <c r="C21" s="48">
        <v>3</v>
      </c>
      <c r="D21" s="48">
        <v>1.5</v>
      </c>
    </row>
    <row r="22" spans="1:4" ht="15" x14ac:dyDescent="0.2">
      <c r="A22" s="38" t="s">
        <v>133</v>
      </c>
      <c r="B22" s="48">
        <v>3.5</v>
      </c>
      <c r="C22" s="48">
        <v>2.5</v>
      </c>
      <c r="D22" s="48">
        <v>1</v>
      </c>
    </row>
    <row r="23" spans="1:4" ht="15" x14ac:dyDescent="0.2">
      <c r="A23" s="38" t="s">
        <v>134</v>
      </c>
      <c r="B23" s="48">
        <v>4</v>
      </c>
      <c r="C23" s="48">
        <v>2.5</v>
      </c>
      <c r="D23" s="48">
        <v>1</v>
      </c>
    </row>
    <row r="24" spans="1:4" ht="15" x14ac:dyDescent="0.2">
      <c r="A24" s="38" t="s">
        <v>135</v>
      </c>
      <c r="B24" s="48">
        <v>1.5</v>
      </c>
      <c r="C24" s="48">
        <v>1.5</v>
      </c>
      <c r="D24" s="48">
        <v>1</v>
      </c>
    </row>
    <row r="25" spans="1:4" ht="15" x14ac:dyDescent="0.2">
      <c r="A25" s="38" t="s">
        <v>136</v>
      </c>
      <c r="B25" s="48">
        <v>3</v>
      </c>
      <c r="C25" s="48">
        <v>2</v>
      </c>
      <c r="D25" s="48">
        <v>1</v>
      </c>
    </row>
    <row r="26" spans="1:4" ht="15" x14ac:dyDescent="0.2">
      <c r="A26" s="38" t="s">
        <v>137</v>
      </c>
      <c r="B26" s="48">
        <v>2.5</v>
      </c>
      <c r="C26" s="48">
        <v>2</v>
      </c>
      <c r="D26" s="48">
        <v>1</v>
      </c>
    </row>
    <row r="27" spans="1:4" ht="15" x14ac:dyDescent="0.2">
      <c r="A27" s="38" t="s">
        <v>138</v>
      </c>
      <c r="B27" s="48">
        <v>3.5</v>
      </c>
      <c r="C27" s="48">
        <v>2.5</v>
      </c>
      <c r="D27" s="48">
        <v>1</v>
      </c>
    </row>
    <row r="28" spans="1:4" ht="15" x14ac:dyDescent="0.2">
      <c r="A28" s="38" t="s">
        <v>139</v>
      </c>
      <c r="B28" s="48">
        <v>1.5</v>
      </c>
      <c r="C28" s="48">
        <v>1</v>
      </c>
      <c r="D28" s="48">
        <v>1</v>
      </c>
    </row>
    <row r="29" spans="1:4" ht="15" x14ac:dyDescent="0.2">
      <c r="A29" s="38" t="s">
        <v>140</v>
      </c>
      <c r="B29" s="48">
        <v>1</v>
      </c>
      <c r="C29" s="48">
        <v>1</v>
      </c>
      <c r="D29" s="48">
        <v>1</v>
      </c>
    </row>
    <row r="30" spans="1:4" ht="15" x14ac:dyDescent="0.2">
      <c r="A30" s="38" t="s">
        <v>141</v>
      </c>
      <c r="B30" s="48">
        <v>1.5</v>
      </c>
      <c r="C30" s="48">
        <v>1</v>
      </c>
      <c r="D30" s="48">
        <v>1</v>
      </c>
    </row>
    <row r="31" spans="1:4" ht="15" x14ac:dyDescent="0.2">
      <c r="A31" s="38" t="s">
        <v>142</v>
      </c>
      <c r="B31" s="48">
        <v>3.5</v>
      </c>
      <c r="C31" s="48">
        <v>2.5</v>
      </c>
      <c r="D31" s="48">
        <v>1</v>
      </c>
    </row>
    <row r="32" spans="1:4" ht="15" x14ac:dyDescent="0.2">
      <c r="A32" s="39" t="s">
        <v>143</v>
      </c>
      <c r="B32" s="48">
        <v>1</v>
      </c>
      <c r="C32" s="48">
        <v>1</v>
      </c>
      <c r="D32" s="48">
        <v>1</v>
      </c>
    </row>
    <row r="33" spans="1:4" ht="15" x14ac:dyDescent="0.2">
      <c r="A33" s="39" t="s">
        <v>144</v>
      </c>
      <c r="B33" s="48">
        <v>1</v>
      </c>
      <c r="C33" s="48">
        <v>1</v>
      </c>
      <c r="D33" s="48">
        <v>1</v>
      </c>
    </row>
    <row r="34" spans="1:4" ht="15" x14ac:dyDescent="0.2">
      <c r="A34" s="39" t="s">
        <v>145</v>
      </c>
      <c r="B34" s="48">
        <v>1.5</v>
      </c>
      <c r="C34" s="48">
        <v>1</v>
      </c>
      <c r="D34" s="48">
        <v>1</v>
      </c>
    </row>
    <row r="35" spans="1:4" ht="15" x14ac:dyDescent="0.2">
      <c r="A35" s="39" t="s">
        <v>146</v>
      </c>
      <c r="B35" s="48">
        <v>1.5</v>
      </c>
      <c r="C35" s="48">
        <v>1</v>
      </c>
      <c r="D35" s="48">
        <v>1</v>
      </c>
    </row>
    <row r="36" spans="1:4" ht="15" x14ac:dyDescent="0.2">
      <c r="A36" s="39" t="s">
        <v>147</v>
      </c>
      <c r="B36" s="48">
        <v>1.5</v>
      </c>
      <c r="C36" s="48">
        <v>1</v>
      </c>
      <c r="D36" s="48">
        <v>1</v>
      </c>
    </row>
    <row r="37" spans="1:4" ht="15" x14ac:dyDescent="0.2">
      <c r="A37" s="39" t="s">
        <v>148</v>
      </c>
      <c r="B37" s="48">
        <v>1</v>
      </c>
      <c r="C37" s="48">
        <v>1</v>
      </c>
      <c r="D37" s="48">
        <v>1</v>
      </c>
    </row>
    <row r="38" spans="1:4" ht="15" x14ac:dyDescent="0.2">
      <c r="A38" s="38" t="s">
        <v>149</v>
      </c>
      <c r="B38" s="48">
        <v>3</v>
      </c>
      <c r="C38" s="48">
        <v>2</v>
      </c>
      <c r="D38" s="48">
        <v>1</v>
      </c>
    </row>
    <row r="39" spans="1:4" ht="15" x14ac:dyDescent="0.2">
      <c r="A39" s="38" t="s">
        <v>150</v>
      </c>
      <c r="B39" s="48">
        <v>1</v>
      </c>
      <c r="C39" s="48">
        <v>1</v>
      </c>
      <c r="D39" s="48">
        <v>1</v>
      </c>
    </row>
    <row r="40" spans="1:4" ht="15" x14ac:dyDescent="0.2">
      <c r="A40" s="38" t="s">
        <v>151</v>
      </c>
      <c r="B40" s="48">
        <v>1</v>
      </c>
      <c r="C40" s="48">
        <v>1</v>
      </c>
      <c r="D40" s="48">
        <v>1</v>
      </c>
    </row>
    <row r="41" spans="1:4" ht="15" x14ac:dyDescent="0.2">
      <c r="A41" s="38" t="s">
        <v>152</v>
      </c>
      <c r="B41" s="48">
        <v>1</v>
      </c>
      <c r="C41" s="48">
        <v>1</v>
      </c>
      <c r="D41" s="48">
        <v>1</v>
      </c>
    </row>
  </sheetData>
  <conditionalFormatting sqref="B2:D41">
    <cfRule type="cellIs" dxfId="2" priority="1" stopIfTrue="1" operator="greaterThanOrEqual">
      <formula>3</formula>
    </cfRule>
    <cfRule type="cellIs" dxfId="1" priority="2" stopIfTrue="1" operator="greaterThanOrEqual">
      <formula>2</formula>
    </cfRule>
    <cfRule type="cellIs" dxfId="0" priority="3" operator="greaterThanOrEqual">
      <formula>1</formula>
    </cfRule>
  </conditionalFormatting>
  <pageMargins left="0.25" right="0.25" top="0.75" bottom="0.75" header="0.3" footer="0.3"/>
  <pageSetup paperSize="5" fitToHeight="100" orientation="landscape" verticalDpi="0" r:id="rId1"/>
  <headerFooter>
    <oddHeader xml:space="preserve">&amp;L&amp;10COBIT® 2019 Governance System Design Toolkit&amp;R&amp;10&amp;D&amp;11
</oddHeader>
    <oddFooter>&amp;L&amp;10Copyright ISACA 2018&amp;C&amp;10&amp;F&amp;R&amp;10&amp;A—Page &amp;P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C4EFD-2006-4411-9805-5B962FE73FAC}">
  <sheetPr>
    <tabColor theme="4" tint="0.39997558519241921"/>
    <pageSetUpPr fitToPage="1"/>
  </sheetPr>
  <dimension ref="A1"/>
  <sheetViews>
    <sheetView showGridLines="0" zoomScale="70" zoomScaleNormal="70" workbookViewId="0">
      <selection activeCell="AN34" sqref="AN34"/>
    </sheetView>
  </sheetViews>
  <sheetFormatPr baseColWidth="10" defaultColWidth="8.83203125" defaultRowHeight="15" x14ac:dyDescent="0.2"/>
  <sheetData/>
  <pageMargins left="0.25" right="0.25" top="0.75" bottom="0.75" header="0.3" footer="0.3"/>
  <pageSetup paperSize="5" scale="48" fitToHeight="100" orientation="landscape" verticalDpi="4294967293" r:id="rId1"/>
  <headerFooter>
    <oddHeader xml:space="preserve">&amp;L&amp;10COBIT® 2019 Governance System Design Toolkit&amp;R&amp;10&amp;D&amp;11
</oddHeader>
    <oddFooter>&amp;L&amp;10Copyright ISACA 2018&amp;C&amp;10&amp;F&amp;R&amp;10&amp;A—Page &amp;P</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5C596-4A51-4836-8500-75A8FA9C105A}">
  <sheetPr>
    <tabColor theme="4" tint="0.39997558519241921"/>
    <pageSetUpPr fitToPage="1"/>
  </sheetPr>
  <dimension ref="A1"/>
  <sheetViews>
    <sheetView showGridLines="0" topLeftCell="B1" zoomScale="70" zoomScaleNormal="70" workbookViewId="0">
      <selection activeCell="U14" sqref="U14"/>
    </sheetView>
  </sheetViews>
  <sheetFormatPr baseColWidth="10" defaultColWidth="8.83203125" defaultRowHeight="15" x14ac:dyDescent="0.2"/>
  <sheetData/>
  <pageMargins left="0.25" right="0.25" top="0.75" bottom="0.75" header="0.3" footer="0.3"/>
  <pageSetup paperSize="5" scale="44" fitToHeight="100" orientation="landscape" verticalDpi="4294967293" r:id="rId1"/>
  <headerFooter>
    <oddHeader xml:space="preserve">&amp;L&amp;10COBIT® 2019 Governance System Design Toolkit&amp;R&amp;10&amp;D&amp;11
</oddHeader>
    <oddFooter>&amp;L&amp;10Copyright ISACA 2018&amp;C&amp;10&amp;F&amp;R&amp;10&amp;A—Page &amp;P</oddFooter>
  </headerFooter>
  <colBreaks count="1" manualBreakCount="1">
    <brk id="20"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032B9-84DF-4ACB-A100-8B34DFC0E27E}">
  <sheetPr>
    <tabColor theme="9" tint="-0.499984740745262"/>
    <pageSetUpPr fitToPage="1"/>
  </sheetPr>
  <dimension ref="A1:AD61"/>
  <sheetViews>
    <sheetView showGridLines="0" zoomScale="111" zoomScaleNormal="111" workbookViewId="0">
      <pane ySplit="2" topLeftCell="A18" activePane="bottomLeft" state="frozen"/>
      <selection activeCell="A9" sqref="A9:B9"/>
      <selection pane="bottomLeft" activeCell="D29" sqref="D29"/>
    </sheetView>
  </sheetViews>
  <sheetFormatPr baseColWidth="10" defaultColWidth="8.83203125" defaultRowHeight="15" x14ac:dyDescent="0.2"/>
  <cols>
    <col min="1" max="1" width="13.1640625" style="49" customWidth="1"/>
    <col min="2" max="2" width="6.83203125" style="49" customWidth="1"/>
    <col min="3" max="3" width="8.1640625" style="49" customWidth="1"/>
    <col min="4" max="4" width="21" style="49" customWidth="1"/>
    <col min="5" max="5" width="10.1640625" style="49" customWidth="1"/>
    <col min="6" max="6" width="14.83203125" style="49" customWidth="1"/>
    <col min="7" max="7" width="10.83203125" style="49" customWidth="1"/>
    <col min="8" max="8" width="4.83203125" style="49" customWidth="1"/>
    <col min="9" max="9" width="18.83203125" style="49" customWidth="1"/>
    <col min="10" max="10" width="8.83203125" style="49"/>
    <col min="11" max="14" width="7.1640625" style="49" customWidth="1"/>
    <col min="15" max="15" width="21.1640625" style="49" customWidth="1"/>
    <col min="16" max="19" width="8.83203125" style="49"/>
    <col min="31" max="16384" width="8.83203125" style="49"/>
  </cols>
  <sheetData>
    <row r="1" spans="1:30" s="90" customFormat="1" ht="35.5" customHeight="1" x14ac:dyDescent="0.2">
      <c r="A1" s="209" t="s">
        <v>92</v>
      </c>
      <c r="B1" s="210"/>
      <c r="C1" s="210"/>
      <c r="D1" s="210"/>
      <c r="E1" s="210"/>
      <c r="F1" s="210"/>
      <c r="G1" s="210"/>
      <c r="H1" s="210"/>
      <c r="I1" s="211"/>
      <c r="J1" s="209" t="s">
        <v>92</v>
      </c>
      <c r="K1" s="210"/>
      <c r="L1" s="210"/>
      <c r="M1" s="210"/>
      <c r="N1" s="210"/>
      <c r="O1" s="210"/>
      <c r="P1" s="210"/>
      <c r="Q1" s="210"/>
      <c r="R1" s="210"/>
      <c r="S1" s="210"/>
      <c r="T1"/>
      <c r="U1"/>
      <c r="V1"/>
      <c r="W1"/>
      <c r="X1"/>
      <c r="Y1"/>
      <c r="Z1"/>
      <c r="AA1"/>
      <c r="AB1"/>
      <c r="AC1"/>
      <c r="AD1"/>
    </row>
    <row r="2" spans="1:30" s="50" customFormat="1" ht="9" customHeight="1" x14ac:dyDescent="0.2">
      <c r="A2" s="88"/>
      <c r="H2" s="49"/>
      <c r="R2"/>
      <c r="S2"/>
      <c r="T2"/>
      <c r="U2"/>
      <c r="V2"/>
      <c r="W2"/>
      <c r="X2"/>
      <c r="Y2"/>
      <c r="Z2"/>
      <c r="AA2"/>
      <c r="AB2"/>
      <c r="AC2"/>
      <c r="AD2"/>
    </row>
    <row r="3" spans="1:30" s="92" customFormat="1" ht="25" customHeight="1" x14ac:dyDescent="0.2">
      <c r="A3" s="207" t="s">
        <v>93</v>
      </c>
      <c r="B3" s="208"/>
      <c r="C3" s="208"/>
      <c r="D3" s="208"/>
      <c r="E3" s="208"/>
      <c r="F3" s="208"/>
      <c r="G3" s="208"/>
      <c r="H3" s="208"/>
      <c r="I3" s="208"/>
      <c r="J3" s="207" t="s">
        <v>93</v>
      </c>
      <c r="K3" s="207"/>
      <c r="L3" s="207"/>
      <c r="M3" s="207"/>
      <c r="N3" s="207"/>
      <c r="O3" s="207"/>
      <c r="P3" s="207"/>
      <c r="Q3" s="207"/>
      <c r="R3" s="207"/>
      <c r="S3" s="207"/>
      <c r="T3"/>
      <c r="U3"/>
      <c r="V3"/>
      <c r="W3"/>
      <c r="X3"/>
      <c r="Y3"/>
      <c r="Z3"/>
      <c r="AA3"/>
      <c r="AB3"/>
      <c r="AC3"/>
      <c r="AD3"/>
    </row>
    <row r="4" spans="1:30" ht="7" customHeight="1" x14ac:dyDescent="0.2">
      <c r="R4"/>
      <c r="S4"/>
    </row>
    <row r="5" spans="1:30" s="32" customFormat="1" ht="6.5" customHeight="1" x14ac:dyDescent="0.2">
      <c r="C5" s="213"/>
      <c r="D5" s="213"/>
      <c r="E5" s="213"/>
      <c r="F5" s="213"/>
      <c r="G5" s="213"/>
      <c r="H5" s="49"/>
      <c r="R5"/>
      <c r="S5"/>
      <c r="T5"/>
      <c r="U5"/>
      <c r="V5"/>
      <c r="W5"/>
      <c r="X5"/>
      <c r="Y5"/>
      <c r="Z5"/>
      <c r="AA5"/>
      <c r="AB5"/>
      <c r="AC5"/>
      <c r="AD5"/>
    </row>
    <row r="6" spans="1:30" s="34" customFormat="1" ht="38" customHeight="1" x14ac:dyDescent="0.2">
      <c r="A6" s="214" t="s">
        <v>94</v>
      </c>
      <c r="B6" s="214"/>
      <c r="C6" s="215"/>
      <c r="D6" s="96" t="s">
        <v>95</v>
      </c>
      <c r="E6" s="96" t="s">
        <v>96</v>
      </c>
      <c r="F6"/>
      <c r="H6" s="78"/>
      <c r="R6"/>
      <c r="S6"/>
      <c r="T6"/>
      <c r="U6"/>
      <c r="V6"/>
      <c r="W6"/>
      <c r="X6"/>
      <c r="Y6"/>
      <c r="Z6"/>
      <c r="AA6"/>
      <c r="AB6"/>
      <c r="AC6"/>
      <c r="AD6"/>
    </row>
    <row r="7" spans="1:30" ht="21.5" customHeight="1" x14ac:dyDescent="0.2">
      <c r="A7" s="216" t="s">
        <v>97</v>
      </c>
      <c r="B7" s="216"/>
      <c r="C7" s="216"/>
      <c r="D7" s="97">
        <v>5</v>
      </c>
      <c r="E7" s="115">
        <v>3</v>
      </c>
      <c r="F7"/>
      <c r="R7"/>
      <c r="S7"/>
    </row>
    <row r="8" spans="1:30" ht="21.5" customHeight="1" x14ac:dyDescent="0.2">
      <c r="A8" s="216" t="s">
        <v>98</v>
      </c>
      <c r="B8" s="216"/>
      <c r="C8" s="216"/>
      <c r="D8" s="97">
        <v>2</v>
      </c>
      <c r="E8" s="115">
        <v>3</v>
      </c>
      <c r="F8"/>
      <c r="R8"/>
      <c r="S8"/>
    </row>
    <row r="9" spans="1:30" ht="21.5" customHeight="1" x14ac:dyDescent="0.2">
      <c r="A9" s="216" t="s">
        <v>99</v>
      </c>
      <c r="B9" s="216"/>
      <c r="C9" s="216"/>
      <c r="D9" s="97">
        <v>2</v>
      </c>
      <c r="E9" s="115">
        <v>3</v>
      </c>
      <c r="F9"/>
    </row>
    <row r="10" spans="1:30" ht="21.5" customHeight="1" x14ac:dyDescent="0.2">
      <c r="A10" s="216" t="s">
        <v>100</v>
      </c>
      <c r="B10" s="216"/>
      <c r="C10" s="216"/>
      <c r="D10" s="97">
        <v>4</v>
      </c>
      <c r="E10" s="116">
        <v>3</v>
      </c>
      <c r="F10"/>
      <c r="G10" s="89"/>
    </row>
    <row r="11" spans="1:30" ht="16" x14ac:dyDescent="0.2">
      <c r="A11" s="32"/>
      <c r="B11" s="32"/>
      <c r="C11" s="26"/>
      <c r="D11" s="26"/>
      <c r="E11" s="26"/>
      <c r="F11" s="26"/>
    </row>
    <row r="12" spans="1:30" s="33" customFormat="1" x14ac:dyDescent="0.2">
      <c r="C12" s="79" t="s">
        <v>101</v>
      </c>
      <c r="D12" s="79"/>
      <c r="E12" s="80">
        <f>AVERAGE(D7:D10)</f>
        <v>3.25</v>
      </c>
      <c r="F12" s="87"/>
      <c r="H12" s="49"/>
      <c r="T12"/>
      <c r="U12"/>
      <c r="V12"/>
      <c r="W12"/>
      <c r="X12"/>
      <c r="Y12"/>
      <c r="Z12"/>
      <c r="AA12"/>
      <c r="AB12"/>
      <c r="AC12"/>
      <c r="AD12"/>
    </row>
    <row r="13" spans="1:30" s="33" customFormat="1" x14ac:dyDescent="0.2">
      <c r="C13" s="79" t="s">
        <v>102</v>
      </c>
      <c r="D13" s="79"/>
      <c r="E13" s="80">
        <f>STDEVP(D7:D10)</f>
        <v>1.299038105676658</v>
      </c>
      <c r="F13" s="87"/>
      <c r="H13" s="49"/>
      <c r="T13"/>
      <c r="U13"/>
      <c r="V13"/>
      <c r="W13"/>
      <c r="X13"/>
      <c r="Y13"/>
      <c r="Z13"/>
      <c r="AA13"/>
      <c r="AB13"/>
      <c r="AC13"/>
      <c r="AD13"/>
    </row>
    <row r="14" spans="1:30" s="33" customFormat="1" x14ac:dyDescent="0.2">
      <c r="C14" s="79" t="s">
        <v>103</v>
      </c>
      <c r="D14" s="79"/>
      <c r="E14" s="80">
        <f>AVERAGE(E7:E10)/E12</f>
        <v>0.92307692307692313</v>
      </c>
      <c r="F14" s="87"/>
      <c r="H14" s="49"/>
      <c r="T14"/>
      <c r="U14"/>
      <c r="V14"/>
      <c r="W14"/>
      <c r="X14"/>
      <c r="Y14"/>
      <c r="Z14"/>
      <c r="AA14"/>
      <c r="AB14"/>
      <c r="AC14"/>
      <c r="AD14"/>
    </row>
    <row r="15" spans="1:30" ht="236.5" customHeight="1" x14ac:dyDescent="0.2"/>
    <row r="16" spans="1:30" ht="77" customHeight="1" x14ac:dyDescent="0.2"/>
    <row r="17" spans="1:30" ht="21.5" customHeight="1" x14ac:dyDescent="0.2"/>
    <row r="18" spans="1:30" s="32" customFormat="1" ht="25" customHeight="1" x14ac:dyDescent="0.2">
      <c r="A18" s="212" t="s">
        <v>104</v>
      </c>
      <c r="B18" s="212"/>
      <c r="C18" s="212"/>
      <c r="D18" s="212"/>
      <c r="E18" s="212"/>
      <c r="F18" s="212"/>
      <c r="G18" s="212"/>
      <c r="H18" s="212"/>
      <c r="I18" s="212"/>
      <c r="J18" s="212" t="s">
        <v>104</v>
      </c>
      <c r="K18" s="212"/>
      <c r="L18" s="212"/>
      <c r="M18" s="212"/>
      <c r="N18" s="212"/>
      <c r="O18" s="212"/>
      <c r="P18" s="212"/>
      <c r="Q18" s="212"/>
      <c r="R18" s="212"/>
      <c r="S18" s="212"/>
      <c r="T18"/>
      <c r="U18"/>
      <c r="V18"/>
      <c r="W18"/>
      <c r="X18"/>
      <c r="Y18"/>
      <c r="Z18"/>
      <c r="AA18"/>
      <c r="AB18"/>
      <c r="AC18"/>
      <c r="AD18"/>
    </row>
    <row r="19" spans="1:30" ht="6" customHeight="1" x14ac:dyDescent="0.2">
      <c r="A19" s="81"/>
      <c r="B19" s="81"/>
      <c r="C19" s="81"/>
      <c r="D19" s="81"/>
      <c r="E19" s="81"/>
      <c r="F19" s="81"/>
      <c r="G19" s="81"/>
      <c r="H19" s="81"/>
      <c r="I19" s="81"/>
      <c r="J19" s="81"/>
      <c r="K19" s="81"/>
      <c r="L19" s="81"/>
      <c r="M19" s="81"/>
      <c r="N19" s="81"/>
    </row>
    <row r="20" spans="1:30" s="50" customFormat="1" ht="41.5" customHeight="1" x14ac:dyDescent="0.2">
      <c r="A20" s="204" t="s">
        <v>105</v>
      </c>
      <c r="B20" s="205"/>
      <c r="C20" s="205"/>
      <c r="D20" s="206"/>
      <c r="E20" s="49"/>
      <c r="F20" s="49"/>
      <c r="G20" s="49"/>
      <c r="H20" s="82"/>
      <c r="I20" s="93"/>
      <c r="J20" s="93"/>
      <c r="K20" s="93"/>
      <c r="L20" s="93"/>
      <c r="M20" s="93"/>
      <c r="N20" s="93"/>
      <c r="T20"/>
      <c r="U20"/>
      <c r="V20"/>
      <c r="W20"/>
      <c r="X20"/>
      <c r="Y20"/>
      <c r="Z20"/>
      <c r="AA20"/>
      <c r="AB20"/>
      <c r="AC20"/>
      <c r="AD20"/>
    </row>
    <row r="21" spans="1:30" s="32" customFormat="1" ht="43" customHeight="1" x14ac:dyDescent="0.2">
      <c r="A21" s="94" t="s">
        <v>106</v>
      </c>
      <c r="B21" s="95" t="s">
        <v>107</v>
      </c>
      <c r="C21" s="95" t="s">
        <v>108</v>
      </c>
      <c r="D21" s="95" t="s">
        <v>109</v>
      </c>
      <c r="E21"/>
      <c r="F21"/>
      <c r="G21"/>
      <c r="H21" s="82"/>
      <c r="I21" s="83"/>
      <c r="J21" s="83"/>
      <c r="K21" s="83"/>
      <c r="L21" s="83"/>
      <c r="M21" s="83"/>
      <c r="N21" s="83"/>
      <c r="T21"/>
      <c r="U21"/>
      <c r="V21"/>
      <c r="W21"/>
      <c r="X21"/>
      <c r="Y21"/>
      <c r="Z21"/>
      <c r="AA21"/>
      <c r="AB21"/>
      <c r="AC21"/>
      <c r="AD21"/>
    </row>
    <row r="22" spans="1:30" s="20" customFormat="1" x14ac:dyDescent="0.2">
      <c r="A22" s="99" t="str">
        <f>LEFT(Canvas!A6,5)</f>
        <v>EDM01</v>
      </c>
      <c r="B22" s="151">
        <f t="array" ref="B22:B61">MMULT(DF1map!B2:E41,'DF1'!D7:D10)</f>
        <v>16</v>
      </c>
      <c r="C22" s="102">
        <f t="array" ref="C22:C61">MMULT(DF1map!B2:E41,'DF1'!E7:E10)</f>
        <v>15</v>
      </c>
      <c r="D22" s="86">
        <f>IFERROR(MROUND($E$14*100*B22/C22,5)-100,0)</f>
        <v>0</v>
      </c>
      <c r="E22"/>
      <c r="F22"/>
      <c r="G22"/>
      <c r="H22" s="84"/>
      <c r="I22" s="84"/>
      <c r="J22" s="84"/>
      <c r="K22" s="84"/>
      <c r="L22" s="84"/>
      <c r="M22" s="84"/>
      <c r="N22" s="84"/>
      <c r="T22"/>
      <c r="U22"/>
      <c r="V22"/>
      <c r="W22"/>
      <c r="X22"/>
      <c r="Y22"/>
      <c r="Z22"/>
      <c r="AA22"/>
      <c r="AB22"/>
      <c r="AC22"/>
      <c r="AD22"/>
    </row>
    <row r="23" spans="1:30" s="20" customFormat="1" x14ac:dyDescent="0.2">
      <c r="A23" s="99" t="str">
        <f>LEFT(Canvas!A7,5)</f>
        <v>EDM02</v>
      </c>
      <c r="B23" s="151">
        <v>27.5</v>
      </c>
      <c r="C23" s="102">
        <v>24</v>
      </c>
      <c r="D23" s="86">
        <f t="shared" ref="D23:D61" si="0">IFERROR(MROUND($E$14*100*B23/C23,5)-100,0)</f>
        <v>5</v>
      </c>
      <c r="E23"/>
      <c r="F23"/>
      <c r="G23"/>
      <c r="H23" s="84"/>
      <c r="I23" s="84"/>
      <c r="J23" s="85"/>
      <c r="K23" s="84"/>
      <c r="L23" s="84"/>
      <c r="M23" s="84"/>
      <c r="N23" s="84"/>
      <c r="T23"/>
      <c r="U23"/>
      <c r="V23"/>
      <c r="W23"/>
      <c r="X23"/>
      <c r="Y23"/>
      <c r="Z23"/>
      <c r="AA23"/>
      <c r="AB23"/>
      <c r="AC23"/>
      <c r="AD23"/>
    </row>
    <row r="24" spans="1:30" s="20" customFormat="1" x14ac:dyDescent="0.2">
      <c r="A24" s="99" t="str">
        <f>LEFT(Canvas!A8,5)</f>
        <v>EDM03</v>
      </c>
      <c r="B24" s="151">
        <v>17</v>
      </c>
      <c r="C24" s="102">
        <v>15</v>
      </c>
      <c r="D24" s="86">
        <f t="shared" si="0"/>
        <v>5</v>
      </c>
      <c r="E24"/>
      <c r="F24"/>
      <c r="G24"/>
      <c r="H24" s="84"/>
      <c r="I24" s="84"/>
      <c r="J24" s="84"/>
      <c r="K24" s="84"/>
      <c r="L24" s="84"/>
      <c r="M24" s="84"/>
      <c r="N24" s="84"/>
      <c r="T24"/>
      <c r="U24"/>
      <c r="V24"/>
      <c r="W24"/>
      <c r="X24"/>
      <c r="Y24"/>
      <c r="Z24"/>
      <c r="AA24"/>
      <c r="AB24"/>
      <c r="AC24"/>
      <c r="AD24"/>
    </row>
    <row r="25" spans="1:30" s="20" customFormat="1" x14ac:dyDescent="0.2">
      <c r="A25" s="99" t="str">
        <f>LEFT(Canvas!A9,5)</f>
        <v>EDM04</v>
      </c>
      <c r="B25" s="151">
        <v>21.5</v>
      </c>
      <c r="C25" s="102">
        <v>22.5</v>
      </c>
      <c r="D25" s="86">
        <f t="shared" si="0"/>
        <v>-10</v>
      </c>
      <c r="E25"/>
      <c r="F25"/>
      <c r="G25"/>
      <c r="H25" s="84"/>
      <c r="I25" s="84"/>
      <c r="J25" s="84"/>
      <c r="K25" s="84"/>
      <c r="L25" s="84"/>
      <c r="M25" s="84"/>
      <c r="N25" s="84"/>
      <c r="T25"/>
      <c r="U25"/>
      <c r="V25"/>
      <c r="W25"/>
      <c r="X25"/>
      <c r="Y25"/>
      <c r="Z25"/>
      <c r="AA25"/>
      <c r="AB25"/>
      <c r="AC25"/>
      <c r="AD25"/>
    </row>
    <row r="26" spans="1:30" s="20" customFormat="1" x14ac:dyDescent="0.2">
      <c r="A26" s="99" t="str">
        <f>LEFT(Canvas!A10,5)</f>
        <v>EDM05</v>
      </c>
      <c r="B26" s="151">
        <v>20.5</v>
      </c>
      <c r="C26" s="102">
        <v>18</v>
      </c>
      <c r="D26" s="86">
        <f t="shared" si="0"/>
        <v>5</v>
      </c>
      <c r="E26"/>
      <c r="F26"/>
      <c r="G26"/>
      <c r="H26" s="84"/>
      <c r="I26" s="84"/>
      <c r="J26" s="84"/>
      <c r="K26" s="84"/>
      <c r="L26" s="84"/>
      <c r="M26" s="84"/>
      <c r="N26" s="84"/>
      <c r="T26"/>
      <c r="U26"/>
      <c r="V26"/>
      <c r="W26"/>
      <c r="X26"/>
      <c r="Y26"/>
      <c r="Z26"/>
      <c r="AA26"/>
      <c r="AB26"/>
      <c r="AC26"/>
      <c r="AD26"/>
    </row>
    <row r="27" spans="1:30" s="20" customFormat="1" x14ac:dyDescent="0.2">
      <c r="A27" s="100" t="str">
        <f>LEFT(Canvas!A11,5)</f>
        <v>APO01</v>
      </c>
      <c r="B27" s="151">
        <v>13</v>
      </c>
      <c r="C27" s="102">
        <v>12</v>
      </c>
      <c r="D27" s="86">
        <f t="shared" si="0"/>
        <v>0</v>
      </c>
      <c r="E27"/>
      <c r="F27"/>
      <c r="G27"/>
      <c r="H27" s="84"/>
      <c r="I27" s="84"/>
      <c r="J27" s="84"/>
      <c r="K27" s="84"/>
      <c r="L27" s="84"/>
      <c r="M27" s="84"/>
      <c r="N27" s="84"/>
      <c r="T27"/>
      <c r="U27"/>
      <c r="V27"/>
      <c r="W27"/>
      <c r="X27"/>
      <c r="Y27"/>
      <c r="Z27"/>
      <c r="AA27"/>
      <c r="AB27"/>
      <c r="AC27"/>
      <c r="AD27"/>
    </row>
    <row r="28" spans="1:30" s="20" customFormat="1" x14ac:dyDescent="0.2">
      <c r="A28" s="100" t="str">
        <f>LEFT(Canvas!A12,5)</f>
        <v>APO02</v>
      </c>
      <c r="B28" s="151">
        <v>31.5</v>
      </c>
      <c r="C28" s="102">
        <v>28.5</v>
      </c>
      <c r="D28" s="86">
        <f t="shared" si="0"/>
        <v>0</v>
      </c>
      <c r="E28"/>
      <c r="F28"/>
      <c r="G28"/>
      <c r="H28" s="84"/>
      <c r="I28" s="84"/>
      <c r="J28" s="84"/>
      <c r="K28" s="84"/>
      <c r="L28" s="84"/>
      <c r="M28" s="84"/>
      <c r="N28" s="84"/>
      <c r="T28"/>
      <c r="U28"/>
      <c r="V28"/>
      <c r="W28"/>
      <c r="X28"/>
      <c r="Y28"/>
      <c r="Z28"/>
      <c r="AA28"/>
      <c r="AB28"/>
      <c r="AC28"/>
      <c r="AD28"/>
    </row>
    <row r="29" spans="1:30" s="20" customFormat="1" x14ac:dyDescent="0.2">
      <c r="A29" s="100" t="str">
        <f>LEFT(Canvas!A13,5)</f>
        <v>APO03</v>
      </c>
      <c r="B29" s="151">
        <v>30</v>
      </c>
      <c r="C29" s="102">
        <v>24</v>
      </c>
      <c r="D29" s="86">
        <f t="shared" si="0"/>
        <v>15</v>
      </c>
      <c r="E29"/>
      <c r="F29"/>
      <c r="G29"/>
      <c r="H29" s="84"/>
      <c r="I29" s="84"/>
      <c r="J29" s="84"/>
      <c r="K29" s="84"/>
      <c r="L29" s="84"/>
      <c r="M29" s="84"/>
      <c r="N29" s="84"/>
      <c r="T29"/>
      <c r="U29"/>
      <c r="V29"/>
      <c r="W29"/>
      <c r="X29"/>
      <c r="Y29"/>
      <c r="Z29"/>
      <c r="AA29"/>
      <c r="AB29"/>
      <c r="AC29"/>
      <c r="AD29"/>
    </row>
    <row r="30" spans="1:30" s="20" customFormat="1" x14ac:dyDescent="0.2">
      <c r="A30" s="100" t="str">
        <f>LEFT(Canvas!A14,5)</f>
        <v>APO04</v>
      </c>
      <c r="B30" s="151">
        <v>19</v>
      </c>
      <c r="C30" s="102">
        <v>21</v>
      </c>
      <c r="D30" s="86">
        <f t="shared" si="0"/>
        <v>-15</v>
      </c>
      <c r="E30"/>
      <c r="F30"/>
      <c r="G30"/>
      <c r="H30" s="84"/>
      <c r="I30" s="84"/>
      <c r="J30" s="84"/>
      <c r="K30" s="84"/>
      <c r="L30" s="84"/>
      <c r="M30" s="84"/>
      <c r="N30" s="84"/>
      <c r="T30"/>
      <c r="U30"/>
      <c r="V30"/>
      <c r="W30"/>
      <c r="X30"/>
      <c r="Y30"/>
      <c r="Z30"/>
      <c r="AA30"/>
      <c r="AB30"/>
      <c r="AC30"/>
      <c r="AD30"/>
    </row>
    <row r="31" spans="1:30" s="20" customFormat="1" x14ac:dyDescent="0.2">
      <c r="A31" s="100" t="str">
        <f>LEFT(Canvas!A15,5)</f>
        <v>APO05</v>
      </c>
      <c r="B31" s="151">
        <v>34.5</v>
      </c>
      <c r="C31" s="102">
        <v>33</v>
      </c>
      <c r="D31" s="86">
        <f t="shared" si="0"/>
        <v>-5</v>
      </c>
      <c r="E31"/>
      <c r="F31"/>
      <c r="G31"/>
      <c r="H31" s="84"/>
      <c r="I31" s="84"/>
      <c r="J31" s="84"/>
      <c r="K31" s="84"/>
      <c r="L31" s="84"/>
      <c r="M31" s="84"/>
      <c r="N31" s="84"/>
      <c r="T31"/>
      <c r="U31"/>
      <c r="V31"/>
      <c r="W31"/>
      <c r="X31"/>
      <c r="Y31"/>
      <c r="Z31"/>
      <c r="AA31"/>
      <c r="AB31"/>
      <c r="AC31"/>
      <c r="AD31"/>
    </row>
    <row r="32" spans="1:30" s="20" customFormat="1" x14ac:dyDescent="0.2">
      <c r="A32" s="100" t="str">
        <f>LEFT(Canvas!A16,5)</f>
        <v>APO06</v>
      </c>
      <c r="B32" s="151">
        <v>21.5</v>
      </c>
      <c r="C32" s="102">
        <v>22.5</v>
      </c>
      <c r="D32" s="86">
        <f t="shared" si="0"/>
        <v>-10</v>
      </c>
      <c r="E32"/>
      <c r="F32"/>
      <c r="G32"/>
      <c r="H32" s="84"/>
      <c r="I32" s="84"/>
      <c r="J32" s="84"/>
      <c r="K32" s="84"/>
      <c r="L32" s="84"/>
      <c r="M32" s="84"/>
      <c r="N32" s="84"/>
      <c r="T32"/>
      <c r="U32"/>
      <c r="V32"/>
      <c r="W32"/>
      <c r="X32"/>
      <c r="Y32"/>
      <c r="Z32"/>
      <c r="AA32"/>
      <c r="AB32"/>
      <c r="AC32"/>
      <c r="AD32"/>
    </row>
    <row r="33" spans="1:30" s="20" customFormat="1" x14ac:dyDescent="0.2">
      <c r="A33" s="100" t="str">
        <f>LEFT(Canvas!A17,5)</f>
        <v>APO07</v>
      </c>
      <c r="B33" s="151">
        <v>18</v>
      </c>
      <c r="C33" s="102">
        <v>15</v>
      </c>
      <c r="D33" s="86">
        <f t="shared" si="0"/>
        <v>10</v>
      </c>
      <c r="E33"/>
      <c r="F33"/>
      <c r="G33"/>
      <c r="H33" s="84"/>
      <c r="I33" s="84"/>
      <c r="J33" s="84"/>
      <c r="K33" s="84"/>
      <c r="L33" s="84"/>
      <c r="M33" s="84"/>
      <c r="N33" s="84"/>
      <c r="T33"/>
      <c r="U33"/>
      <c r="V33"/>
      <c r="W33"/>
      <c r="X33"/>
      <c r="Y33"/>
      <c r="Z33"/>
      <c r="AA33"/>
      <c r="AB33"/>
      <c r="AC33"/>
      <c r="AD33"/>
    </row>
    <row r="34" spans="1:30" s="20" customFormat="1" x14ac:dyDescent="0.2">
      <c r="A34" s="100" t="str">
        <f>LEFT(Canvas!A18,5)</f>
        <v>APO08</v>
      </c>
      <c r="B34" s="151">
        <v>24</v>
      </c>
      <c r="C34" s="102">
        <v>21</v>
      </c>
      <c r="D34" s="86">
        <f t="shared" si="0"/>
        <v>5</v>
      </c>
      <c r="E34"/>
      <c r="F34"/>
      <c r="G34"/>
      <c r="H34" s="84"/>
      <c r="I34" s="84"/>
      <c r="J34" s="84"/>
      <c r="K34" s="84"/>
      <c r="L34" s="84"/>
      <c r="M34" s="84"/>
      <c r="N34" s="84"/>
      <c r="T34"/>
      <c r="U34"/>
      <c r="V34"/>
      <c r="W34"/>
      <c r="X34"/>
      <c r="Y34"/>
      <c r="Z34"/>
      <c r="AA34"/>
      <c r="AB34"/>
      <c r="AC34"/>
      <c r="AD34"/>
    </row>
    <row r="35" spans="1:30" s="20" customFormat="1" x14ac:dyDescent="0.2">
      <c r="A35" s="100" t="str">
        <f>LEFT(Canvas!A19,5)</f>
        <v>APO09</v>
      </c>
      <c r="B35" s="151">
        <v>26</v>
      </c>
      <c r="C35" s="102">
        <v>22.5</v>
      </c>
      <c r="D35" s="86">
        <f t="shared" si="0"/>
        <v>5</v>
      </c>
      <c r="E35"/>
      <c r="F35"/>
      <c r="G35"/>
      <c r="H35" s="84"/>
      <c r="I35" s="84"/>
      <c r="J35" s="84"/>
      <c r="K35" s="84"/>
      <c r="L35" s="84"/>
      <c r="M35" s="84"/>
      <c r="N35" s="84"/>
      <c r="T35"/>
      <c r="U35"/>
      <c r="V35"/>
      <c r="W35"/>
      <c r="X35"/>
      <c r="Y35"/>
      <c r="Z35"/>
      <c r="AA35"/>
      <c r="AB35"/>
      <c r="AC35"/>
      <c r="AD35"/>
    </row>
    <row r="36" spans="1:30" s="20" customFormat="1" x14ac:dyDescent="0.2">
      <c r="A36" s="100" t="str">
        <f>LEFT(Canvas!A20,5)</f>
        <v>APO10</v>
      </c>
      <c r="B36" s="151">
        <v>20</v>
      </c>
      <c r="C36" s="102">
        <v>21</v>
      </c>
      <c r="D36" s="86">
        <f t="shared" si="0"/>
        <v>-10</v>
      </c>
      <c r="E36"/>
      <c r="F36"/>
      <c r="G36"/>
      <c r="H36" s="84"/>
      <c r="I36" s="84"/>
      <c r="J36" s="84"/>
      <c r="K36" s="84"/>
      <c r="L36" s="84"/>
      <c r="M36" s="84"/>
      <c r="N36" s="84"/>
      <c r="T36"/>
      <c r="U36"/>
      <c r="V36"/>
      <c r="W36"/>
      <c r="X36"/>
      <c r="Y36"/>
      <c r="Z36"/>
      <c r="AA36"/>
      <c r="AB36"/>
      <c r="AC36"/>
      <c r="AD36"/>
    </row>
    <row r="37" spans="1:30" s="20" customFormat="1" x14ac:dyDescent="0.2">
      <c r="A37" s="100" t="str">
        <f>LEFT(Canvas!A21,5)</f>
        <v>APO11</v>
      </c>
      <c r="B37" s="151">
        <v>25</v>
      </c>
      <c r="C37" s="102">
        <v>21</v>
      </c>
      <c r="D37" s="86">
        <f t="shared" si="0"/>
        <v>10</v>
      </c>
      <c r="E37"/>
      <c r="F37"/>
      <c r="G37"/>
      <c r="H37" s="84"/>
      <c r="I37" s="84"/>
      <c r="J37" s="84"/>
      <c r="K37" s="84"/>
      <c r="L37" s="84"/>
      <c r="M37" s="84"/>
      <c r="N37" s="84"/>
      <c r="T37"/>
      <c r="U37"/>
      <c r="V37"/>
      <c r="W37"/>
      <c r="X37"/>
      <c r="Y37"/>
      <c r="Z37"/>
      <c r="AA37"/>
      <c r="AB37"/>
      <c r="AC37"/>
      <c r="AD37"/>
    </row>
    <row r="38" spans="1:30" s="20" customFormat="1" x14ac:dyDescent="0.2">
      <c r="A38" s="100" t="str">
        <f>LEFT(Canvas!A22,5)</f>
        <v>APO12</v>
      </c>
      <c r="B38" s="151">
        <v>20</v>
      </c>
      <c r="C38" s="102">
        <v>18</v>
      </c>
      <c r="D38" s="86">
        <f t="shared" si="0"/>
        <v>5</v>
      </c>
      <c r="E38"/>
      <c r="F38"/>
      <c r="G38"/>
      <c r="H38" s="84"/>
      <c r="I38" s="84"/>
      <c r="J38" s="84"/>
      <c r="K38" s="84"/>
      <c r="L38" s="84"/>
      <c r="M38" s="84"/>
      <c r="N38" s="84"/>
      <c r="T38"/>
      <c r="U38"/>
      <c r="V38"/>
      <c r="W38"/>
      <c r="X38"/>
      <c r="Y38"/>
      <c r="Z38"/>
      <c r="AA38"/>
      <c r="AB38"/>
      <c r="AC38"/>
      <c r="AD38"/>
    </row>
    <row r="39" spans="1:30" s="20" customFormat="1" x14ac:dyDescent="0.2">
      <c r="A39" s="100" t="str">
        <f>LEFT(Canvas!A23,5)</f>
        <v>APO13</v>
      </c>
      <c r="B39" s="151">
        <v>19</v>
      </c>
      <c r="C39" s="102">
        <v>16.5</v>
      </c>
      <c r="D39" s="86">
        <f t="shared" si="0"/>
        <v>5</v>
      </c>
      <c r="E39"/>
      <c r="F39"/>
      <c r="G39"/>
      <c r="H39" s="84"/>
      <c r="I39" s="84"/>
      <c r="J39" s="84"/>
      <c r="K39" s="84"/>
      <c r="L39" s="84"/>
      <c r="M39" s="84"/>
      <c r="N39" s="84"/>
      <c r="T39"/>
      <c r="U39"/>
      <c r="V39"/>
      <c r="W39"/>
      <c r="X39"/>
      <c r="Y39"/>
      <c r="Z39"/>
      <c r="AA39"/>
      <c r="AB39"/>
      <c r="AC39"/>
      <c r="AD39"/>
    </row>
    <row r="40" spans="1:30" s="20" customFormat="1" x14ac:dyDescent="0.2">
      <c r="A40" s="100" t="str">
        <f>LEFT(Canvas!A24,5)</f>
        <v>APO14</v>
      </c>
      <c r="B40" s="151">
        <v>13</v>
      </c>
      <c r="C40" s="102">
        <v>12</v>
      </c>
      <c r="D40" s="86">
        <f t="shared" si="0"/>
        <v>0</v>
      </c>
      <c r="E40"/>
      <c r="F40"/>
      <c r="G40"/>
      <c r="H40" s="84"/>
      <c r="I40" s="84"/>
      <c r="J40" s="84"/>
      <c r="K40" s="84"/>
      <c r="L40" s="84"/>
      <c r="M40" s="84"/>
      <c r="N40" s="84"/>
      <c r="T40"/>
      <c r="U40"/>
      <c r="V40"/>
      <c r="W40"/>
      <c r="X40"/>
      <c r="Y40"/>
      <c r="Z40"/>
      <c r="AA40"/>
      <c r="AB40"/>
      <c r="AC40"/>
      <c r="AD40"/>
    </row>
    <row r="41" spans="1:30" s="20" customFormat="1" x14ac:dyDescent="0.2">
      <c r="A41" s="99" t="str">
        <f>LEFT(Canvas!A25,5)</f>
        <v>BAI01</v>
      </c>
      <c r="B41" s="151">
        <v>33</v>
      </c>
      <c r="C41" s="102">
        <v>27</v>
      </c>
      <c r="D41" s="86">
        <f t="shared" si="0"/>
        <v>15</v>
      </c>
      <c r="E41"/>
      <c r="F41"/>
      <c r="G41"/>
      <c r="H41" s="84"/>
      <c r="I41" s="84"/>
      <c r="J41" s="84"/>
      <c r="K41" s="84"/>
      <c r="L41" s="84"/>
      <c r="M41" s="84"/>
      <c r="N41" s="84"/>
      <c r="T41"/>
      <c r="U41"/>
      <c r="V41"/>
      <c r="W41"/>
      <c r="X41"/>
      <c r="Y41"/>
      <c r="Z41"/>
      <c r="AA41"/>
      <c r="AB41"/>
      <c r="AC41"/>
      <c r="AD41"/>
    </row>
    <row r="42" spans="1:30" s="20" customFormat="1" x14ac:dyDescent="0.2">
      <c r="A42" s="99" t="str">
        <f>LEFT(Canvas!A26,5)</f>
        <v>BAI02</v>
      </c>
      <c r="B42" s="151">
        <v>14</v>
      </c>
      <c r="C42" s="102">
        <v>13.5</v>
      </c>
      <c r="D42" s="86">
        <f t="shared" si="0"/>
        <v>-5</v>
      </c>
      <c r="E42"/>
      <c r="F42"/>
      <c r="G42"/>
      <c r="H42" s="84"/>
      <c r="I42" s="84"/>
      <c r="J42" s="84"/>
      <c r="K42" s="84"/>
      <c r="L42" s="84"/>
      <c r="M42" s="84"/>
      <c r="N42" s="84"/>
      <c r="T42"/>
      <c r="U42"/>
      <c r="V42"/>
      <c r="W42"/>
      <c r="X42"/>
      <c r="Y42"/>
      <c r="Z42"/>
      <c r="AA42"/>
      <c r="AB42"/>
      <c r="AC42"/>
      <c r="AD42"/>
    </row>
    <row r="43" spans="1:30" s="20" customFormat="1" x14ac:dyDescent="0.2">
      <c r="A43" s="99" t="str">
        <f>LEFT(Canvas!A27,5)</f>
        <v>BAI03</v>
      </c>
      <c r="B43" s="151">
        <v>14</v>
      </c>
      <c r="C43" s="102">
        <v>13.5</v>
      </c>
      <c r="D43" s="86">
        <f t="shared" si="0"/>
        <v>-5</v>
      </c>
      <c r="E43"/>
      <c r="F43"/>
      <c r="G43"/>
      <c r="H43" s="84"/>
      <c r="I43" s="84"/>
      <c r="J43" s="84"/>
      <c r="K43" s="84"/>
      <c r="L43" s="84"/>
      <c r="M43" s="84"/>
      <c r="N43" s="84"/>
      <c r="T43"/>
      <c r="U43"/>
      <c r="V43"/>
      <c r="W43"/>
      <c r="X43"/>
      <c r="Y43"/>
      <c r="Z43"/>
      <c r="AA43"/>
      <c r="AB43"/>
      <c r="AC43"/>
      <c r="AD43"/>
    </row>
    <row r="44" spans="1:30" s="20" customFormat="1" x14ac:dyDescent="0.2">
      <c r="A44" s="99" t="str">
        <f>LEFT(Canvas!A28,5)</f>
        <v>BAI04</v>
      </c>
      <c r="B44" s="151">
        <v>21</v>
      </c>
      <c r="C44" s="102">
        <v>18</v>
      </c>
      <c r="D44" s="86">
        <f t="shared" si="0"/>
        <v>10</v>
      </c>
      <c r="E44"/>
      <c r="F44"/>
      <c r="G44"/>
      <c r="H44" s="84"/>
      <c r="I44" s="84"/>
      <c r="J44" s="84"/>
      <c r="K44" s="84"/>
      <c r="L44" s="84"/>
      <c r="M44" s="84"/>
      <c r="N44" s="84"/>
      <c r="T44"/>
      <c r="U44"/>
      <c r="V44"/>
      <c r="W44"/>
      <c r="X44"/>
      <c r="Y44"/>
      <c r="Z44"/>
      <c r="AA44"/>
      <c r="AB44"/>
      <c r="AC44"/>
      <c r="AD44"/>
    </row>
    <row r="45" spans="1:30" s="20" customFormat="1" x14ac:dyDescent="0.2">
      <c r="A45" s="99" t="str">
        <f>LEFT(Canvas!A29,5)</f>
        <v>BAI05</v>
      </c>
      <c r="B45" s="151">
        <v>32</v>
      </c>
      <c r="C45" s="102">
        <v>25.5</v>
      </c>
      <c r="D45" s="86">
        <f t="shared" si="0"/>
        <v>15</v>
      </c>
      <c r="E45"/>
      <c r="F45"/>
      <c r="G45"/>
      <c r="H45" s="84"/>
      <c r="I45" s="84"/>
      <c r="J45" s="84"/>
      <c r="K45" s="84"/>
      <c r="L45" s="84"/>
      <c r="M45" s="84"/>
      <c r="N45" s="84"/>
      <c r="T45"/>
      <c r="U45"/>
      <c r="V45"/>
      <c r="W45"/>
      <c r="X45"/>
      <c r="Y45"/>
      <c r="Z45"/>
      <c r="AA45"/>
      <c r="AB45"/>
      <c r="AC45"/>
      <c r="AD45"/>
    </row>
    <row r="46" spans="1:30" s="20" customFormat="1" x14ac:dyDescent="0.2">
      <c r="A46" s="99" t="str">
        <f>LEFT(Canvas!A30,5)</f>
        <v>BAI06</v>
      </c>
      <c r="B46" s="151">
        <v>22</v>
      </c>
      <c r="C46" s="102">
        <v>19.5</v>
      </c>
      <c r="D46" s="86">
        <f t="shared" si="0"/>
        <v>5</v>
      </c>
      <c r="E46"/>
      <c r="F46"/>
      <c r="G46"/>
      <c r="H46" s="84"/>
      <c r="I46" s="84"/>
      <c r="J46" s="84"/>
      <c r="K46" s="84"/>
      <c r="L46" s="84"/>
      <c r="M46" s="84"/>
      <c r="N46" s="84"/>
      <c r="T46"/>
      <c r="U46"/>
      <c r="V46"/>
      <c r="W46"/>
      <c r="X46"/>
      <c r="Y46"/>
      <c r="Z46"/>
      <c r="AA46"/>
      <c r="AB46"/>
      <c r="AC46"/>
      <c r="AD46"/>
    </row>
    <row r="47" spans="1:30" s="20" customFormat="1" x14ac:dyDescent="0.2">
      <c r="A47" s="99" t="str">
        <f>LEFT(Canvas!A31,5)</f>
        <v>BAI07</v>
      </c>
      <c r="B47" s="151">
        <v>19.5</v>
      </c>
      <c r="C47" s="102">
        <v>18</v>
      </c>
      <c r="D47" s="86">
        <f t="shared" si="0"/>
        <v>0</v>
      </c>
      <c r="E47"/>
      <c r="F47"/>
      <c r="G47"/>
      <c r="H47" s="84"/>
      <c r="I47" s="84"/>
      <c r="J47" s="84"/>
      <c r="K47" s="84"/>
      <c r="L47" s="84"/>
      <c r="M47" s="84"/>
      <c r="N47" s="84"/>
      <c r="T47"/>
      <c r="U47"/>
      <c r="V47"/>
      <c r="W47"/>
      <c r="X47"/>
      <c r="Y47"/>
      <c r="Z47"/>
      <c r="AA47"/>
      <c r="AB47"/>
      <c r="AC47"/>
      <c r="AD47"/>
    </row>
    <row r="48" spans="1:30" s="20" customFormat="1" x14ac:dyDescent="0.2">
      <c r="A48" s="99" t="str">
        <f>LEFT(Canvas!A32,5)</f>
        <v>BAI08</v>
      </c>
      <c r="B48" s="151">
        <v>18</v>
      </c>
      <c r="C48" s="102">
        <v>19.5</v>
      </c>
      <c r="D48" s="86">
        <f t="shared" si="0"/>
        <v>-15</v>
      </c>
      <c r="E48"/>
      <c r="F48"/>
      <c r="G48"/>
      <c r="H48" s="84"/>
      <c r="I48" s="84"/>
      <c r="J48" s="84"/>
      <c r="K48" s="84"/>
      <c r="L48" s="84"/>
      <c r="M48" s="84"/>
      <c r="N48" s="84"/>
      <c r="T48"/>
      <c r="U48"/>
      <c r="V48"/>
      <c r="W48"/>
      <c r="X48"/>
      <c r="Y48"/>
      <c r="Z48"/>
      <c r="AA48"/>
      <c r="AB48"/>
      <c r="AC48"/>
      <c r="AD48"/>
    </row>
    <row r="49" spans="1:30" s="20" customFormat="1" x14ac:dyDescent="0.2">
      <c r="A49" s="99" t="str">
        <f>LEFT(Canvas!A33,5)</f>
        <v>BAI09</v>
      </c>
      <c r="B49" s="151">
        <v>13</v>
      </c>
      <c r="C49" s="102">
        <v>12</v>
      </c>
      <c r="D49" s="86">
        <f t="shared" si="0"/>
        <v>0</v>
      </c>
      <c r="E49"/>
      <c r="F49"/>
      <c r="G49"/>
      <c r="H49" s="84"/>
      <c r="I49" s="84"/>
      <c r="J49" s="84"/>
      <c r="K49" s="84"/>
      <c r="L49" s="84"/>
      <c r="M49" s="84"/>
      <c r="N49" s="84"/>
      <c r="T49"/>
      <c r="U49"/>
      <c r="V49"/>
      <c r="W49"/>
      <c r="X49"/>
      <c r="Y49"/>
      <c r="Z49"/>
      <c r="AA49"/>
      <c r="AB49"/>
      <c r="AC49"/>
      <c r="AD49"/>
    </row>
    <row r="50" spans="1:30" s="20" customFormat="1" x14ac:dyDescent="0.2">
      <c r="A50" s="99" t="str">
        <f>LEFT(Canvas!A34,5)</f>
        <v>BAI10</v>
      </c>
      <c r="B50" s="151">
        <v>13</v>
      </c>
      <c r="C50" s="102">
        <v>12</v>
      </c>
      <c r="D50" s="86">
        <f t="shared" si="0"/>
        <v>0</v>
      </c>
      <c r="E50"/>
      <c r="F50"/>
      <c r="G50"/>
      <c r="H50" s="84"/>
      <c r="I50" s="84"/>
      <c r="J50" s="84"/>
      <c r="K50" s="84"/>
      <c r="L50" s="84"/>
      <c r="M50" s="84"/>
      <c r="N50" s="84"/>
      <c r="T50"/>
      <c r="U50"/>
      <c r="V50"/>
      <c r="W50"/>
      <c r="X50"/>
      <c r="Y50"/>
      <c r="Z50"/>
      <c r="AA50"/>
      <c r="AB50"/>
      <c r="AC50"/>
      <c r="AD50"/>
    </row>
    <row r="51" spans="1:30" s="20" customFormat="1" x14ac:dyDescent="0.2">
      <c r="A51" s="99" t="str">
        <f>LEFT(Canvas!A35,5)</f>
        <v>BAI11</v>
      </c>
      <c r="B51" s="151">
        <v>30.5</v>
      </c>
      <c r="C51" s="102">
        <v>27</v>
      </c>
      <c r="D51" s="86">
        <f t="shared" si="0"/>
        <v>5</v>
      </c>
      <c r="E51"/>
      <c r="F51"/>
      <c r="G51"/>
      <c r="H51" s="84"/>
      <c r="I51" s="84"/>
      <c r="J51" s="84"/>
      <c r="K51" s="84"/>
      <c r="L51" s="84"/>
      <c r="M51" s="84"/>
      <c r="N51" s="84"/>
      <c r="T51"/>
      <c r="U51"/>
      <c r="V51"/>
      <c r="W51"/>
      <c r="X51"/>
      <c r="Y51"/>
      <c r="Z51"/>
      <c r="AA51"/>
      <c r="AB51"/>
      <c r="AC51"/>
      <c r="AD51"/>
    </row>
    <row r="52" spans="1:30" s="20" customFormat="1" x14ac:dyDescent="0.2">
      <c r="A52" s="100" t="str">
        <f>LEFT(Canvas!A36,5)</f>
        <v>DSS01</v>
      </c>
      <c r="B52" s="151">
        <v>15</v>
      </c>
      <c r="C52" s="102">
        <v>13.5</v>
      </c>
      <c r="D52" s="86">
        <f t="shared" si="0"/>
        <v>5</v>
      </c>
      <c r="E52"/>
      <c r="F52"/>
      <c r="G52"/>
      <c r="H52" s="84"/>
      <c r="I52" s="84"/>
      <c r="J52" s="84"/>
      <c r="K52" s="84"/>
      <c r="L52" s="84"/>
      <c r="M52" s="84"/>
      <c r="N52" s="84"/>
      <c r="T52"/>
      <c r="U52"/>
      <c r="V52"/>
      <c r="W52"/>
      <c r="X52"/>
      <c r="Y52"/>
      <c r="Z52"/>
      <c r="AA52"/>
      <c r="AB52"/>
      <c r="AC52"/>
      <c r="AD52"/>
    </row>
    <row r="53" spans="1:30" s="20" customFormat="1" x14ac:dyDescent="0.2">
      <c r="A53" s="100" t="str">
        <f>LEFT(Canvas!A37,5)</f>
        <v>DSS02</v>
      </c>
      <c r="B53" s="151">
        <v>25</v>
      </c>
      <c r="C53" s="102">
        <v>21</v>
      </c>
      <c r="D53" s="86">
        <f t="shared" si="0"/>
        <v>10</v>
      </c>
      <c r="E53"/>
      <c r="F53"/>
      <c r="G53"/>
      <c r="H53" s="84"/>
      <c r="I53" s="84"/>
      <c r="J53" s="84"/>
      <c r="K53" s="84"/>
      <c r="L53" s="84"/>
      <c r="M53" s="84"/>
      <c r="N53" s="84"/>
      <c r="T53"/>
      <c r="U53"/>
      <c r="V53"/>
      <c r="W53"/>
      <c r="X53"/>
      <c r="Y53"/>
      <c r="Z53"/>
      <c r="AA53"/>
      <c r="AB53"/>
      <c r="AC53"/>
      <c r="AD53"/>
    </row>
    <row r="54" spans="1:30" s="20" customFormat="1" x14ac:dyDescent="0.2">
      <c r="A54" s="100" t="str">
        <f>LEFT(Canvas!A38,5)</f>
        <v>DSS03</v>
      </c>
      <c r="B54" s="151">
        <v>21</v>
      </c>
      <c r="C54" s="102">
        <v>18</v>
      </c>
      <c r="D54" s="86">
        <f t="shared" si="0"/>
        <v>10</v>
      </c>
      <c r="E54"/>
      <c r="F54"/>
      <c r="G54"/>
      <c r="H54" s="84"/>
      <c r="I54" s="84"/>
      <c r="J54" s="84"/>
      <c r="K54" s="84"/>
      <c r="L54" s="84"/>
      <c r="M54" s="84"/>
      <c r="N54" s="84"/>
      <c r="T54"/>
      <c r="U54"/>
      <c r="V54"/>
      <c r="W54"/>
      <c r="X54"/>
      <c r="Y54"/>
      <c r="Z54"/>
      <c r="AA54"/>
      <c r="AB54"/>
      <c r="AC54"/>
      <c r="AD54"/>
    </row>
    <row r="55" spans="1:30" s="20" customFormat="1" x14ac:dyDescent="0.2">
      <c r="A55" s="100" t="str">
        <f>LEFT(Canvas!A39,5)</f>
        <v>DSS04</v>
      </c>
      <c r="B55" s="151">
        <v>25</v>
      </c>
      <c r="C55" s="102">
        <v>21</v>
      </c>
      <c r="D55" s="86">
        <f t="shared" si="0"/>
        <v>10</v>
      </c>
      <c r="E55"/>
      <c r="F55"/>
      <c r="G55"/>
      <c r="H55" s="84"/>
      <c r="I55" s="84"/>
      <c r="J55" s="84"/>
      <c r="K55" s="84"/>
      <c r="L55" s="84"/>
      <c r="M55" s="84"/>
      <c r="N55" s="84"/>
      <c r="T55"/>
      <c r="U55"/>
      <c r="V55"/>
      <c r="W55"/>
      <c r="X55"/>
      <c r="Y55"/>
      <c r="Z55"/>
      <c r="AA55"/>
      <c r="AB55"/>
      <c r="AC55"/>
      <c r="AD55"/>
    </row>
    <row r="56" spans="1:30" s="20" customFormat="1" x14ac:dyDescent="0.2">
      <c r="A56" s="100" t="str">
        <f>LEFT(Canvas!A40,5)</f>
        <v>DSS05</v>
      </c>
      <c r="B56" s="151">
        <v>19</v>
      </c>
      <c r="C56" s="102">
        <v>16.5</v>
      </c>
      <c r="D56" s="86">
        <f t="shared" si="0"/>
        <v>5</v>
      </c>
      <c r="E56"/>
      <c r="F56"/>
      <c r="G56"/>
      <c r="H56" s="84"/>
      <c r="I56" s="84"/>
      <c r="J56" s="84"/>
      <c r="K56" s="84"/>
      <c r="L56" s="84"/>
      <c r="M56" s="84"/>
      <c r="N56" s="84"/>
      <c r="T56"/>
      <c r="U56"/>
      <c r="V56"/>
      <c r="W56"/>
      <c r="X56"/>
      <c r="Y56"/>
      <c r="Z56"/>
      <c r="AA56"/>
      <c r="AB56"/>
      <c r="AC56"/>
      <c r="AD56"/>
    </row>
    <row r="57" spans="1:30" s="20" customFormat="1" x14ac:dyDescent="0.2">
      <c r="A57" s="100" t="str">
        <f>LEFT(Canvas!A41,5)</f>
        <v>DSS06</v>
      </c>
      <c r="B57" s="151">
        <v>15</v>
      </c>
      <c r="C57" s="102">
        <v>13.5</v>
      </c>
      <c r="D57" s="86">
        <f t="shared" si="0"/>
        <v>5</v>
      </c>
      <c r="E57"/>
      <c r="F57"/>
      <c r="G57"/>
      <c r="H57" s="84"/>
      <c r="I57" s="84"/>
      <c r="J57" s="84"/>
      <c r="K57" s="84"/>
      <c r="L57" s="84"/>
      <c r="M57" s="84"/>
      <c r="N57" s="84"/>
      <c r="T57"/>
      <c r="U57"/>
      <c r="V57"/>
      <c r="W57"/>
      <c r="X57"/>
      <c r="Y57"/>
      <c r="Z57"/>
      <c r="AA57"/>
      <c r="AB57"/>
      <c r="AC57"/>
      <c r="AD57"/>
    </row>
    <row r="58" spans="1:30" s="20" customFormat="1" x14ac:dyDescent="0.2">
      <c r="A58" s="99" t="str">
        <f>LEFT(Canvas!A42,5)</f>
        <v>MEA01</v>
      </c>
      <c r="B58" s="151">
        <v>13</v>
      </c>
      <c r="C58" s="102">
        <v>12</v>
      </c>
      <c r="D58" s="86">
        <f t="shared" si="0"/>
        <v>0</v>
      </c>
      <c r="E58"/>
      <c r="F58"/>
      <c r="G58"/>
      <c r="H58" s="84"/>
      <c r="I58" s="84"/>
      <c r="J58" s="84"/>
      <c r="K58" s="84"/>
      <c r="L58" s="84"/>
      <c r="M58" s="84"/>
      <c r="N58" s="84"/>
      <c r="T58"/>
      <c r="U58"/>
      <c r="V58"/>
      <c r="W58"/>
      <c r="X58"/>
      <c r="Y58"/>
      <c r="Z58"/>
      <c r="AA58"/>
      <c r="AB58"/>
      <c r="AC58"/>
      <c r="AD58"/>
    </row>
    <row r="59" spans="1:30" s="20" customFormat="1" x14ac:dyDescent="0.2">
      <c r="A59" s="99" t="str">
        <f>LEFT(Canvas!A43,5)</f>
        <v>MEA02</v>
      </c>
      <c r="B59" s="151">
        <v>13</v>
      </c>
      <c r="C59" s="102">
        <v>12</v>
      </c>
      <c r="D59" s="86">
        <f t="shared" si="0"/>
        <v>0</v>
      </c>
      <c r="E59"/>
      <c r="F59"/>
      <c r="G59"/>
      <c r="H59" s="84"/>
      <c r="I59" s="84"/>
      <c r="J59" s="84"/>
      <c r="K59" s="84"/>
      <c r="L59" s="84"/>
      <c r="M59" s="84"/>
      <c r="N59" s="84"/>
      <c r="T59"/>
      <c r="U59"/>
      <c r="V59"/>
      <c r="W59"/>
      <c r="X59"/>
      <c r="Y59"/>
      <c r="Z59"/>
      <c r="AA59"/>
      <c r="AB59"/>
      <c r="AC59"/>
      <c r="AD59"/>
    </row>
    <row r="60" spans="1:30" s="20" customFormat="1" x14ac:dyDescent="0.2">
      <c r="A60" s="99" t="str">
        <f>LEFT(Canvas!A44,5)</f>
        <v>MEA03</v>
      </c>
      <c r="B60" s="151">
        <v>13</v>
      </c>
      <c r="C60" s="102">
        <v>12</v>
      </c>
      <c r="D60" s="86">
        <f t="shared" si="0"/>
        <v>0</v>
      </c>
      <c r="E60"/>
      <c r="F60"/>
      <c r="G60"/>
      <c r="H60" s="84"/>
      <c r="I60" s="84"/>
      <c r="J60" s="84"/>
      <c r="K60" s="84"/>
      <c r="L60" s="84"/>
      <c r="M60" s="84"/>
      <c r="N60" s="84"/>
      <c r="T60"/>
      <c r="U60"/>
      <c r="V60"/>
      <c r="W60"/>
      <c r="X60"/>
      <c r="Y60"/>
      <c r="Z60"/>
      <c r="AA60"/>
      <c r="AB60"/>
      <c r="AC60"/>
      <c r="AD60"/>
    </row>
    <row r="61" spans="1:30" s="20" customFormat="1" x14ac:dyDescent="0.2">
      <c r="A61" s="99" t="str">
        <f>LEFT(Canvas!A45,5)</f>
        <v>MEA04</v>
      </c>
      <c r="B61" s="151">
        <v>13</v>
      </c>
      <c r="C61" s="102">
        <v>12</v>
      </c>
      <c r="D61" s="86">
        <f t="shared" si="0"/>
        <v>0</v>
      </c>
      <c r="E61"/>
      <c r="F61"/>
      <c r="G61"/>
      <c r="H61" s="84"/>
      <c r="I61" s="84"/>
      <c r="J61" s="84"/>
      <c r="K61" s="84"/>
      <c r="L61" s="84"/>
      <c r="M61" s="84"/>
      <c r="N61" s="84"/>
      <c r="T61"/>
      <c r="U61"/>
      <c r="V61"/>
      <c r="W61"/>
      <c r="X61"/>
      <c r="Y61"/>
      <c r="Z61"/>
      <c r="AA61"/>
      <c r="AB61"/>
      <c r="AC61"/>
      <c r="AD61"/>
    </row>
  </sheetData>
  <mergeCells count="13">
    <mergeCell ref="A20:D20"/>
    <mergeCell ref="J3:S3"/>
    <mergeCell ref="A3:I3"/>
    <mergeCell ref="J1:S1"/>
    <mergeCell ref="A1:I1"/>
    <mergeCell ref="J18:S18"/>
    <mergeCell ref="A18:I18"/>
    <mergeCell ref="C5:G5"/>
    <mergeCell ref="A6:C6"/>
    <mergeCell ref="A7:C7"/>
    <mergeCell ref="A8:C8"/>
    <mergeCell ref="A9:C9"/>
    <mergeCell ref="A10:C10"/>
  </mergeCells>
  <pageMargins left="0.25" right="0.25" top="0.75" bottom="0.75" header="0.3" footer="0.3"/>
  <pageSetup paperSize="5" scale="90" fitToHeight="100" orientation="landscape" r:id="rId1"/>
  <headerFooter>
    <oddHeader xml:space="preserve">&amp;L&amp;10COBIT® 2019 Governance System Design Toolkit&amp;R&amp;10&amp;D&amp;11
</oddHeader>
    <oddFooter>&amp;L&amp;10Copyright ISACA 2018&amp;C&amp;10&amp;F&amp;R&amp;10&amp;A—Page &amp;P</oddFooter>
  </headerFooter>
  <rowBreaks count="1" manualBreakCount="1">
    <brk id="16"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6F25D6-23F0-4C82-AF53-217864CE37B8}">
  <sheetPr>
    <tabColor theme="8" tint="-0.499984740745262"/>
    <pageSetUpPr fitToPage="1"/>
  </sheetPr>
  <dimension ref="A1:E41"/>
  <sheetViews>
    <sheetView showGridLines="0" zoomScale="85" zoomScaleNormal="85" workbookViewId="0">
      <pane ySplit="1" topLeftCell="A2" activePane="bottomLeft" state="frozen"/>
      <selection activeCell="A9" sqref="A9:B9"/>
      <selection pane="bottomLeft" activeCell="D18" sqref="D18"/>
    </sheetView>
  </sheetViews>
  <sheetFormatPr baseColWidth="10" defaultColWidth="8.83203125" defaultRowHeight="15" x14ac:dyDescent="0.2"/>
  <cols>
    <col min="1" max="1" width="21.1640625" style="31" customWidth="1"/>
    <col min="2" max="5" width="15.5" style="1" customWidth="1"/>
  </cols>
  <sheetData>
    <row r="1" spans="1:5" s="41" customFormat="1" ht="30" x14ac:dyDescent="0.2">
      <c r="A1" s="47" t="s">
        <v>10</v>
      </c>
      <c r="B1" s="40" t="s">
        <v>110</v>
      </c>
      <c r="C1" s="40" t="s">
        <v>111</v>
      </c>
      <c r="D1" s="40" t="s">
        <v>99</v>
      </c>
      <c r="E1" s="40" t="s">
        <v>112</v>
      </c>
    </row>
    <row r="2" spans="1:5" x14ac:dyDescent="0.2">
      <c r="A2" s="38" t="s">
        <v>113</v>
      </c>
      <c r="B2" s="46">
        <v>1</v>
      </c>
      <c r="C2" s="46">
        <v>1</v>
      </c>
      <c r="D2" s="46">
        <v>1.5</v>
      </c>
      <c r="E2" s="46">
        <v>1.5</v>
      </c>
    </row>
    <row r="3" spans="1:5" x14ac:dyDescent="0.2">
      <c r="A3" s="38" t="s">
        <v>114</v>
      </c>
      <c r="B3" s="46">
        <v>1.5</v>
      </c>
      <c r="C3" s="46">
        <v>1</v>
      </c>
      <c r="D3" s="46">
        <v>2</v>
      </c>
      <c r="E3" s="46">
        <v>3.5</v>
      </c>
    </row>
    <row r="4" spans="1:5" x14ac:dyDescent="0.2">
      <c r="A4" s="38" t="s">
        <v>115</v>
      </c>
      <c r="B4" s="46">
        <v>1</v>
      </c>
      <c r="C4" s="46">
        <v>1</v>
      </c>
      <c r="D4" s="46">
        <v>1</v>
      </c>
      <c r="E4" s="46">
        <v>2</v>
      </c>
    </row>
    <row r="5" spans="1:5" x14ac:dyDescent="0.2">
      <c r="A5" s="38" t="s">
        <v>116</v>
      </c>
      <c r="B5" s="46">
        <v>1.5</v>
      </c>
      <c r="C5" s="46">
        <v>1</v>
      </c>
      <c r="D5" s="46">
        <v>4</v>
      </c>
      <c r="E5" s="46">
        <v>1</v>
      </c>
    </row>
    <row r="6" spans="1:5" x14ac:dyDescent="0.2">
      <c r="A6" s="38" t="s">
        <v>117</v>
      </c>
      <c r="B6" s="46">
        <v>1.5</v>
      </c>
      <c r="C6" s="46">
        <v>1.5</v>
      </c>
      <c r="D6" s="46">
        <v>1</v>
      </c>
      <c r="E6" s="46">
        <v>2</v>
      </c>
    </row>
    <row r="7" spans="1:5" x14ac:dyDescent="0.2">
      <c r="A7" s="39" t="s">
        <v>118</v>
      </c>
      <c r="B7" s="46">
        <v>1</v>
      </c>
      <c r="C7" s="46">
        <v>1</v>
      </c>
      <c r="D7" s="46">
        <v>1</v>
      </c>
      <c r="E7" s="46">
        <v>1</v>
      </c>
    </row>
    <row r="8" spans="1:5" x14ac:dyDescent="0.2">
      <c r="A8" s="39" t="s">
        <v>119</v>
      </c>
      <c r="B8" s="46">
        <v>3.5</v>
      </c>
      <c r="C8" s="46">
        <v>3.5</v>
      </c>
      <c r="D8" s="46">
        <v>1.5</v>
      </c>
      <c r="E8" s="46">
        <v>1</v>
      </c>
    </row>
    <row r="9" spans="1:5" x14ac:dyDescent="0.2">
      <c r="A9" s="39" t="s">
        <v>120</v>
      </c>
      <c r="B9" s="46">
        <v>4</v>
      </c>
      <c r="C9" s="46">
        <v>2</v>
      </c>
      <c r="D9" s="46">
        <v>1</v>
      </c>
      <c r="E9" s="46">
        <v>1</v>
      </c>
    </row>
    <row r="10" spans="1:5" x14ac:dyDescent="0.2">
      <c r="A10" s="39" t="s">
        <v>121</v>
      </c>
      <c r="B10" s="46">
        <v>1</v>
      </c>
      <c r="C10" s="46">
        <v>4</v>
      </c>
      <c r="D10" s="46">
        <v>1</v>
      </c>
      <c r="E10" s="46">
        <v>1</v>
      </c>
    </row>
    <row r="11" spans="1:5" x14ac:dyDescent="0.2">
      <c r="A11" s="39" t="s">
        <v>122</v>
      </c>
      <c r="B11" s="46">
        <v>3.5</v>
      </c>
      <c r="C11" s="46">
        <v>4</v>
      </c>
      <c r="D11" s="46">
        <v>2.5</v>
      </c>
      <c r="E11" s="46">
        <v>1</v>
      </c>
    </row>
    <row r="12" spans="1:5" x14ac:dyDescent="0.2">
      <c r="A12" s="39" t="s">
        <v>123</v>
      </c>
      <c r="B12" s="46">
        <v>1.5</v>
      </c>
      <c r="C12" s="46">
        <v>1</v>
      </c>
      <c r="D12" s="46">
        <v>4</v>
      </c>
      <c r="E12" s="46">
        <v>1</v>
      </c>
    </row>
    <row r="13" spans="1:5" x14ac:dyDescent="0.2">
      <c r="A13" s="39" t="s">
        <v>124</v>
      </c>
      <c r="B13" s="46">
        <v>2</v>
      </c>
      <c r="C13" s="46">
        <v>1</v>
      </c>
      <c r="D13" s="46">
        <v>1</v>
      </c>
      <c r="E13" s="46">
        <v>1</v>
      </c>
    </row>
    <row r="14" spans="1:5" x14ac:dyDescent="0.2">
      <c r="A14" s="39" t="s">
        <v>125</v>
      </c>
      <c r="B14" s="46">
        <v>1</v>
      </c>
      <c r="C14" s="46">
        <v>1.5</v>
      </c>
      <c r="D14" s="46">
        <v>1</v>
      </c>
      <c r="E14" s="46">
        <v>3.5</v>
      </c>
    </row>
    <row r="15" spans="1:5" x14ac:dyDescent="0.2">
      <c r="A15" s="39" t="s">
        <v>126</v>
      </c>
      <c r="B15" s="46">
        <v>1</v>
      </c>
      <c r="C15" s="46">
        <v>1</v>
      </c>
      <c r="D15" s="46">
        <v>1.5</v>
      </c>
      <c r="E15" s="46">
        <v>4</v>
      </c>
    </row>
    <row r="16" spans="1:5" x14ac:dyDescent="0.2">
      <c r="A16" s="39" t="s">
        <v>127</v>
      </c>
      <c r="B16" s="46">
        <v>1</v>
      </c>
      <c r="C16" s="46">
        <v>1</v>
      </c>
      <c r="D16" s="46">
        <v>3.5</v>
      </c>
      <c r="E16" s="46">
        <v>1.5</v>
      </c>
    </row>
    <row r="17" spans="1:5" x14ac:dyDescent="0.2">
      <c r="A17" s="39" t="s">
        <v>128</v>
      </c>
      <c r="B17" s="46">
        <v>1</v>
      </c>
      <c r="C17" s="46">
        <v>1</v>
      </c>
      <c r="D17" s="46">
        <v>1</v>
      </c>
      <c r="E17" s="46">
        <v>4</v>
      </c>
    </row>
    <row r="18" spans="1:5" x14ac:dyDescent="0.2">
      <c r="A18" s="39" t="s">
        <v>129</v>
      </c>
      <c r="B18" s="46">
        <v>1</v>
      </c>
      <c r="C18" s="46">
        <v>1.5</v>
      </c>
      <c r="D18" s="46">
        <v>1</v>
      </c>
      <c r="E18" s="46">
        <v>2.5</v>
      </c>
    </row>
    <row r="19" spans="1:5" x14ac:dyDescent="0.2">
      <c r="A19" s="39" t="s">
        <v>130</v>
      </c>
      <c r="B19" s="46">
        <v>1</v>
      </c>
      <c r="C19" s="46">
        <v>1</v>
      </c>
      <c r="D19" s="46">
        <v>1</v>
      </c>
      <c r="E19" s="46">
        <v>2.5</v>
      </c>
    </row>
    <row r="20" spans="1:5" x14ac:dyDescent="0.2">
      <c r="A20" s="39" t="s">
        <v>131</v>
      </c>
      <c r="B20" s="46">
        <v>1</v>
      </c>
      <c r="C20" s="46">
        <v>1</v>
      </c>
      <c r="D20" s="46">
        <v>1</v>
      </c>
      <c r="E20" s="46">
        <v>1</v>
      </c>
    </row>
    <row r="21" spans="1:5" x14ac:dyDescent="0.2">
      <c r="A21" s="38" t="s">
        <v>132</v>
      </c>
      <c r="B21" s="46">
        <v>4</v>
      </c>
      <c r="C21" s="46">
        <v>2</v>
      </c>
      <c r="D21" s="46">
        <v>1.5</v>
      </c>
      <c r="E21" s="46">
        <v>1.5</v>
      </c>
    </row>
    <row r="22" spans="1:5" x14ac:dyDescent="0.2">
      <c r="A22" s="38" t="s">
        <v>133</v>
      </c>
      <c r="B22" s="46">
        <v>1</v>
      </c>
      <c r="C22" s="46">
        <v>1</v>
      </c>
      <c r="D22" s="46">
        <v>1.5</v>
      </c>
      <c r="E22" s="46">
        <v>1</v>
      </c>
    </row>
    <row r="23" spans="1:5" x14ac:dyDescent="0.2">
      <c r="A23" s="38" t="s">
        <v>134</v>
      </c>
      <c r="B23" s="46">
        <v>1</v>
      </c>
      <c r="C23" s="46">
        <v>1</v>
      </c>
      <c r="D23" s="46">
        <v>1.5</v>
      </c>
      <c r="E23" s="46">
        <v>1</v>
      </c>
    </row>
    <row r="24" spans="1:5" x14ac:dyDescent="0.2">
      <c r="A24" s="38" t="s">
        <v>135</v>
      </c>
      <c r="B24" s="46">
        <v>1</v>
      </c>
      <c r="C24" s="46">
        <v>1</v>
      </c>
      <c r="D24" s="46">
        <v>1</v>
      </c>
      <c r="E24" s="46">
        <v>3</v>
      </c>
    </row>
    <row r="25" spans="1:5" x14ac:dyDescent="0.2">
      <c r="A25" s="38" t="s">
        <v>136</v>
      </c>
      <c r="B25" s="46">
        <v>4</v>
      </c>
      <c r="C25" s="46">
        <v>2</v>
      </c>
      <c r="D25" s="46">
        <v>1</v>
      </c>
      <c r="E25" s="46">
        <v>1.5</v>
      </c>
    </row>
    <row r="26" spans="1:5" x14ac:dyDescent="0.2">
      <c r="A26" s="38" t="s">
        <v>137</v>
      </c>
      <c r="B26" s="46">
        <v>2</v>
      </c>
      <c r="C26" s="46">
        <v>2</v>
      </c>
      <c r="D26" s="46">
        <v>1</v>
      </c>
      <c r="E26" s="46">
        <v>1.5</v>
      </c>
    </row>
    <row r="27" spans="1:5" x14ac:dyDescent="0.2">
      <c r="A27" s="38" t="s">
        <v>138</v>
      </c>
      <c r="B27" s="46">
        <v>1.5</v>
      </c>
      <c r="C27" s="46">
        <v>2</v>
      </c>
      <c r="D27" s="46">
        <v>1</v>
      </c>
      <c r="E27" s="46">
        <v>1.5</v>
      </c>
    </row>
    <row r="28" spans="1:5" x14ac:dyDescent="0.2">
      <c r="A28" s="38" t="s">
        <v>139</v>
      </c>
      <c r="B28" s="46">
        <v>1</v>
      </c>
      <c r="C28" s="46">
        <v>3.5</v>
      </c>
      <c r="D28" s="46">
        <v>1</v>
      </c>
      <c r="E28" s="46">
        <v>1</v>
      </c>
    </row>
    <row r="29" spans="1:5" x14ac:dyDescent="0.2">
      <c r="A29" s="38" t="s">
        <v>140</v>
      </c>
      <c r="B29" s="46">
        <v>1</v>
      </c>
      <c r="C29" s="46">
        <v>1</v>
      </c>
      <c r="D29" s="46">
        <v>1</v>
      </c>
      <c r="E29" s="46">
        <v>1</v>
      </c>
    </row>
    <row r="30" spans="1:5" x14ac:dyDescent="0.2">
      <c r="A30" s="38" t="s">
        <v>141</v>
      </c>
      <c r="B30" s="46">
        <v>1</v>
      </c>
      <c r="C30" s="46">
        <v>1</v>
      </c>
      <c r="D30" s="46">
        <v>1</v>
      </c>
      <c r="E30" s="46">
        <v>1</v>
      </c>
    </row>
    <row r="31" spans="1:5" x14ac:dyDescent="0.2">
      <c r="A31" s="38" t="s">
        <v>142</v>
      </c>
      <c r="B31" s="46">
        <v>3.5</v>
      </c>
      <c r="C31" s="46">
        <v>3</v>
      </c>
      <c r="D31" s="46">
        <v>1.5</v>
      </c>
      <c r="E31" s="46">
        <v>1</v>
      </c>
    </row>
    <row r="32" spans="1:5" x14ac:dyDescent="0.2">
      <c r="A32" s="39" t="s">
        <v>143</v>
      </c>
      <c r="B32" s="46">
        <v>1</v>
      </c>
      <c r="C32" s="46">
        <v>1</v>
      </c>
      <c r="D32" s="46">
        <v>1</v>
      </c>
      <c r="E32" s="46">
        <v>1.5</v>
      </c>
    </row>
    <row r="33" spans="1:5" x14ac:dyDescent="0.2">
      <c r="A33" s="39" t="s">
        <v>144</v>
      </c>
      <c r="B33" s="46">
        <v>1</v>
      </c>
      <c r="C33" s="46">
        <v>1</v>
      </c>
      <c r="D33" s="46">
        <v>1</v>
      </c>
      <c r="E33" s="46">
        <v>4</v>
      </c>
    </row>
    <row r="34" spans="1:5" x14ac:dyDescent="0.2">
      <c r="A34" s="39" t="s">
        <v>145</v>
      </c>
      <c r="B34" s="46">
        <v>1</v>
      </c>
      <c r="C34" s="46">
        <v>1</v>
      </c>
      <c r="D34" s="46">
        <v>1</v>
      </c>
      <c r="E34" s="46">
        <v>3</v>
      </c>
    </row>
    <row r="35" spans="1:5" x14ac:dyDescent="0.2">
      <c r="A35" s="39" t="s">
        <v>146</v>
      </c>
      <c r="B35" s="46">
        <v>1</v>
      </c>
      <c r="C35" s="46">
        <v>1</v>
      </c>
      <c r="D35" s="46">
        <v>1</v>
      </c>
      <c r="E35" s="46">
        <v>4</v>
      </c>
    </row>
    <row r="36" spans="1:5" x14ac:dyDescent="0.2">
      <c r="A36" s="39" t="s">
        <v>147</v>
      </c>
      <c r="B36" s="46">
        <v>1</v>
      </c>
      <c r="C36" s="46">
        <v>1</v>
      </c>
      <c r="D36" s="46">
        <v>1</v>
      </c>
      <c r="E36" s="46">
        <v>2.5</v>
      </c>
    </row>
    <row r="37" spans="1:5" x14ac:dyDescent="0.2">
      <c r="A37" s="39" t="s">
        <v>148</v>
      </c>
      <c r="B37" s="46">
        <v>1</v>
      </c>
      <c r="C37" s="46">
        <v>1</v>
      </c>
      <c r="D37" s="46">
        <v>1</v>
      </c>
      <c r="E37" s="46">
        <v>1.5</v>
      </c>
    </row>
    <row r="38" spans="1:5" x14ac:dyDescent="0.2">
      <c r="A38" s="38" t="s">
        <v>149</v>
      </c>
      <c r="B38" s="46">
        <v>1</v>
      </c>
      <c r="C38" s="46">
        <v>1</v>
      </c>
      <c r="D38" s="46">
        <v>1</v>
      </c>
      <c r="E38" s="46">
        <v>1</v>
      </c>
    </row>
    <row r="39" spans="1:5" x14ac:dyDescent="0.2">
      <c r="A39" s="38" t="s">
        <v>150</v>
      </c>
      <c r="B39" s="46">
        <v>1</v>
      </c>
      <c r="C39" s="46">
        <v>1</v>
      </c>
      <c r="D39" s="46">
        <v>1</v>
      </c>
      <c r="E39" s="46">
        <v>1</v>
      </c>
    </row>
    <row r="40" spans="1:5" x14ac:dyDescent="0.2">
      <c r="A40" s="38" t="s">
        <v>151</v>
      </c>
      <c r="B40" s="46">
        <v>1</v>
      </c>
      <c r="C40" s="46">
        <v>1</v>
      </c>
      <c r="D40" s="46">
        <v>1</v>
      </c>
      <c r="E40" s="46">
        <v>1</v>
      </c>
    </row>
    <row r="41" spans="1:5" x14ac:dyDescent="0.2">
      <c r="A41" s="38" t="s">
        <v>152</v>
      </c>
      <c r="B41" s="46">
        <v>1</v>
      </c>
      <c r="C41" s="46">
        <v>1</v>
      </c>
      <c r="D41" s="46">
        <v>1</v>
      </c>
      <c r="E41" s="46">
        <v>1</v>
      </c>
    </row>
  </sheetData>
  <conditionalFormatting sqref="B2:E41">
    <cfRule type="cellIs" dxfId="29" priority="1" stopIfTrue="1" operator="greaterThanOrEqual">
      <formula>3</formula>
    </cfRule>
    <cfRule type="cellIs" dxfId="28" priority="2" stopIfTrue="1" operator="greaterThanOrEqual">
      <formula>2</formula>
    </cfRule>
    <cfRule type="cellIs" dxfId="27" priority="3" operator="greaterThanOrEqual">
      <formula>1</formula>
    </cfRule>
  </conditionalFormatting>
  <pageMargins left="0.25" right="0.25" top="0.75" bottom="0.75" header="0.3" footer="0.3"/>
  <pageSetup paperSize="5" fitToHeight="100" orientation="landscape" verticalDpi="0" r:id="rId1"/>
  <headerFooter>
    <oddHeader xml:space="preserve">&amp;L&amp;10COBIT® 2019 Governance System Design Toolkit&amp;R&amp;10&amp;D&amp;11
</oddHeader>
    <oddFooter>&amp;L&amp;10Copyright ISACA 2018&amp;C&amp;10&amp;F&amp;R&amp;10&amp;A—Page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F231F8-A4B1-44DF-8008-705015DD12C3}">
  <sheetPr>
    <tabColor theme="9" tint="-0.499984740745262"/>
    <pageSetUpPr fitToPage="1"/>
  </sheetPr>
  <dimension ref="A1:AG70"/>
  <sheetViews>
    <sheetView showGridLines="0" tabSelected="1" zoomScale="113" zoomScaleNormal="113" workbookViewId="0">
      <pane ySplit="2" topLeftCell="A19" activePane="bottomLeft" state="frozen"/>
      <selection activeCell="A9" sqref="A9:B9"/>
      <selection pane="bottomLeft" activeCell="H25" sqref="H25"/>
    </sheetView>
  </sheetViews>
  <sheetFormatPr baseColWidth="10" defaultColWidth="8.83203125" defaultRowHeight="15" x14ac:dyDescent="0.2"/>
  <cols>
    <col min="1" max="1" width="12" customWidth="1"/>
    <col min="2" max="2" width="9.1640625" customWidth="1"/>
    <col min="3" max="3" width="9.5" customWidth="1"/>
    <col min="4" max="4" width="12" customWidth="1"/>
    <col min="5" max="5" width="10.83203125" customWidth="1"/>
    <col min="6" max="6" width="12.83203125" customWidth="1"/>
    <col min="7" max="7" width="20.5" customWidth="1"/>
  </cols>
  <sheetData>
    <row r="1" spans="1:33" s="90" customFormat="1" ht="35" customHeight="1" x14ac:dyDescent="0.2">
      <c r="A1" s="209" t="s">
        <v>153</v>
      </c>
      <c r="B1" s="210"/>
      <c r="C1" s="210"/>
      <c r="D1" s="210"/>
      <c r="E1" s="210"/>
      <c r="F1" s="210"/>
      <c r="G1" s="210"/>
      <c r="H1" s="210"/>
      <c r="I1" s="209" t="s">
        <v>153</v>
      </c>
      <c r="J1" s="210"/>
      <c r="K1" s="210"/>
      <c r="L1" s="210"/>
      <c r="M1" s="210"/>
      <c r="N1" s="210"/>
      <c r="O1" s="210"/>
      <c r="P1" s="210"/>
      <c r="Q1" s="210"/>
      <c r="R1" s="210"/>
      <c r="S1" s="210"/>
      <c r="T1"/>
      <c r="U1"/>
      <c r="V1"/>
      <c r="W1"/>
      <c r="X1"/>
      <c r="Y1"/>
      <c r="Z1"/>
      <c r="AA1"/>
      <c r="AB1"/>
      <c r="AC1"/>
      <c r="AD1"/>
      <c r="AE1"/>
      <c r="AF1"/>
      <c r="AG1"/>
    </row>
    <row r="2" spans="1:33" ht="10.5" customHeight="1" x14ac:dyDescent="0.2"/>
    <row r="3" spans="1:33" s="92" customFormat="1" ht="25" customHeight="1" x14ac:dyDescent="0.2">
      <c r="A3" s="207" t="s">
        <v>154</v>
      </c>
      <c r="B3" s="207"/>
      <c r="C3" s="207"/>
      <c r="D3" s="207"/>
      <c r="E3" s="207"/>
      <c r="F3" s="207"/>
      <c r="G3" s="207"/>
      <c r="H3" s="207"/>
      <c r="I3" s="207" t="s">
        <v>154</v>
      </c>
      <c r="J3" s="207"/>
      <c r="K3" s="207"/>
      <c r="L3" s="207"/>
      <c r="M3" s="207"/>
      <c r="N3" s="207"/>
      <c r="O3" s="207"/>
      <c r="P3" s="207"/>
      <c r="Q3" s="207"/>
      <c r="R3" s="207"/>
      <c r="S3" s="207"/>
      <c r="T3"/>
      <c r="U3"/>
      <c r="V3"/>
      <c r="W3"/>
      <c r="X3"/>
      <c r="Y3"/>
      <c r="Z3"/>
      <c r="AA3"/>
      <c r="AB3"/>
      <c r="AC3"/>
      <c r="AD3"/>
    </row>
    <row r="4" spans="1:33" ht="7" customHeight="1" x14ac:dyDescent="0.2"/>
    <row r="5" spans="1:33" s="114" customFormat="1" ht="26.5" customHeight="1" x14ac:dyDescent="0.2">
      <c r="A5" s="218" t="s">
        <v>94</v>
      </c>
      <c r="B5" s="218"/>
      <c r="C5" s="218"/>
      <c r="D5" s="218"/>
      <c r="E5" s="98" t="s">
        <v>155</v>
      </c>
      <c r="F5" s="98" t="s">
        <v>96</v>
      </c>
      <c r="G5" s="62"/>
      <c r="T5"/>
      <c r="U5"/>
      <c r="V5"/>
    </row>
    <row r="6" spans="1:33" s="34" customFormat="1" ht="19" customHeight="1" x14ac:dyDescent="0.2">
      <c r="A6" s="219" t="s">
        <v>156</v>
      </c>
      <c r="B6" s="220"/>
      <c r="C6" s="220"/>
      <c r="D6" s="220"/>
      <c r="E6" s="143">
        <v>4</v>
      </c>
      <c r="F6" s="144">
        <v>3</v>
      </c>
      <c r="T6"/>
      <c r="U6"/>
      <c r="V6"/>
    </row>
    <row r="7" spans="1:33" ht="19" customHeight="1" x14ac:dyDescent="0.2">
      <c r="A7" s="219" t="s">
        <v>157</v>
      </c>
      <c r="B7" s="220"/>
      <c r="C7" s="220"/>
      <c r="D7" s="220"/>
      <c r="E7" s="143">
        <v>4</v>
      </c>
      <c r="F7" s="144">
        <v>3</v>
      </c>
    </row>
    <row r="8" spans="1:33" ht="19" customHeight="1" x14ac:dyDescent="0.2">
      <c r="A8" s="219" t="s">
        <v>158</v>
      </c>
      <c r="B8" s="220"/>
      <c r="C8" s="220"/>
      <c r="D8" s="220"/>
      <c r="E8" s="143">
        <v>4</v>
      </c>
      <c r="F8" s="144">
        <v>3</v>
      </c>
    </row>
    <row r="9" spans="1:33" ht="19" customHeight="1" x14ac:dyDescent="0.2">
      <c r="A9" s="219" t="s">
        <v>159</v>
      </c>
      <c r="B9" s="220"/>
      <c r="C9" s="220"/>
      <c r="D9" s="220"/>
      <c r="E9" s="143">
        <v>2</v>
      </c>
      <c r="F9" s="144">
        <v>3</v>
      </c>
    </row>
    <row r="10" spans="1:33" ht="19" customHeight="1" x14ac:dyDescent="0.2">
      <c r="A10" s="219" t="s">
        <v>160</v>
      </c>
      <c r="B10" s="220"/>
      <c r="C10" s="220"/>
      <c r="D10" s="220"/>
      <c r="E10" s="143">
        <v>3</v>
      </c>
      <c r="F10" s="144">
        <v>3</v>
      </c>
    </row>
    <row r="11" spans="1:33" ht="19" customHeight="1" x14ac:dyDescent="0.2">
      <c r="A11" s="219" t="s">
        <v>161</v>
      </c>
      <c r="B11" s="220"/>
      <c r="C11" s="220"/>
      <c r="D11" s="220"/>
      <c r="E11" s="143">
        <v>5</v>
      </c>
      <c r="F11" s="144">
        <v>3</v>
      </c>
    </row>
    <row r="12" spans="1:33" ht="19" customHeight="1" x14ac:dyDescent="0.2">
      <c r="A12" s="219" t="s">
        <v>162</v>
      </c>
      <c r="B12" s="220"/>
      <c r="C12" s="220"/>
      <c r="D12" s="220"/>
      <c r="E12" s="143">
        <v>3</v>
      </c>
      <c r="F12" s="144">
        <v>3</v>
      </c>
    </row>
    <row r="13" spans="1:33" ht="27" customHeight="1" x14ac:dyDescent="0.2">
      <c r="A13" s="219" t="s">
        <v>163</v>
      </c>
      <c r="B13" s="220"/>
      <c r="C13" s="220"/>
      <c r="D13" s="220"/>
      <c r="E13" s="143">
        <v>5</v>
      </c>
      <c r="F13" s="144">
        <v>3</v>
      </c>
    </row>
    <row r="14" spans="1:33" ht="19" customHeight="1" x14ac:dyDescent="0.2">
      <c r="A14" s="219" t="s">
        <v>164</v>
      </c>
      <c r="B14" s="220"/>
      <c r="C14" s="220"/>
      <c r="D14" s="220"/>
      <c r="E14" s="143">
        <v>2</v>
      </c>
      <c r="F14" s="144">
        <v>3</v>
      </c>
    </row>
    <row r="15" spans="1:33" ht="19" customHeight="1" x14ac:dyDescent="0.2">
      <c r="A15" s="219" t="s">
        <v>165</v>
      </c>
      <c r="B15" s="220"/>
      <c r="C15" s="220"/>
      <c r="D15" s="220"/>
      <c r="E15" s="143">
        <v>3</v>
      </c>
      <c r="F15" s="144">
        <v>3</v>
      </c>
    </row>
    <row r="16" spans="1:33" ht="19" customHeight="1" x14ac:dyDescent="0.2">
      <c r="A16" s="219" t="s">
        <v>166</v>
      </c>
      <c r="B16" s="220"/>
      <c r="C16" s="220"/>
      <c r="D16" s="220"/>
      <c r="E16" s="143">
        <v>4</v>
      </c>
      <c r="F16" s="144">
        <v>3</v>
      </c>
    </row>
    <row r="17" spans="1:30" ht="19" customHeight="1" x14ac:dyDescent="0.2">
      <c r="A17" s="219" t="s">
        <v>167</v>
      </c>
      <c r="B17" s="220"/>
      <c r="C17" s="220"/>
      <c r="D17" s="220"/>
      <c r="E17" s="143">
        <v>2</v>
      </c>
      <c r="F17" s="144">
        <v>3</v>
      </c>
    </row>
    <row r="18" spans="1:30" ht="19" customHeight="1" x14ac:dyDescent="0.2">
      <c r="A18" s="219" t="s">
        <v>168</v>
      </c>
      <c r="B18" s="220"/>
      <c r="C18" s="220"/>
      <c r="D18" s="220"/>
      <c r="E18" s="143">
        <v>1</v>
      </c>
      <c r="F18" s="145">
        <v>3</v>
      </c>
    </row>
    <row r="20" spans="1:30" x14ac:dyDescent="0.2">
      <c r="E20" s="122" t="s">
        <v>101</v>
      </c>
      <c r="F20" s="87">
        <f>AVERAGE(E6:E18)</f>
        <v>3.2307692307692308</v>
      </c>
    </row>
    <row r="21" spans="1:30" s="33" customFormat="1" x14ac:dyDescent="0.2">
      <c r="E21" s="122" t="s">
        <v>102</v>
      </c>
      <c r="F21" s="87">
        <f>STDEVP(E6:E18)</f>
        <v>1.1867114323493471</v>
      </c>
      <c r="T21"/>
      <c r="U21"/>
      <c r="V21"/>
    </row>
    <row r="22" spans="1:30" s="33" customFormat="1" x14ac:dyDescent="0.2">
      <c r="E22" s="122" t="s">
        <v>103</v>
      </c>
      <c r="F22" s="87">
        <f>AVERAGE(F6:F18)/F20</f>
        <v>0.9285714285714286</v>
      </c>
      <c r="T22"/>
      <c r="U22"/>
      <c r="V22"/>
    </row>
    <row r="23" spans="1:30" s="33" customFormat="1" x14ac:dyDescent="0.2">
      <c r="T23"/>
      <c r="U23"/>
      <c r="V23"/>
    </row>
    <row r="24" spans="1:30" s="33" customFormat="1" ht="132.5" customHeight="1" x14ac:dyDescent="0.2">
      <c r="E24" s="107"/>
      <c r="F24" s="108"/>
      <c r="T24"/>
      <c r="U24"/>
      <c r="V24"/>
    </row>
    <row r="25" spans="1:30" s="33" customFormat="1" ht="202.5" customHeight="1" x14ac:dyDescent="0.2">
      <c r="E25" s="107"/>
      <c r="F25" s="108"/>
      <c r="T25"/>
      <c r="U25"/>
      <c r="V25"/>
    </row>
    <row r="26" spans="1:30" s="33" customFormat="1" x14ac:dyDescent="0.2">
      <c r="E26" s="107"/>
      <c r="F26" s="108"/>
      <c r="T26"/>
      <c r="U26"/>
      <c r="V26"/>
    </row>
    <row r="27" spans="1:30" s="32" customFormat="1" ht="25" customHeight="1" x14ac:dyDescent="0.2">
      <c r="A27" s="212" t="s">
        <v>104</v>
      </c>
      <c r="B27" s="212"/>
      <c r="C27" s="212"/>
      <c r="D27" s="212"/>
      <c r="E27" s="212"/>
      <c r="F27" s="212"/>
      <c r="G27" s="212"/>
      <c r="H27" s="212"/>
      <c r="I27" s="212" t="s">
        <v>104</v>
      </c>
      <c r="J27" s="212"/>
      <c r="K27" s="212"/>
      <c r="L27" s="212"/>
      <c r="M27" s="212"/>
      <c r="N27" s="212"/>
      <c r="O27" s="212"/>
      <c r="P27" s="212"/>
      <c r="Q27" s="212"/>
      <c r="R27" s="212"/>
      <c r="S27" s="212"/>
      <c r="T27"/>
      <c r="U27"/>
      <c r="V27"/>
      <c r="W27"/>
      <c r="X27"/>
      <c r="Y27"/>
      <c r="Z27"/>
      <c r="AA27"/>
      <c r="AB27"/>
      <c r="AC27"/>
      <c r="AD27"/>
    </row>
    <row r="28" spans="1:30" ht="9" customHeight="1" x14ac:dyDescent="0.2"/>
    <row r="29" spans="1:30" s="32" customFormat="1" ht="27.5" customHeight="1" x14ac:dyDescent="0.2">
      <c r="A29" s="217" t="s">
        <v>169</v>
      </c>
      <c r="B29" s="217"/>
      <c r="C29" s="217"/>
      <c r="D29" s="217"/>
      <c r="E29"/>
      <c r="F29"/>
      <c r="G29"/>
      <c r="T29"/>
      <c r="U29"/>
      <c r="V29"/>
    </row>
    <row r="30" spans="1:30" s="32" customFormat="1" ht="44.5" customHeight="1" x14ac:dyDescent="0.2">
      <c r="A30" s="94" t="s">
        <v>106</v>
      </c>
      <c r="B30" s="95" t="s">
        <v>107</v>
      </c>
      <c r="C30" s="95" t="s">
        <v>108</v>
      </c>
      <c r="D30" s="95" t="s">
        <v>109</v>
      </c>
      <c r="T30"/>
      <c r="U30"/>
      <c r="V30"/>
    </row>
    <row r="31" spans="1:30" x14ac:dyDescent="0.2">
      <c r="A31" s="27" t="s">
        <v>113</v>
      </c>
      <c r="B31" s="131">
        <f>DF2map!C$48</f>
        <v>161</v>
      </c>
      <c r="C31" s="141">
        <v>111</v>
      </c>
      <c r="D31" s="128">
        <f t="shared" ref="D31:D70" si="0">IFERROR(MROUND(($F$22*100*B31/C31),5)-100,0)</f>
        <v>35</v>
      </c>
    </row>
    <row r="32" spans="1:30" x14ac:dyDescent="0.2">
      <c r="A32" s="27" t="s">
        <v>114</v>
      </c>
      <c r="B32" s="131">
        <f>DF2map!D$48</f>
        <v>122</v>
      </c>
      <c r="C32" s="141">
        <v>117</v>
      </c>
      <c r="D32" s="128">
        <f t="shared" si="0"/>
        <v>-5</v>
      </c>
      <c r="I32" s="1"/>
    </row>
    <row r="33" spans="1:4" x14ac:dyDescent="0.2">
      <c r="A33" s="27" t="s">
        <v>115</v>
      </c>
      <c r="B33" s="131">
        <f>DF2map!E$48</f>
        <v>126</v>
      </c>
      <c r="C33" s="141">
        <v>69</v>
      </c>
      <c r="D33" s="128">
        <f t="shared" si="0"/>
        <v>70</v>
      </c>
    </row>
    <row r="34" spans="1:4" x14ac:dyDescent="0.2">
      <c r="A34" s="27" t="s">
        <v>116</v>
      </c>
      <c r="B34" s="131">
        <f>DF2map!F$48</f>
        <v>144</v>
      </c>
      <c r="C34" s="141">
        <v>138</v>
      </c>
      <c r="D34" s="128">
        <f t="shared" si="0"/>
        <v>-5</v>
      </c>
    </row>
    <row r="35" spans="1:4" x14ac:dyDescent="0.2">
      <c r="A35" s="27" t="s">
        <v>117</v>
      </c>
      <c r="B35" s="131">
        <f>DF2map!G$48</f>
        <v>53</v>
      </c>
      <c r="C35" s="141">
        <v>63</v>
      </c>
      <c r="D35" s="128">
        <f t="shared" si="0"/>
        <v>-20</v>
      </c>
    </row>
    <row r="36" spans="1:4" x14ac:dyDescent="0.2">
      <c r="A36" s="28" t="s">
        <v>118</v>
      </c>
      <c r="B36" s="131">
        <f>DF2map!H$48</f>
        <v>228</v>
      </c>
      <c r="C36" s="141">
        <v>183</v>
      </c>
      <c r="D36" s="128">
        <f t="shared" si="0"/>
        <v>15</v>
      </c>
    </row>
    <row r="37" spans="1:4" x14ac:dyDescent="0.2">
      <c r="A37" s="28" t="s">
        <v>119</v>
      </c>
      <c r="B37" s="131">
        <f>DF2map!I$48</f>
        <v>126</v>
      </c>
      <c r="C37" s="141">
        <v>135</v>
      </c>
      <c r="D37" s="128">
        <f t="shared" si="0"/>
        <v>-15</v>
      </c>
    </row>
    <row r="38" spans="1:4" x14ac:dyDescent="0.2">
      <c r="A38" s="28" t="s">
        <v>120</v>
      </c>
      <c r="B38" s="131">
        <f>DF2map!J$48</f>
        <v>144</v>
      </c>
      <c r="C38" s="141">
        <v>138</v>
      </c>
      <c r="D38" s="128">
        <f t="shared" si="0"/>
        <v>-5</v>
      </c>
    </row>
    <row r="39" spans="1:4" x14ac:dyDescent="0.2">
      <c r="A39" s="28" t="s">
        <v>121</v>
      </c>
      <c r="B39" s="131">
        <f>DF2map!K$48</f>
        <v>116</v>
      </c>
      <c r="C39" s="141">
        <v>126</v>
      </c>
      <c r="D39" s="128">
        <f t="shared" si="0"/>
        <v>-15</v>
      </c>
    </row>
    <row r="40" spans="1:4" x14ac:dyDescent="0.2">
      <c r="A40" s="28" t="s">
        <v>122</v>
      </c>
      <c r="B40" s="131">
        <f>DF2map!L$48</f>
        <v>163</v>
      </c>
      <c r="C40" s="141">
        <v>141</v>
      </c>
      <c r="D40" s="128">
        <f t="shared" si="0"/>
        <v>5</v>
      </c>
    </row>
    <row r="41" spans="1:4" x14ac:dyDescent="0.2">
      <c r="A41" s="28" t="s">
        <v>123</v>
      </c>
      <c r="B41" s="131">
        <f>DF2map!M$48</f>
        <v>96</v>
      </c>
      <c r="C41" s="141">
        <v>117</v>
      </c>
      <c r="D41" s="128">
        <f t="shared" si="0"/>
        <v>-25</v>
      </c>
    </row>
    <row r="42" spans="1:4" x14ac:dyDescent="0.2">
      <c r="A42" s="28" t="s">
        <v>124</v>
      </c>
      <c r="B42" s="131">
        <f>DF2map!N$48</f>
        <v>117</v>
      </c>
      <c r="C42" s="141">
        <v>114</v>
      </c>
      <c r="D42" s="128">
        <f t="shared" si="0"/>
        <v>-5</v>
      </c>
    </row>
    <row r="43" spans="1:4" x14ac:dyDescent="0.2">
      <c r="A43" s="28" t="s">
        <v>125</v>
      </c>
      <c r="B43" s="131">
        <f>DF2map!O$48</f>
        <v>209</v>
      </c>
      <c r="C43" s="141">
        <v>195</v>
      </c>
      <c r="D43" s="128">
        <f t="shared" si="0"/>
        <v>0</v>
      </c>
    </row>
    <row r="44" spans="1:4" x14ac:dyDescent="0.2">
      <c r="A44" s="28" t="s">
        <v>126</v>
      </c>
      <c r="B44" s="131">
        <f>DF2map!P$48</f>
        <v>74</v>
      </c>
      <c r="C44" s="141">
        <v>63</v>
      </c>
      <c r="D44" s="128">
        <f t="shared" si="0"/>
        <v>10</v>
      </c>
    </row>
    <row r="45" spans="1:4" x14ac:dyDescent="0.2">
      <c r="A45" s="28" t="s">
        <v>127</v>
      </c>
      <c r="B45" s="131">
        <f>DF2map!Q$48</f>
        <v>105</v>
      </c>
      <c r="C45" s="141">
        <v>78</v>
      </c>
      <c r="D45" s="128">
        <f t="shared" si="0"/>
        <v>25</v>
      </c>
    </row>
    <row r="46" spans="1:4" x14ac:dyDescent="0.2">
      <c r="A46" s="28" t="s">
        <v>128</v>
      </c>
      <c r="B46" s="131">
        <f>DF2map!R$48</f>
        <v>128</v>
      </c>
      <c r="C46" s="141">
        <v>132</v>
      </c>
      <c r="D46" s="128">
        <f t="shared" si="0"/>
        <v>-10</v>
      </c>
    </row>
    <row r="47" spans="1:4" x14ac:dyDescent="0.2">
      <c r="A47" s="28" t="s">
        <v>129</v>
      </c>
      <c r="B47" s="131">
        <f>DF2map!S$48</f>
        <v>76</v>
      </c>
      <c r="C47" s="141">
        <v>42</v>
      </c>
      <c r="D47" s="128">
        <f t="shared" si="0"/>
        <v>70</v>
      </c>
    </row>
    <row r="48" spans="1:4" x14ac:dyDescent="0.2">
      <c r="A48" s="28" t="s">
        <v>130</v>
      </c>
      <c r="B48" s="131">
        <f>DF2map!T$48</f>
        <v>85</v>
      </c>
      <c r="C48" s="141">
        <v>45</v>
      </c>
      <c r="D48" s="128">
        <f t="shared" si="0"/>
        <v>75</v>
      </c>
    </row>
    <row r="49" spans="1:4" x14ac:dyDescent="0.2">
      <c r="A49" s="28" t="s">
        <v>131</v>
      </c>
      <c r="B49" s="131">
        <f>DF2map!U$48</f>
        <v>103</v>
      </c>
      <c r="C49" s="141">
        <v>81</v>
      </c>
      <c r="D49" s="128">
        <f t="shared" si="0"/>
        <v>20</v>
      </c>
    </row>
    <row r="50" spans="1:4" x14ac:dyDescent="0.2">
      <c r="A50" s="27" t="s">
        <v>170</v>
      </c>
      <c r="B50" s="131">
        <f>DF2map!V$48</f>
        <v>124</v>
      </c>
      <c r="C50" s="141">
        <v>129</v>
      </c>
      <c r="D50" s="128">
        <f t="shared" si="0"/>
        <v>-10</v>
      </c>
    </row>
    <row r="51" spans="1:4" x14ac:dyDescent="0.2">
      <c r="A51" s="27" t="s">
        <v>133</v>
      </c>
      <c r="B51" s="131">
        <f>DF2map!W$48</f>
        <v>198</v>
      </c>
      <c r="C51" s="141">
        <v>174</v>
      </c>
      <c r="D51" s="128">
        <f t="shared" si="0"/>
        <v>5</v>
      </c>
    </row>
    <row r="52" spans="1:4" x14ac:dyDescent="0.2">
      <c r="A52" s="27" t="s">
        <v>134</v>
      </c>
      <c r="B52" s="131">
        <f>DF2map!X$48</f>
        <v>186</v>
      </c>
      <c r="C52" s="141">
        <v>165</v>
      </c>
      <c r="D52" s="128">
        <f t="shared" si="0"/>
        <v>5</v>
      </c>
    </row>
    <row r="53" spans="1:4" x14ac:dyDescent="0.2">
      <c r="A53" s="27" t="s">
        <v>135</v>
      </c>
      <c r="B53" s="131">
        <f>DF2map!Y$48</f>
        <v>97</v>
      </c>
      <c r="C53" s="141">
        <v>72</v>
      </c>
      <c r="D53" s="128">
        <f t="shared" si="0"/>
        <v>25</v>
      </c>
    </row>
    <row r="54" spans="1:4" x14ac:dyDescent="0.2">
      <c r="A54" s="27" t="s">
        <v>136</v>
      </c>
      <c r="B54" s="131">
        <f>DF2map!Z$48</f>
        <v>180</v>
      </c>
      <c r="C54" s="141">
        <v>183</v>
      </c>
      <c r="D54" s="128">
        <f t="shared" si="0"/>
        <v>-10</v>
      </c>
    </row>
    <row r="55" spans="1:4" x14ac:dyDescent="0.2">
      <c r="A55" s="27" t="s">
        <v>137</v>
      </c>
      <c r="B55" s="131">
        <f>DF2map!AA$48</f>
        <v>114</v>
      </c>
      <c r="C55" s="141">
        <v>90</v>
      </c>
      <c r="D55" s="128">
        <f t="shared" si="0"/>
        <v>20</v>
      </c>
    </row>
    <row r="56" spans="1:4" x14ac:dyDescent="0.2">
      <c r="A56" s="27" t="s">
        <v>138</v>
      </c>
      <c r="B56" s="131">
        <f>DF2map!AB$48</f>
        <v>91</v>
      </c>
      <c r="C56" s="141">
        <v>69</v>
      </c>
      <c r="D56" s="128">
        <f t="shared" si="0"/>
        <v>20</v>
      </c>
    </row>
    <row r="57" spans="1:4" x14ac:dyDescent="0.2">
      <c r="A57" s="27" t="s">
        <v>139</v>
      </c>
      <c r="B57" s="131">
        <f>DF2map!AC$48</f>
        <v>125</v>
      </c>
      <c r="C57" s="141">
        <v>141</v>
      </c>
      <c r="D57" s="128">
        <f t="shared" si="0"/>
        <v>-20</v>
      </c>
    </row>
    <row r="58" spans="1:4" x14ac:dyDescent="0.2">
      <c r="A58" s="27" t="s">
        <v>140</v>
      </c>
      <c r="B58" s="131">
        <f>DF2map!AD$48</f>
        <v>32</v>
      </c>
      <c r="C58" s="141">
        <v>51</v>
      </c>
      <c r="D58" s="128">
        <f t="shared" si="0"/>
        <v>-40</v>
      </c>
    </row>
    <row r="59" spans="1:4" x14ac:dyDescent="0.2">
      <c r="A59" s="27" t="s">
        <v>141</v>
      </c>
      <c r="B59" s="131">
        <f>DF2map!AE$48</f>
        <v>62</v>
      </c>
      <c r="C59" s="141">
        <v>42</v>
      </c>
      <c r="D59" s="128">
        <f t="shared" si="0"/>
        <v>35</v>
      </c>
    </row>
    <row r="60" spans="1:4" x14ac:dyDescent="0.2">
      <c r="A60" s="27" t="s">
        <v>142</v>
      </c>
      <c r="B60" s="131">
        <f>DF2map!AF$48</f>
        <v>164</v>
      </c>
      <c r="C60" s="141">
        <v>138</v>
      </c>
      <c r="D60" s="128">
        <f t="shared" si="0"/>
        <v>10</v>
      </c>
    </row>
    <row r="61" spans="1:4" x14ac:dyDescent="0.2">
      <c r="A61" s="28" t="s">
        <v>143</v>
      </c>
      <c r="B61" s="131">
        <f>DF2map!AG$48</f>
        <v>74</v>
      </c>
      <c r="C61" s="141">
        <v>63</v>
      </c>
      <c r="D61" s="128">
        <f t="shared" si="0"/>
        <v>10</v>
      </c>
    </row>
    <row r="62" spans="1:4" x14ac:dyDescent="0.2">
      <c r="A62" s="28" t="s">
        <v>144</v>
      </c>
      <c r="B62" s="131">
        <f>DF2map!AH$48</f>
        <v>98</v>
      </c>
      <c r="C62" s="141">
        <v>57</v>
      </c>
      <c r="D62" s="128">
        <f t="shared" si="0"/>
        <v>60</v>
      </c>
    </row>
    <row r="63" spans="1:4" x14ac:dyDescent="0.2">
      <c r="A63" s="28" t="s">
        <v>145</v>
      </c>
      <c r="B63" s="131">
        <f>DF2map!AI$48</f>
        <v>98</v>
      </c>
      <c r="C63" s="141">
        <v>57</v>
      </c>
      <c r="D63" s="128">
        <f t="shared" si="0"/>
        <v>60</v>
      </c>
    </row>
    <row r="64" spans="1:4" x14ac:dyDescent="0.2">
      <c r="A64" s="28" t="s">
        <v>146</v>
      </c>
      <c r="B64" s="131">
        <f>DF2map!AJ$48</f>
        <v>114</v>
      </c>
      <c r="C64" s="141">
        <v>69</v>
      </c>
      <c r="D64" s="128">
        <f t="shared" si="0"/>
        <v>55</v>
      </c>
    </row>
    <row r="65" spans="1:4" x14ac:dyDescent="0.2">
      <c r="A65" s="28" t="s">
        <v>147</v>
      </c>
      <c r="B65" s="131">
        <f>DF2map!AK$48</f>
        <v>156</v>
      </c>
      <c r="C65" s="141">
        <v>87</v>
      </c>
      <c r="D65" s="128">
        <f t="shared" si="0"/>
        <v>65</v>
      </c>
    </row>
    <row r="66" spans="1:4" x14ac:dyDescent="0.2">
      <c r="A66" s="28" t="s">
        <v>148</v>
      </c>
      <c r="B66" s="131">
        <f>DF2map!AL$48</f>
        <v>115</v>
      </c>
      <c r="C66" s="141">
        <v>108</v>
      </c>
      <c r="D66" s="128">
        <f t="shared" si="0"/>
        <v>0</v>
      </c>
    </row>
    <row r="67" spans="1:4" x14ac:dyDescent="0.2">
      <c r="A67" s="27" t="s">
        <v>149</v>
      </c>
      <c r="B67" s="131">
        <f>DF2map!AM$48</f>
        <v>177</v>
      </c>
      <c r="C67" s="141">
        <v>135</v>
      </c>
      <c r="D67" s="128">
        <f t="shared" si="0"/>
        <v>20</v>
      </c>
    </row>
    <row r="68" spans="1:4" x14ac:dyDescent="0.2">
      <c r="A68" s="27" t="s">
        <v>150</v>
      </c>
      <c r="B68" s="131">
        <f>DF2map!AN$48</f>
        <v>180</v>
      </c>
      <c r="C68" s="141">
        <v>138</v>
      </c>
      <c r="D68" s="128">
        <f t="shared" si="0"/>
        <v>20</v>
      </c>
    </row>
    <row r="69" spans="1:4" x14ac:dyDescent="0.2">
      <c r="A69" s="27" t="s">
        <v>151</v>
      </c>
      <c r="B69" s="131">
        <f>DF2map!AO$48</f>
        <v>81</v>
      </c>
      <c r="C69" s="141">
        <v>39</v>
      </c>
      <c r="D69" s="128">
        <f t="shared" si="0"/>
        <v>95</v>
      </c>
    </row>
    <row r="70" spans="1:4" x14ac:dyDescent="0.2">
      <c r="A70" s="27" t="s">
        <v>152</v>
      </c>
      <c r="B70" s="131">
        <f>DF2map!AP$48</f>
        <v>159</v>
      </c>
      <c r="C70" s="142">
        <v>114</v>
      </c>
      <c r="D70" s="128">
        <f t="shared" si="0"/>
        <v>30</v>
      </c>
    </row>
  </sheetData>
  <mergeCells count="21">
    <mergeCell ref="A16:D16"/>
    <mergeCell ref="A17:D17"/>
    <mergeCell ref="A18:D18"/>
    <mergeCell ref="A1:H1"/>
    <mergeCell ref="I1:S1"/>
    <mergeCell ref="A27:H27"/>
    <mergeCell ref="I27:S27"/>
    <mergeCell ref="A3:H3"/>
    <mergeCell ref="I3:S3"/>
    <mergeCell ref="A29:D29"/>
    <mergeCell ref="A5:D5"/>
    <mergeCell ref="A6:D6"/>
    <mergeCell ref="A7:D7"/>
    <mergeCell ref="A8:D8"/>
    <mergeCell ref="A9:D9"/>
    <mergeCell ref="A10:D10"/>
    <mergeCell ref="A11:D11"/>
    <mergeCell ref="A12:D12"/>
    <mergeCell ref="A13:D13"/>
    <mergeCell ref="A14:D14"/>
    <mergeCell ref="A15:D15"/>
  </mergeCells>
  <pageMargins left="0.25" right="0.25" top="0.75" bottom="0.75" header="0.3" footer="0.3"/>
  <pageSetup paperSize="5" scale="89" fitToHeight="100" orientation="landscape" verticalDpi="4294967293" r:id="rId1"/>
  <headerFooter>
    <oddHeader xml:space="preserve">&amp;L&amp;10COBIT® 2019 Governance System Design Toolkit&amp;R&amp;10&amp;D&amp;11
</oddHeader>
    <oddFooter>&amp;L&amp;10Copyright ISACA 2018&amp;C&amp;10&amp;F&amp;R&amp;10&amp;A—Page &amp;P</oddFooter>
  </headerFooter>
  <rowBreaks count="1" manualBreakCount="1">
    <brk id="25"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C2E08-91F0-44E7-A13A-B15542CF4261}">
  <sheetPr>
    <tabColor theme="8" tint="-0.499984740745262"/>
    <pageSetUpPr fitToPage="1"/>
  </sheetPr>
  <dimension ref="A2:AP50"/>
  <sheetViews>
    <sheetView showGridLines="0" zoomScale="113" zoomScaleNormal="113" workbookViewId="0">
      <pane xSplit="2" topLeftCell="G1" activePane="topRight" state="frozen"/>
      <selection activeCell="A25" sqref="A25"/>
      <selection pane="topRight" activeCell="T35" sqref="T35"/>
    </sheetView>
  </sheetViews>
  <sheetFormatPr baseColWidth="10" defaultColWidth="8.83203125" defaultRowHeight="15" x14ac:dyDescent="0.2"/>
  <cols>
    <col min="2" max="2" width="26" customWidth="1"/>
    <col min="3" max="15" width="16.1640625" customWidth="1"/>
  </cols>
  <sheetData>
    <row r="2" spans="1:15" ht="36" x14ac:dyDescent="0.2">
      <c r="C2" s="4" t="s">
        <v>171</v>
      </c>
      <c r="D2" s="4" t="s">
        <v>172</v>
      </c>
      <c r="E2" s="4" t="s">
        <v>173</v>
      </c>
      <c r="F2" s="4" t="s">
        <v>174</v>
      </c>
      <c r="G2" s="4" t="s">
        <v>175</v>
      </c>
      <c r="H2" s="4" t="s">
        <v>176</v>
      </c>
      <c r="I2" s="4" t="s">
        <v>177</v>
      </c>
      <c r="J2" s="4" t="s">
        <v>178</v>
      </c>
      <c r="K2" s="4" t="s">
        <v>179</v>
      </c>
      <c r="L2" s="4" t="s">
        <v>180</v>
      </c>
      <c r="M2" s="4" t="s">
        <v>181</v>
      </c>
      <c r="N2" s="4" t="s">
        <v>182</v>
      </c>
      <c r="O2" s="4" t="s">
        <v>183</v>
      </c>
    </row>
    <row r="3" spans="1:15" x14ac:dyDescent="0.2">
      <c r="C3" s="5">
        <f>'DF2'!$E6</f>
        <v>4</v>
      </c>
      <c r="D3" s="5">
        <f>'DF2'!$E7</f>
        <v>4</v>
      </c>
      <c r="E3" s="5">
        <f>'DF2'!$E8</f>
        <v>4</v>
      </c>
      <c r="F3" s="5">
        <f>'DF2'!$E9</f>
        <v>2</v>
      </c>
      <c r="G3" s="5">
        <f>'DF2'!$E10</f>
        <v>3</v>
      </c>
      <c r="H3" s="5">
        <f>'DF2'!$E11</f>
        <v>5</v>
      </c>
      <c r="I3" s="5">
        <f>'DF2'!$E12</f>
        <v>3</v>
      </c>
      <c r="J3" s="5">
        <f>'DF2'!$E13</f>
        <v>5</v>
      </c>
      <c r="K3" s="5">
        <f>'DF2'!$E14</f>
        <v>2</v>
      </c>
      <c r="L3" s="5">
        <f>'DF2'!$E15</f>
        <v>3</v>
      </c>
      <c r="M3" s="5">
        <f>'DF2'!$E16</f>
        <v>4</v>
      </c>
      <c r="N3" s="5">
        <f>'DF2'!$E17</f>
        <v>2</v>
      </c>
      <c r="O3" s="5">
        <f>'DF2'!$E18</f>
        <v>1</v>
      </c>
    </row>
    <row r="7" spans="1:15" x14ac:dyDescent="0.2">
      <c r="A7" s="221" t="s">
        <v>184</v>
      </c>
      <c r="B7" s="222"/>
      <c r="C7" s="3" t="s">
        <v>185</v>
      </c>
      <c r="D7" s="3" t="s">
        <v>186</v>
      </c>
      <c r="E7" s="3" t="s">
        <v>187</v>
      </c>
      <c r="F7" s="3" t="s">
        <v>188</v>
      </c>
      <c r="G7" s="7" t="s">
        <v>189</v>
      </c>
      <c r="H7" s="3" t="s">
        <v>190</v>
      </c>
      <c r="I7" s="3" t="s">
        <v>191</v>
      </c>
      <c r="J7" s="3" t="s">
        <v>192</v>
      </c>
      <c r="K7" s="3" t="s">
        <v>193</v>
      </c>
      <c r="L7" s="3" t="s">
        <v>194</v>
      </c>
      <c r="M7" s="3" t="s">
        <v>195</v>
      </c>
      <c r="N7" s="3" t="s">
        <v>196</v>
      </c>
      <c r="O7" s="3" t="s">
        <v>197</v>
      </c>
    </row>
    <row r="8" spans="1:15" ht="65" x14ac:dyDescent="0.2">
      <c r="A8" s="223"/>
      <c r="B8" s="224"/>
      <c r="C8" s="8" t="s">
        <v>198</v>
      </c>
      <c r="D8" s="8" t="s">
        <v>199</v>
      </c>
      <c r="E8" s="8" t="s">
        <v>200</v>
      </c>
      <c r="F8" s="8" t="s">
        <v>201</v>
      </c>
      <c r="G8" s="8" t="s">
        <v>202</v>
      </c>
      <c r="H8" s="8" t="s">
        <v>203</v>
      </c>
      <c r="I8" s="8" t="s">
        <v>204</v>
      </c>
      <c r="J8" s="8" t="s">
        <v>205</v>
      </c>
      <c r="K8" s="8" t="s">
        <v>206</v>
      </c>
      <c r="L8" s="8" t="s">
        <v>207</v>
      </c>
      <c r="M8" s="8" t="s">
        <v>208</v>
      </c>
      <c r="N8" s="8" t="s">
        <v>209</v>
      </c>
      <c r="O8" s="8" t="s">
        <v>210</v>
      </c>
    </row>
    <row r="9" spans="1:15" ht="26" x14ac:dyDescent="0.2">
      <c r="A9" s="9" t="s">
        <v>211</v>
      </c>
      <c r="B9" s="9" t="s">
        <v>212</v>
      </c>
      <c r="C9" s="10">
        <v>2</v>
      </c>
      <c r="D9" s="10">
        <v>0</v>
      </c>
      <c r="E9" s="10">
        <v>1</v>
      </c>
      <c r="F9" s="10">
        <v>0</v>
      </c>
      <c r="G9" s="10">
        <v>2</v>
      </c>
      <c r="H9" s="10">
        <v>1</v>
      </c>
      <c r="I9" s="10">
        <v>0</v>
      </c>
      <c r="J9" s="10">
        <v>1</v>
      </c>
      <c r="K9" s="10">
        <v>0</v>
      </c>
      <c r="L9" s="10">
        <v>0</v>
      </c>
      <c r="M9" s="10">
        <v>0</v>
      </c>
      <c r="N9" s="10">
        <v>0</v>
      </c>
      <c r="O9" s="10">
        <v>0</v>
      </c>
    </row>
    <row r="10" spans="1:15" x14ac:dyDescent="0.2">
      <c r="A10" s="9" t="s">
        <v>213</v>
      </c>
      <c r="B10" s="9" t="s">
        <v>172</v>
      </c>
      <c r="C10" s="10">
        <v>1</v>
      </c>
      <c r="D10" s="10">
        <v>2</v>
      </c>
      <c r="E10" s="10">
        <v>0</v>
      </c>
      <c r="F10" s="10">
        <v>0</v>
      </c>
      <c r="G10" s="10">
        <v>0</v>
      </c>
      <c r="H10" s="10">
        <v>0</v>
      </c>
      <c r="I10" s="173">
        <v>2</v>
      </c>
      <c r="J10" s="10">
        <v>0</v>
      </c>
      <c r="K10" s="10">
        <v>0</v>
      </c>
      <c r="L10" s="10">
        <v>0</v>
      </c>
      <c r="M10" s="10">
        <v>1</v>
      </c>
      <c r="N10" s="10">
        <v>0</v>
      </c>
      <c r="O10" s="10">
        <v>0</v>
      </c>
    </row>
    <row r="11" spans="1:15" ht="26" x14ac:dyDescent="0.2">
      <c r="A11" s="9" t="s">
        <v>214</v>
      </c>
      <c r="B11" s="9" t="s">
        <v>173</v>
      </c>
      <c r="C11" s="10">
        <v>2</v>
      </c>
      <c r="D11" s="10">
        <v>1</v>
      </c>
      <c r="E11" s="10">
        <v>0</v>
      </c>
      <c r="F11" s="10">
        <v>0</v>
      </c>
      <c r="G11" s="10">
        <v>0</v>
      </c>
      <c r="H11" s="10">
        <v>0</v>
      </c>
      <c r="I11" s="10">
        <v>0</v>
      </c>
      <c r="J11" s="10">
        <v>0</v>
      </c>
      <c r="K11" s="10">
        <v>0</v>
      </c>
      <c r="L11" s="10">
        <v>0</v>
      </c>
      <c r="M11" s="10">
        <v>1</v>
      </c>
      <c r="N11" s="10">
        <v>0</v>
      </c>
      <c r="O11" s="173">
        <v>0</v>
      </c>
    </row>
    <row r="12" spans="1:15" ht="26" x14ac:dyDescent="0.2">
      <c r="A12" s="9" t="s">
        <v>215</v>
      </c>
      <c r="B12" s="9" t="s">
        <v>174</v>
      </c>
      <c r="C12" s="10">
        <v>0</v>
      </c>
      <c r="D12" s="10">
        <v>0</v>
      </c>
      <c r="E12" s="10">
        <v>1</v>
      </c>
      <c r="F12" s="10">
        <v>2</v>
      </c>
      <c r="G12" s="10">
        <v>0</v>
      </c>
      <c r="H12" s="10">
        <v>0</v>
      </c>
      <c r="I12" s="10">
        <v>0</v>
      </c>
      <c r="J12" s="10">
        <v>0</v>
      </c>
      <c r="K12" s="10">
        <v>2</v>
      </c>
      <c r="L12" s="10">
        <v>2</v>
      </c>
      <c r="M12" s="10">
        <v>0</v>
      </c>
      <c r="N12" s="10">
        <v>0</v>
      </c>
      <c r="O12" s="10">
        <v>0</v>
      </c>
    </row>
    <row r="13" spans="1:15" x14ac:dyDescent="0.2">
      <c r="A13" s="9" t="s">
        <v>216</v>
      </c>
      <c r="B13" s="9" t="s">
        <v>175</v>
      </c>
      <c r="C13" s="10">
        <v>0</v>
      </c>
      <c r="D13" s="10">
        <v>0</v>
      </c>
      <c r="E13" s="10">
        <v>0</v>
      </c>
      <c r="F13" s="10">
        <v>0</v>
      </c>
      <c r="G13" s="10">
        <v>0</v>
      </c>
      <c r="H13" s="10">
        <v>1</v>
      </c>
      <c r="I13" s="10">
        <v>0</v>
      </c>
      <c r="J13" s="10">
        <v>2</v>
      </c>
      <c r="K13" s="10">
        <v>1</v>
      </c>
      <c r="L13" s="10">
        <v>0</v>
      </c>
      <c r="M13" s="10">
        <v>0</v>
      </c>
      <c r="N13" s="10">
        <v>2</v>
      </c>
      <c r="O13" s="10">
        <v>1</v>
      </c>
    </row>
    <row r="14" spans="1:15" ht="26" x14ac:dyDescent="0.2">
      <c r="A14" s="9" t="s">
        <v>217</v>
      </c>
      <c r="B14" s="9" t="s">
        <v>176</v>
      </c>
      <c r="C14" s="10">
        <v>0</v>
      </c>
      <c r="D14" s="10">
        <v>2</v>
      </c>
      <c r="E14" s="10">
        <v>1</v>
      </c>
      <c r="F14" s="10">
        <v>0</v>
      </c>
      <c r="G14" s="10">
        <v>1</v>
      </c>
      <c r="H14" s="10">
        <v>1</v>
      </c>
      <c r="I14" s="10">
        <v>1</v>
      </c>
      <c r="J14" s="10">
        <v>0</v>
      </c>
      <c r="K14" s="10">
        <v>0</v>
      </c>
      <c r="L14" s="10">
        <v>0</v>
      </c>
      <c r="M14" s="10">
        <v>0</v>
      </c>
      <c r="N14" s="10">
        <v>0</v>
      </c>
      <c r="O14" s="10">
        <v>0</v>
      </c>
    </row>
    <row r="15" spans="1:15" ht="26" x14ac:dyDescent="0.2">
      <c r="A15" s="9" t="s">
        <v>218</v>
      </c>
      <c r="B15" s="9" t="s">
        <v>219</v>
      </c>
      <c r="C15" s="10">
        <v>1</v>
      </c>
      <c r="D15" s="10">
        <v>0</v>
      </c>
      <c r="E15" s="10">
        <v>0</v>
      </c>
      <c r="F15" s="10">
        <v>2</v>
      </c>
      <c r="G15" s="10">
        <v>0</v>
      </c>
      <c r="H15" s="10">
        <v>0</v>
      </c>
      <c r="I15" s="10">
        <v>1</v>
      </c>
      <c r="J15" s="10">
        <v>0</v>
      </c>
      <c r="K15" s="10">
        <v>0</v>
      </c>
      <c r="L15" s="10">
        <v>2</v>
      </c>
      <c r="M15" s="10">
        <v>1</v>
      </c>
      <c r="N15" s="10">
        <v>0</v>
      </c>
      <c r="O15" s="10">
        <v>0</v>
      </c>
    </row>
    <row r="16" spans="1:15" ht="26" x14ac:dyDescent="0.2">
      <c r="A16" s="9" t="s">
        <v>220</v>
      </c>
      <c r="B16" s="11" t="s">
        <v>221</v>
      </c>
      <c r="C16" s="10">
        <v>0</v>
      </c>
      <c r="D16" s="10">
        <v>0</v>
      </c>
      <c r="E16" s="10">
        <v>1</v>
      </c>
      <c r="F16" s="10">
        <v>0</v>
      </c>
      <c r="G16" s="10">
        <v>1</v>
      </c>
      <c r="H16" s="10">
        <v>1</v>
      </c>
      <c r="I16" s="10">
        <v>0</v>
      </c>
      <c r="J16" s="10">
        <v>0</v>
      </c>
      <c r="K16" s="10">
        <v>2</v>
      </c>
      <c r="L16" s="10">
        <v>0</v>
      </c>
      <c r="M16" s="10">
        <v>0</v>
      </c>
      <c r="N16" s="10">
        <v>0</v>
      </c>
      <c r="O16" s="10">
        <v>0</v>
      </c>
    </row>
    <row r="17" spans="1:42" x14ac:dyDescent="0.2">
      <c r="A17" s="9" t="s">
        <v>222</v>
      </c>
      <c r="B17" s="9" t="s">
        <v>179</v>
      </c>
      <c r="C17" s="10">
        <v>0</v>
      </c>
      <c r="D17" s="10">
        <v>0</v>
      </c>
      <c r="E17" s="10">
        <v>1</v>
      </c>
      <c r="F17" s="10">
        <v>0</v>
      </c>
      <c r="G17" s="10">
        <v>1</v>
      </c>
      <c r="H17" s="10">
        <v>0</v>
      </c>
      <c r="I17" s="10">
        <v>0</v>
      </c>
      <c r="J17" s="10">
        <v>0</v>
      </c>
      <c r="K17" s="10">
        <v>2</v>
      </c>
      <c r="L17" s="10">
        <v>1</v>
      </c>
      <c r="M17" s="10">
        <v>0</v>
      </c>
      <c r="N17" s="10">
        <v>0</v>
      </c>
      <c r="O17" s="10">
        <v>0</v>
      </c>
    </row>
    <row r="18" spans="1:42" x14ac:dyDescent="0.2">
      <c r="A18" s="9" t="s">
        <v>223</v>
      </c>
      <c r="B18" s="9" t="s">
        <v>180</v>
      </c>
      <c r="C18" s="10">
        <v>0</v>
      </c>
      <c r="D18" s="10">
        <v>0</v>
      </c>
      <c r="E18" s="10">
        <v>0</v>
      </c>
      <c r="F18" s="10">
        <v>0</v>
      </c>
      <c r="G18" s="10">
        <v>0</v>
      </c>
      <c r="H18" s="10">
        <v>0</v>
      </c>
      <c r="I18" s="10">
        <v>0</v>
      </c>
      <c r="J18" s="10">
        <v>1</v>
      </c>
      <c r="K18" s="10">
        <v>0</v>
      </c>
      <c r="L18" s="10">
        <v>0</v>
      </c>
      <c r="M18" s="10">
        <v>0</v>
      </c>
      <c r="N18" s="10">
        <v>2</v>
      </c>
      <c r="O18" s="10">
        <v>1</v>
      </c>
    </row>
    <row r="19" spans="1:42" x14ac:dyDescent="0.2">
      <c r="A19" s="9" t="s">
        <v>224</v>
      </c>
      <c r="B19" s="9" t="s">
        <v>181</v>
      </c>
      <c r="C19" s="10">
        <v>2</v>
      </c>
      <c r="D19" s="10">
        <v>0</v>
      </c>
      <c r="E19" s="10">
        <v>0</v>
      </c>
      <c r="F19" s="10">
        <v>0</v>
      </c>
      <c r="G19" s="10">
        <v>2</v>
      </c>
      <c r="H19" s="10">
        <v>1</v>
      </c>
      <c r="I19" s="10">
        <v>0</v>
      </c>
      <c r="J19" s="10">
        <v>0</v>
      </c>
      <c r="K19" s="10">
        <v>0</v>
      </c>
      <c r="L19" s="10">
        <v>0</v>
      </c>
      <c r="M19" s="10">
        <v>2</v>
      </c>
      <c r="N19" s="10">
        <v>0</v>
      </c>
      <c r="O19" s="10">
        <v>0</v>
      </c>
    </row>
    <row r="20" spans="1:42" ht="26" x14ac:dyDescent="0.2">
      <c r="A20" s="9" t="s">
        <v>225</v>
      </c>
      <c r="B20" s="9" t="s">
        <v>182</v>
      </c>
      <c r="C20" s="10">
        <v>0</v>
      </c>
      <c r="D20" s="10">
        <v>0</v>
      </c>
      <c r="E20" s="10">
        <v>2</v>
      </c>
      <c r="F20" s="10">
        <v>0</v>
      </c>
      <c r="G20" s="10">
        <v>1</v>
      </c>
      <c r="H20" s="10">
        <v>1</v>
      </c>
      <c r="I20" s="10">
        <v>0</v>
      </c>
      <c r="J20" s="10">
        <v>0</v>
      </c>
      <c r="K20" s="10">
        <v>0</v>
      </c>
      <c r="L20" s="10">
        <v>0</v>
      </c>
      <c r="M20" s="10">
        <v>0</v>
      </c>
      <c r="N20" s="10">
        <v>0</v>
      </c>
      <c r="O20" s="10">
        <v>1</v>
      </c>
    </row>
    <row r="21" spans="1:42" x14ac:dyDescent="0.2">
      <c r="A21" s="9" t="s">
        <v>226</v>
      </c>
      <c r="B21" s="9" t="s">
        <v>183</v>
      </c>
      <c r="C21" s="10">
        <v>0</v>
      </c>
      <c r="D21" s="10">
        <v>0</v>
      </c>
      <c r="E21" s="10">
        <v>0</v>
      </c>
      <c r="F21" s="10">
        <v>0</v>
      </c>
      <c r="G21" s="10">
        <v>0</v>
      </c>
      <c r="H21" s="10">
        <v>1</v>
      </c>
      <c r="I21" s="10">
        <v>0</v>
      </c>
      <c r="J21" s="10">
        <v>1</v>
      </c>
      <c r="K21" s="10">
        <v>0</v>
      </c>
      <c r="L21" s="10">
        <v>0</v>
      </c>
      <c r="M21" s="10">
        <v>0</v>
      </c>
      <c r="N21" s="10">
        <v>0</v>
      </c>
      <c r="O21" s="10">
        <v>2</v>
      </c>
    </row>
    <row r="24" spans="1:42" x14ac:dyDescent="0.2">
      <c r="C24" s="3" t="s">
        <v>185</v>
      </c>
      <c r="D24" s="3" t="s">
        <v>186</v>
      </c>
      <c r="E24" s="3" t="s">
        <v>187</v>
      </c>
      <c r="F24" s="3" t="s">
        <v>188</v>
      </c>
      <c r="G24" s="7" t="s">
        <v>189</v>
      </c>
      <c r="H24" s="3" t="s">
        <v>190</v>
      </c>
      <c r="I24" s="3" t="s">
        <v>191</v>
      </c>
      <c r="J24" s="3" t="s">
        <v>192</v>
      </c>
      <c r="K24" s="3" t="s">
        <v>193</v>
      </c>
      <c r="L24" s="3" t="s">
        <v>194</v>
      </c>
      <c r="M24" s="3" t="s">
        <v>195</v>
      </c>
      <c r="N24" s="3" t="s">
        <v>196</v>
      </c>
      <c r="O24" s="3" t="s">
        <v>197</v>
      </c>
    </row>
    <row r="25" spans="1:42" ht="65" x14ac:dyDescent="0.2">
      <c r="C25" s="8" t="s">
        <v>198</v>
      </c>
      <c r="D25" s="8" t="s">
        <v>199</v>
      </c>
      <c r="E25" s="8" t="s">
        <v>200</v>
      </c>
      <c r="F25" s="8" t="s">
        <v>201</v>
      </c>
      <c r="G25" s="8" t="s">
        <v>202</v>
      </c>
      <c r="H25" s="8" t="s">
        <v>203</v>
      </c>
      <c r="I25" s="8" t="s">
        <v>204</v>
      </c>
      <c r="J25" s="8" t="s">
        <v>205</v>
      </c>
      <c r="K25" s="8" t="s">
        <v>206</v>
      </c>
      <c r="L25" s="8" t="s">
        <v>207</v>
      </c>
      <c r="M25" s="8" t="s">
        <v>208</v>
      </c>
      <c r="N25" s="8" t="s">
        <v>209</v>
      </c>
      <c r="O25" s="8" t="s">
        <v>210</v>
      </c>
    </row>
    <row r="26" spans="1:42" x14ac:dyDescent="0.2">
      <c r="C26" s="12">
        <f t="array" ref="C26:O26">MMULT(C3:O3,C9:O21)</f>
        <v>31</v>
      </c>
      <c r="D26" s="12">
        <v>22</v>
      </c>
      <c r="E26" s="12">
        <v>22</v>
      </c>
      <c r="F26" s="12">
        <v>10</v>
      </c>
      <c r="G26" s="12">
        <v>30</v>
      </c>
      <c r="H26" s="12">
        <v>24</v>
      </c>
      <c r="I26" s="12">
        <v>16</v>
      </c>
      <c r="J26" s="12">
        <v>14</v>
      </c>
      <c r="K26" s="12">
        <v>21</v>
      </c>
      <c r="L26" s="12">
        <v>12</v>
      </c>
      <c r="M26" s="12">
        <v>19</v>
      </c>
      <c r="N26" s="12">
        <v>12</v>
      </c>
      <c r="O26" s="12">
        <v>10</v>
      </c>
    </row>
    <row r="29" spans="1:42" x14ac:dyDescent="0.2">
      <c r="A29" s="225" t="s">
        <v>227</v>
      </c>
      <c r="B29" s="226"/>
      <c r="C29" s="13" t="s">
        <v>113</v>
      </c>
      <c r="D29" s="13" t="s">
        <v>114</v>
      </c>
      <c r="E29" s="13" t="s">
        <v>115</v>
      </c>
      <c r="F29" s="13" t="s">
        <v>116</v>
      </c>
      <c r="G29" s="13" t="s">
        <v>117</v>
      </c>
      <c r="H29" s="13" t="s">
        <v>118</v>
      </c>
      <c r="I29" s="13" t="s">
        <v>119</v>
      </c>
      <c r="J29" s="13" t="s">
        <v>120</v>
      </c>
      <c r="K29" s="13" t="s">
        <v>121</v>
      </c>
      <c r="L29" s="13" t="s">
        <v>122</v>
      </c>
      <c r="M29" s="13" t="s">
        <v>123</v>
      </c>
      <c r="N29" s="13" t="s">
        <v>124</v>
      </c>
      <c r="O29" s="13" t="s">
        <v>125</v>
      </c>
      <c r="P29" s="13" t="s">
        <v>126</v>
      </c>
      <c r="Q29" s="13" t="s">
        <v>127</v>
      </c>
      <c r="R29" s="13" t="s">
        <v>128</v>
      </c>
      <c r="S29" s="13" t="s">
        <v>129</v>
      </c>
      <c r="T29" s="13" t="s">
        <v>130</v>
      </c>
      <c r="U29" s="13" t="s">
        <v>131</v>
      </c>
      <c r="V29" s="13" t="s">
        <v>132</v>
      </c>
      <c r="W29" s="13" t="s">
        <v>133</v>
      </c>
      <c r="X29" s="13" t="s">
        <v>134</v>
      </c>
      <c r="Y29" s="13" t="s">
        <v>135</v>
      </c>
      <c r="Z29" s="13" t="s">
        <v>136</v>
      </c>
      <c r="AA29" s="13" t="s">
        <v>137</v>
      </c>
      <c r="AB29" s="13" t="s">
        <v>138</v>
      </c>
      <c r="AC29" s="13" t="s">
        <v>139</v>
      </c>
      <c r="AD29" s="13" t="s">
        <v>140</v>
      </c>
      <c r="AE29" s="13" t="s">
        <v>141</v>
      </c>
      <c r="AF29" s="13" t="s">
        <v>142</v>
      </c>
      <c r="AG29" s="13" t="s">
        <v>143</v>
      </c>
      <c r="AH29" s="13" t="s">
        <v>144</v>
      </c>
      <c r="AI29" s="13" t="s">
        <v>145</v>
      </c>
      <c r="AJ29" s="13" t="s">
        <v>146</v>
      </c>
      <c r="AK29" s="13" t="s">
        <v>147</v>
      </c>
      <c r="AL29" s="13" t="s">
        <v>148</v>
      </c>
      <c r="AM29" s="13" t="s">
        <v>149</v>
      </c>
      <c r="AN29" s="13" t="s">
        <v>150</v>
      </c>
      <c r="AO29" s="13" t="s">
        <v>151</v>
      </c>
      <c r="AP29" s="13" t="s">
        <v>152</v>
      </c>
    </row>
    <row r="30" spans="1:42" ht="48" x14ac:dyDescent="0.2">
      <c r="A30" s="227"/>
      <c r="B30" s="228"/>
      <c r="C30" s="14" t="s">
        <v>228</v>
      </c>
      <c r="D30" s="14" t="s">
        <v>229</v>
      </c>
      <c r="E30" s="14" t="s">
        <v>230</v>
      </c>
      <c r="F30" s="14" t="s">
        <v>231</v>
      </c>
      <c r="G30" s="14" t="s">
        <v>232</v>
      </c>
      <c r="H30" s="14" t="s">
        <v>233</v>
      </c>
      <c r="I30" s="14" t="s">
        <v>234</v>
      </c>
      <c r="J30" s="14" t="s">
        <v>235</v>
      </c>
      <c r="K30" s="14" t="s">
        <v>236</v>
      </c>
      <c r="L30" s="14" t="s">
        <v>237</v>
      </c>
      <c r="M30" s="14" t="s">
        <v>238</v>
      </c>
      <c r="N30" s="14" t="s">
        <v>239</v>
      </c>
      <c r="O30" s="14" t="s">
        <v>240</v>
      </c>
      <c r="P30" s="14" t="s">
        <v>241</v>
      </c>
      <c r="Q30" s="14" t="s">
        <v>242</v>
      </c>
      <c r="R30" s="14" t="s">
        <v>243</v>
      </c>
      <c r="S30" s="14" t="s">
        <v>244</v>
      </c>
      <c r="T30" s="14" t="s">
        <v>245</v>
      </c>
      <c r="U30" s="14" t="s">
        <v>246</v>
      </c>
      <c r="V30" s="14" t="s">
        <v>247</v>
      </c>
      <c r="W30" s="14" t="s">
        <v>248</v>
      </c>
      <c r="X30" s="14" t="s">
        <v>249</v>
      </c>
      <c r="Y30" s="14" t="s">
        <v>250</v>
      </c>
      <c r="Z30" s="14" t="s">
        <v>251</v>
      </c>
      <c r="AA30" s="14" t="s">
        <v>252</v>
      </c>
      <c r="AB30" s="14" t="s">
        <v>253</v>
      </c>
      <c r="AC30" s="14" t="s">
        <v>254</v>
      </c>
      <c r="AD30" s="14" t="s">
        <v>255</v>
      </c>
      <c r="AE30" s="14" t="s">
        <v>256</v>
      </c>
      <c r="AF30" s="14" t="s">
        <v>257</v>
      </c>
      <c r="AG30" s="14" t="s">
        <v>258</v>
      </c>
      <c r="AH30" s="14" t="s">
        <v>259</v>
      </c>
      <c r="AI30" s="14" t="s">
        <v>260</v>
      </c>
      <c r="AJ30" s="14" t="s">
        <v>261</v>
      </c>
      <c r="AK30" s="14" t="s">
        <v>262</v>
      </c>
      <c r="AL30" s="14" t="s">
        <v>263</v>
      </c>
      <c r="AM30" s="14" t="s">
        <v>264</v>
      </c>
      <c r="AN30" s="14" t="s">
        <v>265</v>
      </c>
      <c r="AO30" s="14" t="s">
        <v>266</v>
      </c>
      <c r="AP30" s="14" t="s">
        <v>267</v>
      </c>
    </row>
    <row r="31" spans="1:42" ht="36" x14ac:dyDescent="0.2">
      <c r="A31" s="15" t="s">
        <v>185</v>
      </c>
      <c r="B31" s="16" t="s">
        <v>198</v>
      </c>
      <c r="C31" s="173">
        <v>2</v>
      </c>
      <c r="D31" s="10">
        <v>0</v>
      </c>
      <c r="E31" s="10">
        <v>1</v>
      </c>
      <c r="F31" s="10">
        <v>0</v>
      </c>
      <c r="G31" s="10">
        <v>0</v>
      </c>
      <c r="H31" s="10">
        <v>1</v>
      </c>
      <c r="I31" s="10">
        <v>0</v>
      </c>
      <c r="J31" s="10">
        <v>0</v>
      </c>
      <c r="K31" s="10">
        <v>0</v>
      </c>
      <c r="L31" s="10">
        <v>0</v>
      </c>
      <c r="M31" s="10">
        <v>0</v>
      </c>
      <c r="N31" s="10">
        <v>0</v>
      </c>
      <c r="O31" s="10">
        <v>0</v>
      </c>
      <c r="P31" s="10">
        <v>0</v>
      </c>
      <c r="Q31" s="10">
        <v>0</v>
      </c>
      <c r="R31" s="10">
        <v>0</v>
      </c>
      <c r="S31" s="10">
        <v>0</v>
      </c>
      <c r="T31" s="10">
        <v>1</v>
      </c>
      <c r="U31" s="10">
        <v>1</v>
      </c>
      <c r="V31" s="10">
        <v>0</v>
      </c>
      <c r="W31" s="10">
        <v>0</v>
      </c>
      <c r="X31" s="10">
        <v>0</v>
      </c>
      <c r="Y31" s="10">
        <v>0</v>
      </c>
      <c r="Z31" s="10">
        <v>0</v>
      </c>
      <c r="AA31" s="10">
        <v>0</v>
      </c>
      <c r="AB31" s="10">
        <v>0</v>
      </c>
      <c r="AC31" s="10">
        <v>0</v>
      </c>
      <c r="AD31" s="10">
        <v>0</v>
      </c>
      <c r="AE31" s="10">
        <v>0</v>
      </c>
      <c r="AF31" s="10">
        <v>0</v>
      </c>
      <c r="AG31" s="10">
        <v>0</v>
      </c>
      <c r="AH31" s="10">
        <v>0</v>
      </c>
      <c r="AI31" s="10">
        <v>0</v>
      </c>
      <c r="AJ31" s="10">
        <v>0</v>
      </c>
      <c r="AK31" s="10">
        <v>1</v>
      </c>
      <c r="AL31" s="10">
        <v>0</v>
      </c>
      <c r="AM31" s="10">
        <v>1</v>
      </c>
      <c r="AN31" s="10">
        <v>1</v>
      </c>
      <c r="AO31" s="10">
        <v>2</v>
      </c>
      <c r="AP31" s="10">
        <v>1</v>
      </c>
    </row>
    <row r="32" spans="1:42" ht="24" x14ac:dyDescent="0.2">
      <c r="A32" s="15" t="s">
        <v>186</v>
      </c>
      <c r="B32" s="16" t="s">
        <v>199</v>
      </c>
      <c r="C32" s="10">
        <v>1</v>
      </c>
      <c r="D32" s="10">
        <v>0</v>
      </c>
      <c r="E32" s="10">
        <v>2</v>
      </c>
      <c r="F32" s="10">
        <v>0</v>
      </c>
      <c r="G32" s="10">
        <v>0</v>
      </c>
      <c r="H32" s="10">
        <v>1</v>
      </c>
      <c r="I32" s="10">
        <v>0</v>
      </c>
      <c r="J32" s="10">
        <v>0</v>
      </c>
      <c r="K32" s="10">
        <v>0</v>
      </c>
      <c r="L32" s="10">
        <v>0</v>
      </c>
      <c r="M32" s="10">
        <v>0</v>
      </c>
      <c r="N32" s="10">
        <v>0</v>
      </c>
      <c r="O32" s="10">
        <v>0</v>
      </c>
      <c r="P32" s="10">
        <v>0</v>
      </c>
      <c r="Q32" s="10">
        <v>0</v>
      </c>
      <c r="R32" s="10">
        <v>0</v>
      </c>
      <c r="S32" s="10">
        <v>2</v>
      </c>
      <c r="T32" s="10">
        <v>1</v>
      </c>
      <c r="U32" s="10">
        <v>1</v>
      </c>
      <c r="V32" s="10">
        <v>0</v>
      </c>
      <c r="W32" s="10">
        <v>0</v>
      </c>
      <c r="X32" s="10">
        <v>0</v>
      </c>
      <c r="Y32" s="10">
        <v>0</v>
      </c>
      <c r="Z32" s="10">
        <v>0</v>
      </c>
      <c r="AA32" s="10">
        <v>1</v>
      </c>
      <c r="AB32" s="10">
        <v>1</v>
      </c>
      <c r="AC32" s="10">
        <v>0</v>
      </c>
      <c r="AD32" s="10">
        <v>0</v>
      </c>
      <c r="AE32" s="10">
        <v>0</v>
      </c>
      <c r="AF32" s="10">
        <v>0</v>
      </c>
      <c r="AG32" s="10">
        <v>0</v>
      </c>
      <c r="AH32" s="10">
        <v>1</v>
      </c>
      <c r="AI32" s="10">
        <v>1</v>
      </c>
      <c r="AJ32" s="10">
        <v>1</v>
      </c>
      <c r="AK32" s="10">
        <v>2</v>
      </c>
      <c r="AL32" s="10">
        <v>1</v>
      </c>
      <c r="AM32" s="10">
        <v>0</v>
      </c>
      <c r="AN32" s="10">
        <v>1</v>
      </c>
      <c r="AO32" s="10">
        <v>0</v>
      </c>
      <c r="AP32" s="10">
        <v>1</v>
      </c>
    </row>
    <row r="33" spans="1:42" ht="24" x14ac:dyDescent="0.2">
      <c r="A33" s="15" t="s">
        <v>187</v>
      </c>
      <c r="B33" s="16" t="s">
        <v>200</v>
      </c>
      <c r="C33" s="10">
        <v>2</v>
      </c>
      <c r="D33" s="10">
        <v>2</v>
      </c>
      <c r="E33" s="10">
        <v>0</v>
      </c>
      <c r="F33" s="10">
        <v>1</v>
      </c>
      <c r="G33" s="10">
        <v>0</v>
      </c>
      <c r="H33" s="10">
        <v>2</v>
      </c>
      <c r="I33" s="10">
        <v>1</v>
      </c>
      <c r="J33" s="10">
        <v>1</v>
      </c>
      <c r="K33" s="10">
        <v>1</v>
      </c>
      <c r="L33" s="10">
        <v>2</v>
      </c>
      <c r="M33" s="10">
        <v>1</v>
      </c>
      <c r="N33" s="10">
        <v>1</v>
      </c>
      <c r="O33" s="10">
        <v>1</v>
      </c>
      <c r="P33" s="10">
        <v>0</v>
      </c>
      <c r="Q33" s="10">
        <v>0</v>
      </c>
      <c r="R33" s="10">
        <v>1</v>
      </c>
      <c r="S33" s="10">
        <v>0</v>
      </c>
      <c r="T33" s="10">
        <v>0</v>
      </c>
      <c r="U33" s="10">
        <v>0</v>
      </c>
      <c r="V33" s="10">
        <v>2</v>
      </c>
      <c r="W33" s="10">
        <v>1</v>
      </c>
      <c r="X33" s="10">
        <v>1</v>
      </c>
      <c r="Y33" s="10">
        <v>0</v>
      </c>
      <c r="Z33" s="10">
        <v>2</v>
      </c>
      <c r="AA33" s="10">
        <v>0</v>
      </c>
      <c r="AB33" s="10">
        <v>0</v>
      </c>
      <c r="AC33" s="10">
        <v>1</v>
      </c>
      <c r="AD33" s="10">
        <v>0</v>
      </c>
      <c r="AE33" s="10">
        <v>0</v>
      </c>
      <c r="AF33" s="10">
        <v>2</v>
      </c>
      <c r="AG33" s="10">
        <v>0</v>
      </c>
      <c r="AH33" s="10">
        <v>0</v>
      </c>
      <c r="AI33" s="10">
        <v>0</v>
      </c>
      <c r="AJ33" s="10">
        <v>0</v>
      </c>
      <c r="AK33" s="10">
        <v>0</v>
      </c>
      <c r="AL33" s="10">
        <v>0</v>
      </c>
      <c r="AM33" s="10">
        <v>1</v>
      </c>
      <c r="AN33" s="10">
        <v>0</v>
      </c>
      <c r="AO33" s="10">
        <v>0</v>
      </c>
      <c r="AP33" s="10">
        <v>0</v>
      </c>
    </row>
    <row r="34" spans="1:42" ht="24" x14ac:dyDescent="0.2">
      <c r="A34" s="15" t="s">
        <v>188</v>
      </c>
      <c r="B34" s="16" t="s">
        <v>201</v>
      </c>
      <c r="C34" s="10">
        <v>0</v>
      </c>
      <c r="D34" s="10">
        <v>0</v>
      </c>
      <c r="E34" s="10">
        <v>0</v>
      </c>
      <c r="F34" s="10">
        <v>0</v>
      </c>
      <c r="G34" s="10">
        <v>1</v>
      </c>
      <c r="H34" s="10">
        <v>0</v>
      </c>
      <c r="I34" s="10">
        <v>0</v>
      </c>
      <c r="J34" s="10">
        <v>0</v>
      </c>
      <c r="K34" s="10">
        <v>0</v>
      </c>
      <c r="L34" s="10">
        <v>0</v>
      </c>
      <c r="M34" s="10">
        <v>2</v>
      </c>
      <c r="N34" s="10">
        <v>0</v>
      </c>
      <c r="O34" s="10">
        <v>0</v>
      </c>
      <c r="P34" s="10">
        <v>0</v>
      </c>
      <c r="Q34" s="10">
        <v>0</v>
      </c>
      <c r="R34" s="10">
        <v>1</v>
      </c>
      <c r="S34" s="10">
        <v>0</v>
      </c>
      <c r="T34" s="10">
        <v>0</v>
      </c>
      <c r="U34" s="10">
        <v>1</v>
      </c>
      <c r="V34" s="10">
        <v>0</v>
      </c>
      <c r="W34" s="10">
        <v>0</v>
      </c>
      <c r="X34" s="10">
        <v>0</v>
      </c>
      <c r="Y34" s="10">
        <v>0</v>
      </c>
      <c r="Z34" s="10">
        <v>0</v>
      </c>
      <c r="AA34" s="10">
        <v>0</v>
      </c>
      <c r="AB34" s="10">
        <v>0</v>
      </c>
      <c r="AC34" s="10">
        <v>0</v>
      </c>
      <c r="AD34" s="10">
        <v>2</v>
      </c>
      <c r="AE34" s="10">
        <v>0</v>
      </c>
      <c r="AF34" s="10">
        <v>0</v>
      </c>
      <c r="AG34" s="10">
        <v>0</v>
      </c>
      <c r="AH34" s="10">
        <v>0</v>
      </c>
      <c r="AI34" s="10">
        <v>0</v>
      </c>
      <c r="AJ34" s="10">
        <v>0</v>
      </c>
      <c r="AK34" s="10">
        <v>0</v>
      </c>
      <c r="AL34" s="10">
        <v>0</v>
      </c>
      <c r="AM34" s="10">
        <v>0</v>
      </c>
      <c r="AN34" s="10">
        <v>1</v>
      </c>
      <c r="AO34" s="10">
        <v>0</v>
      </c>
      <c r="AP34" s="10">
        <v>1</v>
      </c>
    </row>
    <row r="35" spans="1:42" ht="24" x14ac:dyDescent="0.2">
      <c r="A35" s="17" t="s">
        <v>189</v>
      </c>
      <c r="B35" s="16" t="s">
        <v>268</v>
      </c>
      <c r="C35" s="10">
        <v>0</v>
      </c>
      <c r="D35" s="10">
        <v>1</v>
      </c>
      <c r="E35" s="10">
        <v>0</v>
      </c>
      <c r="F35" s="10">
        <v>1</v>
      </c>
      <c r="G35" s="10">
        <v>0</v>
      </c>
      <c r="H35" s="10">
        <v>1</v>
      </c>
      <c r="I35" s="10">
        <v>1</v>
      </c>
      <c r="J35" s="10">
        <v>1</v>
      </c>
      <c r="K35" s="10">
        <v>0</v>
      </c>
      <c r="L35" s="10">
        <v>2</v>
      </c>
      <c r="M35" s="10">
        <v>0</v>
      </c>
      <c r="N35" s="10">
        <v>1</v>
      </c>
      <c r="O35" s="10">
        <v>2</v>
      </c>
      <c r="P35" s="10">
        <v>2</v>
      </c>
      <c r="Q35" s="10">
        <v>2</v>
      </c>
      <c r="R35" s="10">
        <v>1</v>
      </c>
      <c r="S35" s="10">
        <v>0</v>
      </c>
      <c r="T35" s="10">
        <v>0</v>
      </c>
      <c r="U35" s="10">
        <v>0</v>
      </c>
      <c r="V35" s="10">
        <v>0</v>
      </c>
      <c r="W35" s="10">
        <v>2</v>
      </c>
      <c r="X35" s="10">
        <v>2</v>
      </c>
      <c r="Y35" s="10">
        <v>2</v>
      </c>
      <c r="Z35" s="10">
        <v>1</v>
      </c>
      <c r="AA35" s="10">
        <v>1</v>
      </c>
      <c r="AB35" s="10">
        <v>0</v>
      </c>
      <c r="AC35" s="10">
        <v>0</v>
      </c>
      <c r="AD35" s="10">
        <v>0</v>
      </c>
      <c r="AE35" s="10">
        <v>1</v>
      </c>
      <c r="AF35" s="10">
        <v>1</v>
      </c>
      <c r="AG35" s="10">
        <v>2</v>
      </c>
      <c r="AH35" s="10">
        <v>2</v>
      </c>
      <c r="AI35" s="10">
        <v>2</v>
      </c>
      <c r="AJ35" s="10">
        <v>2</v>
      </c>
      <c r="AK35" s="10">
        <v>1</v>
      </c>
      <c r="AL35" s="10">
        <v>1</v>
      </c>
      <c r="AM35" s="10">
        <v>2</v>
      </c>
      <c r="AN35" s="10">
        <v>1</v>
      </c>
      <c r="AO35" s="10">
        <v>0</v>
      </c>
      <c r="AP35" s="10">
        <v>1</v>
      </c>
    </row>
    <row r="36" spans="1:42" ht="24" x14ac:dyDescent="0.2">
      <c r="A36" s="15" t="s">
        <v>190</v>
      </c>
      <c r="B36" s="16" t="s">
        <v>203</v>
      </c>
      <c r="C36" s="10">
        <v>0</v>
      </c>
      <c r="D36" s="10">
        <v>1</v>
      </c>
      <c r="E36" s="10">
        <v>0</v>
      </c>
      <c r="F36" s="10">
        <v>1</v>
      </c>
      <c r="G36" s="10">
        <v>0</v>
      </c>
      <c r="H36" s="10">
        <v>0</v>
      </c>
      <c r="I36" s="10">
        <v>1</v>
      </c>
      <c r="J36" s="10">
        <v>2</v>
      </c>
      <c r="K36" s="10">
        <v>2</v>
      </c>
      <c r="L36" s="10">
        <v>1</v>
      </c>
      <c r="M36" s="10">
        <v>0</v>
      </c>
      <c r="N36" s="10">
        <v>0</v>
      </c>
      <c r="O36" s="10">
        <v>2</v>
      </c>
      <c r="P36" s="10">
        <v>0</v>
      </c>
      <c r="Q36" s="10">
        <v>1</v>
      </c>
      <c r="R36" s="10">
        <v>0</v>
      </c>
      <c r="S36" s="10">
        <v>0</v>
      </c>
      <c r="T36" s="10">
        <v>0</v>
      </c>
      <c r="U36" s="10">
        <v>0</v>
      </c>
      <c r="V36" s="10">
        <v>1</v>
      </c>
      <c r="W36" s="10">
        <v>2</v>
      </c>
      <c r="X36" s="10">
        <v>2</v>
      </c>
      <c r="Y36" s="10">
        <v>0</v>
      </c>
      <c r="Z36" s="10">
        <v>1</v>
      </c>
      <c r="AA36" s="10">
        <v>2</v>
      </c>
      <c r="AB36" s="10">
        <v>2</v>
      </c>
      <c r="AC36" s="10">
        <v>1</v>
      </c>
      <c r="AD36" s="10">
        <v>0</v>
      </c>
      <c r="AE36" s="10">
        <v>0</v>
      </c>
      <c r="AF36" s="10">
        <v>2</v>
      </c>
      <c r="AG36" s="10">
        <v>0</v>
      </c>
      <c r="AH36" s="10">
        <v>0</v>
      </c>
      <c r="AI36" s="10">
        <v>0</v>
      </c>
      <c r="AJ36" s="10">
        <v>0</v>
      </c>
      <c r="AK36" s="10">
        <v>0</v>
      </c>
      <c r="AL36" s="10">
        <v>0</v>
      </c>
      <c r="AM36" s="10">
        <v>0</v>
      </c>
      <c r="AN36" s="10">
        <v>0</v>
      </c>
      <c r="AO36" s="10">
        <v>0</v>
      </c>
      <c r="AP36" s="10">
        <v>0</v>
      </c>
    </row>
    <row r="37" spans="1:42" ht="24" x14ac:dyDescent="0.2">
      <c r="A37" s="15" t="s">
        <v>191</v>
      </c>
      <c r="B37" s="16" t="s">
        <v>204</v>
      </c>
      <c r="C37" s="10">
        <v>0</v>
      </c>
      <c r="D37" s="10">
        <v>0</v>
      </c>
      <c r="E37" s="10">
        <v>2</v>
      </c>
      <c r="F37" s="10">
        <v>0</v>
      </c>
      <c r="G37" s="10">
        <v>0</v>
      </c>
      <c r="H37" s="10">
        <v>1</v>
      </c>
      <c r="I37" s="10">
        <v>0</v>
      </c>
      <c r="J37" s="10">
        <v>1</v>
      </c>
      <c r="K37" s="10">
        <v>0</v>
      </c>
      <c r="L37" s="10">
        <v>0</v>
      </c>
      <c r="M37" s="10">
        <v>0</v>
      </c>
      <c r="N37" s="10">
        <v>0</v>
      </c>
      <c r="O37" s="10">
        <v>0</v>
      </c>
      <c r="P37" s="10">
        <v>0</v>
      </c>
      <c r="Q37" s="10">
        <v>0</v>
      </c>
      <c r="R37" s="10">
        <v>0</v>
      </c>
      <c r="S37" s="10">
        <v>2</v>
      </c>
      <c r="T37" s="10">
        <v>2</v>
      </c>
      <c r="U37" s="10">
        <v>1</v>
      </c>
      <c r="V37" s="10">
        <v>0</v>
      </c>
      <c r="W37" s="10">
        <v>0</v>
      </c>
      <c r="X37" s="10">
        <v>0</v>
      </c>
      <c r="Y37" s="10">
        <v>1</v>
      </c>
      <c r="Z37" s="10">
        <v>0</v>
      </c>
      <c r="AA37" s="10">
        <v>0</v>
      </c>
      <c r="AB37" s="10">
        <v>0</v>
      </c>
      <c r="AC37" s="10">
        <v>0</v>
      </c>
      <c r="AD37" s="10">
        <v>0</v>
      </c>
      <c r="AE37" s="173">
        <v>2</v>
      </c>
      <c r="AF37" s="10">
        <v>0</v>
      </c>
      <c r="AG37" s="10">
        <v>0</v>
      </c>
      <c r="AH37" s="10">
        <v>1</v>
      </c>
      <c r="AI37" s="10">
        <v>1</v>
      </c>
      <c r="AJ37" s="173">
        <v>2</v>
      </c>
      <c r="AK37" s="10">
        <v>2</v>
      </c>
      <c r="AL37" s="10">
        <v>1</v>
      </c>
      <c r="AM37" s="10">
        <v>0</v>
      </c>
      <c r="AN37" s="10">
        <v>1</v>
      </c>
      <c r="AO37" s="10">
        <v>0</v>
      </c>
      <c r="AP37" s="10">
        <v>1</v>
      </c>
    </row>
    <row r="38" spans="1:42" ht="36" x14ac:dyDescent="0.2">
      <c r="A38" s="15" t="s">
        <v>192</v>
      </c>
      <c r="B38" s="16" t="s">
        <v>205</v>
      </c>
      <c r="C38" s="10">
        <v>1</v>
      </c>
      <c r="D38" s="10">
        <v>1</v>
      </c>
      <c r="E38" s="10">
        <v>0</v>
      </c>
      <c r="F38" s="10">
        <v>1</v>
      </c>
      <c r="G38" s="10">
        <v>0</v>
      </c>
      <c r="H38" s="10">
        <v>1</v>
      </c>
      <c r="I38" s="10">
        <v>2</v>
      </c>
      <c r="J38" s="10">
        <v>2</v>
      </c>
      <c r="K38" s="10">
        <v>1</v>
      </c>
      <c r="L38" s="10">
        <v>1</v>
      </c>
      <c r="M38" s="10">
        <v>0</v>
      </c>
      <c r="N38" s="10">
        <v>0</v>
      </c>
      <c r="O38" s="10">
        <v>1</v>
      </c>
      <c r="P38" s="10">
        <v>1</v>
      </c>
      <c r="Q38" s="10">
        <v>0</v>
      </c>
      <c r="R38" s="10">
        <v>0</v>
      </c>
      <c r="S38" s="10">
        <v>0</v>
      </c>
      <c r="T38" s="10">
        <v>0</v>
      </c>
      <c r="U38" s="10">
        <v>0</v>
      </c>
      <c r="V38" s="10">
        <v>1</v>
      </c>
      <c r="W38" s="10">
        <v>1</v>
      </c>
      <c r="X38" s="10">
        <v>1</v>
      </c>
      <c r="Y38" s="10">
        <v>0</v>
      </c>
      <c r="Z38" s="10">
        <v>2</v>
      </c>
      <c r="AA38" s="10">
        <v>1</v>
      </c>
      <c r="AB38" s="10">
        <v>0</v>
      </c>
      <c r="AC38" s="10">
        <v>1</v>
      </c>
      <c r="AD38" s="10">
        <v>0</v>
      </c>
      <c r="AE38" s="10">
        <v>0</v>
      </c>
      <c r="AF38" s="10">
        <v>0</v>
      </c>
      <c r="AG38" s="10">
        <v>1</v>
      </c>
      <c r="AH38" s="10">
        <v>0</v>
      </c>
      <c r="AI38" s="10">
        <v>0</v>
      </c>
      <c r="AJ38" s="10">
        <v>0</v>
      </c>
      <c r="AK38" s="10">
        <v>0</v>
      </c>
      <c r="AL38" s="10">
        <v>2</v>
      </c>
      <c r="AM38" s="10">
        <v>0</v>
      </c>
      <c r="AN38" s="10">
        <v>0</v>
      </c>
      <c r="AO38" s="10">
        <v>0</v>
      </c>
      <c r="AP38" s="10">
        <v>0</v>
      </c>
    </row>
    <row r="39" spans="1:42" ht="36" x14ac:dyDescent="0.2">
      <c r="A39" s="15" t="s">
        <v>193</v>
      </c>
      <c r="B39" s="16" t="s">
        <v>206</v>
      </c>
      <c r="C39" s="10">
        <v>0</v>
      </c>
      <c r="D39" s="10">
        <v>0</v>
      </c>
      <c r="E39" s="10">
        <v>0</v>
      </c>
      <c r="F39" s="10">
        <v>2</v>
      </c>
      <c r="G39" s="10">
        <v>0</v>
      </c>
      <c r="H39" s="10">
        <v>1</v>
      </c>
      <c r="I39" s="10">
        <v>0</v>
      </c>
      <c r="J39" s="10">
        <v>0</v>
      </c>
      <c r="K39" s="10">
        <v>0</v>
      </c>
      <c r="L39" s="10">
        <v>1</v>
      </c>
      <c r="M39" s="10">
        <v>2</v>
      </c>
      <c r="N39" s="10">
        <v>1</v>
      </c>
      <c r="O39" s="10">
        <v>1</v>
      </c>
      <c r="P39" s="10">
        <v>0</v>
      </c>
      <c r="Q39" s="10">
        <v>1</v>
      </c>
      <c r="R39" s="10">
        <v>2</v>
      </c>
      <c r="S39" s="10">
        <v>0</v>
      </c>
      <c r="T39" s="10">
        <v>0</v>
      </c>
      <c r="U39" s="10">
        <v>0</v>
      </c>
      <c r="V39" s="10">
        <v>2</v>
      </c>
      <c r="W39" s="10">
        <v>2</v>
      </c>
      <c r="X39" s="10">
        <v>2</v>
      </c>
      <c r="Y39" s="10">
        <v>1</v>
      </c>
      <c r="Z39" s="10">
        <v>2</v>
      </c>
      <c r="AA39" s="10">
        <v>0</v>
      </c>
      <c r="AB39" s="10">
        <v>1</v>
      </c>
      <c r="AC39" s="10">
        <v>1</v>
      </c>
      <c r="AD39" s="10">
        <v>0</v>
      </c>
      <c r="AE39" s="10">
        <v>0</v>
      </c>
      <c r="AF39" s="10">
        <v>2</v>
      </c>
      <c r="AG39" s="10">
        <v>0</v>
      </c>
      <c r="AH39" s="10">
        <v>0</v>
      </c>
      <c r="AI39" s="10">
        <v>0</v>
      </c>
      <c r="AJ39" s="10">
        <v>0</v>
      </c>
      <c r="AK39" s="10">
        <v>0</v>
      </c>
      <c r="AL39" s="10">
        <v>0</v>
      </c>
      <c r="AM39" s="10">
        <v>1</v>
      </c>
      <c r="AN39" s="10">
        <v>1</v>
      </c>
      <c r="AO39" s="10">
        <v>0</v>
      </c>
      <c r="AP39" s="10">
        <v>0</v>
      </c>
    </row>
    <row r="40" spans="1:42" x14ac:dyDescent="0.2">
      <c r="A40" s="15" t="s">
        <v>194</v>
      </c>
      <c r="B40" s="16" t="s">
        <v>207</v>
      </c>
      <c r="C40" s="10">
        <v>0</v>
      </c>
      <c r="D40" s="10">
        <v>0</v>
      </c>
      <c r="E40" s="10">
        <v>0</v>
      </c>
      <c r="F40" s="10">
        <v>0</v>
      </c>
      <c r="G40" s="10">
        <v>2</v>
      </c>
      <c r="H40" s="10">
        <v>1</v>
      </c>
      <c r="I40" s="10">
        <v>0</v>
      </c>
      <c r="J40" s="10">
        <v>0</v>
      </c>
      <c r="K40" s="10">
        <v>0</v>
      </c>
      <c r="L40" s="10">
        <v>0</v>
      </c>
      <c r="M40" s="10">
        <v>1</v>
      </c>
      <c r="N40" s="10">
        <v>0</v>
      </c>
      <c r="O40" s="10">
        <v>0</v>
      </c>
      <c r="P40" s="10">
        <v>0</v>
      </c>
      <c r="Q40" s="10">
        <v>0</v>
      </c>
      <c r="R40" s="10">
        <v>2</v>
      </c>
      <c r="S40" s="10">
        <v>0</v>
      </c>
      <c r="T40" s="10">
        <v>0</v>
      </c>
      <c r="U40" s="10">
        <v>2</v>
      </c>
      <c r="V40" s="10">
        <v>0</v>
      </c>
      <c r="W40" s="10">
        <v>0</v>
      </c>
      <c r="X40" s="10">
        <v>0</v>
      </c>
      <c r="Y40" s="10">
        <v>0</v>
      </c>
      <c r="Z40" s="10">
        <v>0</v>
      </c>
      <c r="AA40" s="10">
        <v>0</v>
      </c>
      <c r="AB40" s="10">
        <v>0</v>
      </c>
      <c r="AC40" s="10">
        <v>0</v>
      </c>
      <c r="AD40" s="10">
        <v>1</v>
      </c>
      <c r="AE40" s="10">
        <v>0</v>
      </c>
      <c r="AF40" s="10">
        <v>0</v>
      </c>
      <c r="AG40" s="10">
        <v>0</v>
      </c>
      <c r="AH40" s="10">
        <v>0</v>
      </c>
      <c r="AI40" s="10">
        <v>0</v>
      </c>
      <c r="AJ40" s="10">
        <v>0</v>
      </c>
      <c r="AK40" s="10">
        <v>0</v>
      </c>
      <c r="AL40" s="10">
        <v>0</v>
      </c>
      <c r="AM40" s="10">
        <v>2</v>
      </c>
      <c r="AN40" s="10">
        <v>1</v>
      </c>
      <c r="AO40" s="10">
        <v>0</v>
      </c>
      <c r="AP40" s="10">
        <v>1</v>
      </c>
    </row>
    <row r="41" spans="1:42" x14ac:dyDescent="0.2">
      <c r="A41" s="15" t="s">
        <v>195</v>
      </c>
      <c r="B41" s="16" t="s">
        <v>208</v>
      </c>
      <c r="C41" s="10">
        <v>1</v>
      </c>
      <c r="D41" s="10">
        <v>0</v>
      </c>
      <c r="E41" s="10">
        <v>1</v>
      </c>
      <c r="F41" s="10">
        <v>0</v>
      </c>
      <c r="G41" s="10">
        <v>1</v>
      </c>
      <c r="H41" s="10">
        <v>2</v>
      </c>
      <c r="I41" s="10">
        <v>0</v>
      </c>
      <c r="J41" s="10">
        <v>0</v>
      </c>
      <c r="K41" s="10">
        <v>0</v>
      </c>
      <c r="L41" s="10">
        <v>0</v>
      </c>
      <c r="M41" s="10">
        <v>0</v>
      </c>
      <c r="N41" s="10">
        <v>0</v>
      </c>
      <c r="O41" s="10">
        <v>0</v>
      </c>
      <c r="P41" s="10">
        <v>0</v>
      </c>
      <c r="Q41" s="10">
        <v>0</v>
      </c>
      <c r="R41" s="10">
        <v>0</v>
      </c>
      <c r="S41" s="10">
        <v>0</v>
      </c>
      <c r="T41" s="10">
        <v>0</v>
      </c>
      <c r="U41" s="10">
        <v>0</v>
      </c>
      <c r="V41" s="10">
        <v>0</v>
      </c>
      <c r="W41" s="10">
        <v>0</v>
      </c>
      <c r="X41" s="10">
        <v>0</v>
      </c>
      <c r="Y41" s="10">
        <v>0</v>
      </c>
      <c r="Z41" s="10">
        <v>0</v>
      </c>
      <c r="AA41" s="10">
        <v>0</v>
      </c>
      <c r="AB41" s="10">
        <v>0</v>
      </c>
      <c r="AC41" s="10">
        <v>0</v>
      </c>
      <c r="AD41" s="10">
        <v>0</v>
      </c>
      <c r="AE41" s="10">
        <v>0</v>
      </c>
      <c r="AF41" s="10">
        <v>0</v>
      </c>
      <c r="AG41" s="10">
        <v>0</v>
      </c>
      <c r="AH41" s="10">
        <v>0</v>
      </c>
      <c r="AI41" s="10">
        <v>0</v>
      </c>
      <c r="AJ41" s="10">
        <v>0</v>
      </c>
      <c r="AK41" s="10">
        <v>1</v>
      </c>
      <c r="AL41" s="10">
        <v>1</v>
      </c>
      <c r="AM41" s="10">
        <v>1</v>
      </c>
      <c r="AN41" s="10">
        <v>2</v>
      </c>
      <c r="AO41" s="10">
        <v>1</v>
      </c>
      <c r="AP41" s="10">
        <v>2</v>
      </c>
    </row>
    <row r="42" spans="1:42" ht="24" x14ac:dyDescent="0.2">
      <c r="A42" s="15" t="s">
        <v>196</v>
      </c>
      <c r="B42" s="16" t="s">
        <v>209</v>
      </c>
      <c r="C42" s="10">
        <v>0</v>
      </c>
      <c r="D42" s="10">
        <v>0</v>
      </c>
      <c r="E42" s="10">
        <v>0</v>
      </c>
      <c r="F42" s="173">
        <v>1</v>
      </c>
      <c r="G42" s="10">
        <v>0</v>
      </c>
      <c r="H42" s="10">
        <v>0</v>
      </c>
      <c r="I42" s="10">
        <v>1</v>
      </c>
      <c r="J42" s="10">
        <v>0</v>
      </c>
      <c r="K42" s="10">
        <v>1</v>
      </c>
      <c r="L42" s="10">
        <v>0</v>
      </c>
      <c r="M42" s="10">
        <v>0</v>
      </c>
      <c r="N42" s="10">
        <v>2</v>
      </c>
      <c r="O42" s="10">
        <v>2</v>
      </c>
      <c r="P42" s="10">
        <v>0</v>
      </c>
      <c r="Q42" s="10">
        <v>0</v>
      </c>
      <c r="R42" s="10">
        <v>0</v>
      </c>
      <c r="S42" s="10">
        <v>0</v>
      </c>
      <c r="T42" s="10">
        <v>0</v>
      </c>
      <c r="U42" s="10">
        <v>0</v>
      </c>
      <c r="V42" s="10">
        <v>0</v>
      </c>
      <c r="W42" s="10">
        <v>1</v>
      </c>
      <c r="X42" s="10">
        <v>0</v>
      </c>
      <c r="Y42" s="10">
        <v>0</v>
      </c>
      <c r="Z42" s="10">
        <v>1</v>
      </c>
      <c r="AA42" s="10">
        <v>0</v>
      </c>
      <c r="AB42" s="10">
        <v>0</v>
      </c>
      <c r="AC42" s="10">
        <v>2</v>
      </c>
      <c r="AD42" s="10">
        <v>0</v>
      </c>
      <c r="AE42" s="10">
        <v>0</v>
      </c>
      <c r="AF42" s="10">
        <v>0</v>
      </c>
      <c r="AG42" s="10">
        <v>0</v>
      </c>
      <c r="AH42" s="10">
        <v>0</v>
      </c>
      <c r="AI42" s="10">
        <v>0</v>
      </c>
      <c r="AJ42" s="10">
        <v>0</v>
      </c>
      <c r="AK42" s="10">
        <v>0</v>
      </c>
      <c r="AL42" s="10">
        <v>0</v>
      </c>
      <c r="AM42" s="10">
        <v>0</v>
      </c>
      <c r="AN42" s="10">
        <v>0</v>
      </c>
      <c r="AO42" s="10">
        <v>0</v>
      </c>
      <c r="AP42" s="10">
        <v>0</v>
      </c>
    </row>
    <row r="43" spans="1:42" ht="24" x14ac:dyDescent="0.2">
      <c r="A43" s="15" t="s">
        <v>197</v>
      </c>
      <c r="B43" s="16" t="s">
        <v>210</v>
      </c>
      <c r="C43" s="10">
        <v>0</v>
      </c>
      <c r="D43" s="10">
        <v>1</v>
      </c>
      <c r="E43" s="10">
        <v>0</v>
      </c>
      <c r="F43" s="10">
        <v>0</v>
      </c>
      <c r="G43" s="10">
        <v>0</v>
      </c>
      <c r="H43" s="10">
        <v>0</v>
      </c>
      <c r="I43" s="10">
        <v>1</v>
      </c>
      <c r="J43" s="10">
        <v>0</v>
      </c>
      <c r="K43" s="10">
        <v>2</v>
      </c>
      <c r="L43" s="10">
        <v>0</v>
      </c>
      <c r="M43" s="10">
        <v>0</v>
      </c>
      <c r="N43" s="10">
        <v>2</v>
      </c>
      <c r="O43" s="10">
        <v>2</v>
      </c>
      <c r="P43" s="10">
        <v>0</v>
      </c>
      <c r="Q43" s="10">
        <v>0</v>
      </c>
      <c r="R43" s="10">
        <v>0</v>
      </c>
      <c r="S43" s="10">
        <v>0</v>
      </c>
      <c r="T43" s="10">
        <v>0</v>
      </c>
      <c r="U43" s="10">
        <v>0</v>
      </c>
      <c r="V43" s="10">
        <v>0</v>
      </c>
      <c r="W43" s="10">
        <v>0</v>
      </c>
      <c r="X43" s="10">
        <v>0</v>
      </c>
      <c r="Y43" s="10">
        <v>0</v>
      </c>
      <c r="Z43" s="10">
        <v>0</v>
      </c>
      <c r="AA43" s="10">
        <v>0</v>
      </c>
      <c r="AB43" s="10">
        <v>0</v>
      </c>
      <c r="AC43" s="10">
        <v>2</v>
      </c>
      <c r="AD43" s="10">
        <v>0</v>
      </c>
      <c r="AE43" s="10">
        <v>0</v>
      </c>
      <c r="AF43" s="10">
        <v>0</v>
      </c>
      <c r="AG43" s="10">
        <v>0</v>
      </c>
      <c r="AH43" s="10">
        <v>0</v>
      </c>
      <c r="AI43" s="10">
        <v>0</v>
      </c>
      <c r="AJ43" s="10">
        <v>0</v>
      </c>
      <c r="AK43" s="10">
        <v>0</v>
      </c>
      <c r="AL43" s="10">
        <v>0</v>
      </c>
      <c r="AM43" s="10">
        <v>0</v>
      </c>
      <c r="AN43" s="10">
        <v>0</v>
      </c>
      <c r="AO43" s="10">
        <v>0</v>
      </c>
      <c r="AP43" s="10">
        <v>0</v>
      </c>
    </row>
    <row r="46" spans="1:42" x14ac:dyDescent="0.2">
      <c r="C46" s="13" t="s">
        <v>113</v>
      </c>
      <c r="D46" s="13" t="s">
        <v>114</v>
      </c>
      <c r="E46" s="13" t="s">
        <v>115</v>
      </c>
      <c r="F46" s="13" t="s">
        <v>116</v>
      </c>
      <c r="G46" s="13" t="s">
        <v>117</v>
      </c>
      <c r="H46" s="13" t="s">
        <v>118</v>
      </c>
      <c r="I46" s="13" t="s">
        <v>119</v>
      </c>
      <c r="J46" s="13" t="s">
        <v>120</v>
      </c>
      <c r="K46" s="13" t="s">
        <v>121</v>
      </c>
      <c r="L46" s="13" t="s">
        <v>122</v>
      </c>
      <c r="M46" s="13" t="s">
        <v>123</v>
      </c>
      <c r="N46" s="13" t="s">
        <v>124</v>
      </c>
      <c r="O46" s="13" t="s">
        <v>125</v>
      </c>
      <c r="P46" s="13" t="s">
        <v>126</v>
      </c>
      <c r="Q46" s="13" t="s">
        <v>127</v>
      </c>
      <c r="R46" s="13" t="s">
        <v>128</v>
      </c>
      <c r="S46" s="13" t="s">
        <v>129</v>
      </c>
      <c r="T46" s="13" t="s">
        <v>130</v>
      </c>
      <c r="U46" s="13" t="s">
        <v>131</v>
      </c>
      <c r="V46" s="13" t="s">
        <v>132</v>
      </c>
      <c r="W46" s="13" t="s">
        <v>133</v>
      </c>
      <c r="X46" s="13" t="s">
        <v>134</v>
      </c>
      <c r="Y46" s="13" t="s">
        <v>135</v>
      </c>
      <c r="Z46" s="13" t="s">
        <v>136</v>
      </c>
      <c r="AA46" s="13" t="s">
        <v>137</v>
      </c>
      <c r="AB46" s="13" t="s">
        <v>138</v>
      </c>
      <c r="AC46" s="13" t="s">
        <v>139</v>
      </c>
      <c r="AD46" s="13" t="s">
        <v>140</v>
      </c>
      <c r="AE46" s="13" t="s">
        <v>141</v>
      </c>
      <c r="AF46" s="13" t="s">
        <v>142</v>
      </c>
      <c r="AG46" s="13" t="s">
        <v>143</v>
      </c>
      <c r="AH46" s="13" t="s">
        <v>144</v>
      </c>
      <c r="AI46" s="13" t="s">
        <v>145</v>
      </c>
      <c r="AJ46" s="13" t="s">
        <v>146</v>
      </c>
      <c r="AK46" s="13" t="s">
        <v>147</v>
      </c>
      <c r="AL46" s="13" t="s">
        <v>148</v>
      </c>
      <c r="AM46" s="13" t="s">
        <v>149</v>
      </c>
      <c r="AN46" s="13" t="s">
        <v>150</v>
      </c>
      <c r="AO46" s="13" t="s">
        <v>151</v>
      </c>
      <c r="AP46" s="13" t="s">
        <v>152</v>
      </c>
    </row>
    <row r="47" spans="1:42" ht="48" x14ac:dyDescent="0.2">
      <c r="C47" s="14" t="s">
        <v>228</v>
      </c>
      <c r="D47" s="14" t="s">
        <v>229</v>
      </c>
      <c r="E47" s="14" t="s">
        <v>230</v>
      </c>
      <c r="F47" s="14" t="s">
        <v>231</v>
      </c>
      <c r="G47" s="14" t="s">
        <v>232</v>
      </c>
      <c r="H47" s="14" t="s">
        <v>233</v>
      </c>
      <c r="I47" s="14" t="s">
        <v>234</v>
      </c>
      <c r="J47" s="14" t="s">
        <v>235</v>
      </c>
      <c r="K47" s="14" t="s">
        <v>236</v>
      </c>
      <c r="L47" s="14" t="s">
        <v>237</v>
      </c>
      <c r="M47" s="14" t="s">
        <v>238</v>
      </c>
      <c r="N47" s="14" t="s">
        <v>239</v>
      </c>
      <c r="O47" s="14" t="s">
        <v>240</v>
      </c>
      <c r="P47" s="14" t="s">
        <v>241</v>
      </c>
      <c r="Q47" s="14" t="s">
        <v>242</v>
      </c>
      <c r="R47" s="14" t="s">
        <v>243</v>
      </c>
      <c r="S47" s="14" t="s">
        <v>244</v>
      </c>
      <c r="T47" s="14" t="s">
        <v>245</v>
      </c>
      <c r="U47" s="14" t="s">
        <v>246</v>
      </c>
      <c r="V47" s="14" t="s">
        <v>247</v>
      </c>
      <c r="W47" s="14" t="s">
        <v>248</v>
      </c>
      <c r="X47" s="14" t="s">
        <v>249</v>
      </c>
      <c r="Y47" s="14" t="s">
        <v>250</v>
      </c>
      <c r="Z47" s="14" t="s">
        <v>251</v>
      </c>
      <c r="AA47" s="14" t="s">
        <v>252</v>
      </c>
      <c r="AB47" s="14" t="s">
        <v>253</v>
      </c>
      <c r="AC47" s="14" t="s">
        <v>254</v>
      </c>
      <c r="AD47" s="14" t="s">
        <v>255</v>
      </c>
      <c r="AE47" s="14" t="s">
        <v>256</v>
      </c>
      <c r="AF47" s="14" t="s">
        <v>257</v>
      </c>
      <c r="AG47" s="14" t="s">
        <v>258</v>
      </c>
      <c r="AH47" s="14" t="s">
        <v>259</v>
      </c>
      <c r="AI47" s="14" t="s">
        <v>260</v>
      </c>
      <c r="AJ47" s="14" t="s">
        <v>261</v>
      </c>
      <c r="AK47" s="14" t="s">
        <v>262</v>
      </c>
      <c r="AL47" s="14" t="s">
        <v>263</v>
      </c>
      <c r="AM47" s="14" t="s">
        <v>264</v>
      </c>
      <c r="AN47" s="14" t="s">
        <v>265</v>
      </c>
      <c r="AO47" s="14" t="s">
        <v>266</v>
      </c>
      <c r="AP47" s="14" t="s">
        <v>267</v>
      </c>
    </row>
    <row r="48" spans="1:42" x14ac:dyDescent="0.2">
      <c r="C48" s="18">
        <f t="array" ref="C48:AP48">MMULT(C26:O26,C31:AP43)</f>
        <v>161</v>
      </c>
      <c r="D48" s="18">
        <v>122</v>
      </c>
      <c r="E48" s="18">
        <v>126</v>
      </c>
      <c r="F48" s="18">
        <v>144</v>
      </c>
      <c r="G48" s="18">
        <v>53</v>
      </c>
      <c r="H48" s="18">
        <v>228</v>
      </c>
      <c r="I48" s="18">
        <v>126</v>
      </c>
      <c r="J48" s="18">
        <v>144</v>
      </c>
      <c r="K48" s="18">
        <v>116</v>
      </c>
      <c r="L48" s="18">
        <v>163</v>
      </c>
      <c r="M48" s="18">
        <v>96</v>
      </c>
      <c r="N48" s="18">
        <v>117</v>
      </c>
      <c r="O48" s="18">
        <v>209</v>
      </c>
      <c r="P48" s="18">
        <v>74</v>
      </c>
      <c r="Q48" s="18">
        <v>105</v>
      </c>
      <c r="R48" s="18">
        <v>128</v>
      </c>
      <c r="S48" s="18">
        <v>76</v>
      </c>
      <c r="T48" s="18">
        <v>85</v>
      </c>
      <c r="U48" s="18">
        <v>103</v>
      </c>
      <c r="V48" s="18">
        <v>124</v>
      </c>
      <c r="W48" s="18">
        <v>198</v>
      </c>
      <c r="X48" s="18">
        <v>186</v>
      </c>
      <c r="Y48" s="18">
        <v>97</v>
      </c>
      <c r="Z48" s="18">
        <v>180</v>
      </c>
      <c r="AA48" s="18">
        <v>114</v>
      </c>
      <c r="AB48" s="18">
        <v>91</v>
      </c>
      <c r="AC48" s="18">
        <v>125</v>
      </c>
      <c r="AD48" s="18">
        <v>32</v>
      </c>
      <c r="AE48" s="18">
        <v>62</v>
      </c>
      <c r="AF48" s="18">
        <v>164</v>
      </c>
      <c r="AG48" s="18">
        <v>74</v>
      </c>
      <c r="AH48" s="18">
        <v>98</v>
      </c>
      <c r="AI48" s="18">
        <v>98</v>
      </c>
      <c r="AJ48" s="18">
        <v>114</v>
      </c>
      <c r="AK48" s="18">
        <v>156</v>
      </c>
      <c r="AL48" s="18">
        <v>115</v>
      </c>
      <c r="AM48" s="18">
        <v>177</v>
      </c>
      <c r="AN48" s="18">
        <v>180</v>
      </c>
      <c r="AO48" s="18">
        <v>81</v>
      </c>
      <c r="AP48" s="18">
        <v>159</v>
      </c>
    </row>
    <row r="49" spans="2:42" x14ac:dyDescent="0.2">
      <c r="B49" s="2" t="s">
        <v>96</v>
      </c>
      <c r="C49" s="2">
        <v>111</v>
      </c>
      <c r="D49" s="2">
        <v>117</v>
      </c>
      <c r="E49" s="2">
        <v>69</v>
      </c>
      <c r="F49" s="2">
        <v>138</v>
      </c>
      <c r="G49" s="2">
        <v>63</v>
      </c>
      <c r="H49" s="2">
        <v>183</v>
      </c>
      <c r="I49" s="2">
        <v>135</v>
      </c>
      <c r="J49" s="2">
        <v>138</v>
      </c>
      <c r="K49" s="2">
        <v>126</v>
      </c>
      <c r="L49" s="2">
        <v>141</v>
      </c>
      <c r="M49" s="2">
        <v>117</v>
      </c>
      <c r="N49" s="2">
        <v>114</v>
      </c>
      <c r="O49" s="2">
        <v>195</v>
      </c>
      <c r="P49" s="2">
        <v>63</v>
      </c>
      <c r="Q49" s="2">
        <v>78</v>
      </c>
      <c r="R49" s="2">
        <v>132</v>
      </c>
      <c r="S49" s="2">
        <v>42</v>
      </c>
      <c r="T49" s="2">
        <v>45</v>
      </c>
      <c r="U49" s="2">
        <v>81</v>
      </c>
      <c r="V49" s="2">
        <v>129</v>
      </c>
      <c r="W49" s="2">
        <v>174</v>
      </c>
      <c r="X49" s="2">
        <v>165</v>
      </c>
      <c r="Y49" s="2">
        <v>72</v>
      </c>
      <c r="Z49" s="2">
        <v>183</v>
      </c>
      <c r="AA49" s="2">
        <v>90</v>
      </c>
      <c r="AB49" s="2">
        <v>69</v>
      </c>
      <c r="AC49" s="2">
        <v>141</v>
      </c>
      <c r="AD49" s="2">
        <v>51</v>
      </c>
      <c r="AE49" s="2">
        <v>42</v>
      </c>
      <c r="AF49" s="2">
        <v>138</v>
      </c>
      <c r="AG49" s="2">
        <v>63</v>
      </c>
      <c r="AH49" s="2">
        <v>57</v>
      </c>
      <c r="AI49" s="2">
        <v>57</v>
      </c>
      <c r="AJ49" s="2">
        <v>69</v>
      </c>
      <c r="AK49" s="2">
        <v>87</v>
      </c>
      <c r="AL49" s="2">
        <v>108</v>
      </c>
      <c r="AM49" s="2">
        <v>135</v>
      </c>
      <c r="AN49" s="2">
        <v>138</v>
      </c>
      <c r="AO49" s="2">
        <v>39</v>
      </c>
      <c r="AP49" s="2">
        <v>114</v>
      </c>
    </row>
    <row r="50" spans="2:42" x14ac:dyDescent="0.2">
      <c r="B50" s="2" t="s">
        <v>269</v>
      </c>
      <c r="C50" s="2">
        <f>TRUNC(100*C48/C49)-100</f>
        <v>45</v>
      </c>
      <c r="D50" s="2">
        <f t="shared" ref="D50:AP50" si="0">TRUNC(100*D48/D49)-100</f>
        <v>4</v>
      </c>
      <c r="E50" s="2">
        <f t="shared" si="0"/>
        <v>82</v>
      </c>
      <c r="F50" s="2">
        <f t="shared" si="0"/>
        <v>4</v>
      </c>
      <c r="G50" s="2">
        <f t="shared" si="0"/>
        <v>-16</v>
      </c>
      <c r="H50" s="2">
        <f t="shared" si="0"/>
        <v>24</v>
      </c>
      <c r="I50" s="2">
        <f t="shared" si="0"/>
        <v>-7</v>
      </c>
      <c r="J50" s="2">
        <f t="shared" si="0"/>
        <v>4</v>
      </c>
      <c r="K50" s="2">
        <f t="shared" si="0"/>
        <v>-8</v>
      </c>
      <c r="L50" s="2">
        <f t="shared" si="0"/>
        <v>15</v>
      </c>
      <c r="M50" s="2">
        <f t="shared" si="0"/>
        <v>-18</v>
      </c>
      <c r="N50" s="2">
        <f t="shared" si="0"/>
        <v>2</v>
      </c>
      <c r="O50" s="2">
        <f t="shared" si="0"/>
        <v>7</v>
      </c>
      <c r="P50" s="2">
        <f t="shared" si="0"/>
        <v>17</v>
      </c>
      <c r="Q50" s="2">
        <f t="shared" si="0"/>
        <v>34</v>
      </c>
      <c r="R50" s="2">
        <f t="shared" si="0"/>
        <v>-4</v>
      </c>
      <c r="S50" s="2">
        <f t="shared" si="0"/>
        <v>80</v>
      </c>
      <c r="T50" s="2">
        <f t="shared" si="0"/>
        <v>88</v>
      </c>
      <c r="U50" s="2">
        <f t="shared" si="0"/>
        <v>27</v>
      </c>
      <c r="V50" s="2">
        <f t="shared" si="0"/>
        <v>-4</v>
      </c>
      <c r="W50" s="2">
        <f t="shared" si="0"/>
        <v>13</v>
      </c>
      <c r="X50" s="2">
        <f t="shared" si="0"/>
        <v>12</v>
      </c>
      <c r="Y50" s="2">
        <f t="shared" si="0"/>
        <v>34</v>
      </c>
      <c r="Z50" s="2">
        <f t="shared" si="0"/>
        <v>-2</v>
      </c>
      <c r="AA50" s="2">
        <f t="shared" si="0"/>
        <v>26</v>
      </c>
      <c r="AB50" s="2">
        <f t="shared" si="0"/>
        <v>31</v>
      </c>
      <c r="AC50" s="2">
        <f t="shared" si="0"/>
        <v>-12</v>
      </c>
      <c r="AD50" s="2">
        <f t="shared" si="0"/>
        <v>-38</v>
      </c>
      <c r="AE50" s="2">
        <f t="shared" si="0"/>
        <v>47</v>
      </c>
      <c r="AF50" s="2">
        <f t="shared" si="0"/>
        <v>18</v>
      </c>
      <c r="AG50" s="2">
        <f t="shared" si="0"/>
        <v>17</v>
      </c>
      <c r="AH50" s="2">
        <f t="shared" si="0"/>
        <v>71</v>
      </c>
      <c r="AI50" s="2">
        <f t="shared" si="0"/>
        <v>71</v>
      </c>
      <c r="AJ50" s="2">
        <f t="shared" si="0"/>
        <v>65</v>
      </c>
      <c r="AK50" s="2">
        <f t="shared" si="0"/>
        <v>79</v>
      </c>
      <c r="AL50" s="2">
        <f t="shared" si="0"/>
        <v>6</v>
      </c>
      <c r="AM50" s="2">
        <f t="shared" si="0"/>
        <v>31</v>
      </c>
      <c r="AN50" s="2">
        <f t="shared" si="0"/>
        <v>30</v>
      </c>
      <c r="AO50" s="2">
        <f t="shared" si="0"/>
        <v>107</v>
      </c>
      <c r="AP50" s="2">
        <f t="shared" si="0"/>
        <v>39</v>
      </c>
    </row>
  </sheetData>
  <mergeCells count="2">
    <mergeCell ref="A7:B8"/>
    <mergeCell ref="A29:B30"/>
  </mergeCells>
  <pageMargins left="0.25" right="0.25" top="0.75" bottom="0.75" header="0.3" footer="0.3"/>
  <pageSetup paperSize="5" scale="34" fitToHeight="100" orientation="landscape" verticalDpi="0" r:id="rId1"/>
  <headerFooter>
    <oddHeader xml:space="preserve">&amp;L&amp;10COBIT® 2019 Governance System Design Toolkit&amp;R&amp;10&amp;D&amp;11
</oddHeader>
    <oddFooter>&amp;L&amp;10Copyright ISACA 2018&amp;C&amp;10&amp;F&amp;R&amp;10&amp;A—Page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AA1B3-BB2D-414D-993A-879D23A5A1C8}">
  <sheetPr>
    <tabColor theme="9" tint="-0.499984740745262"/>
    <pageSetUpPr fitToPage="1"/>
  </sheetPr>
  <dimension ref="A1:W74"/>
  <sheetViews>
    <sheetView showGridLines="0" zoomScale="106" zoomScaleNormal="106" workbookViewId="0">
      <pane ySplit="2" topLeftCell="A3" activePane="bottomLeft" state="frozen"/>
      <selection activeCell="A9" sqref="A9:B9"/>
      <selection pane="bottomLeft" activeCell="J6" sqref="J6:K9"/>
    </sheetView>
  </sheetViews>
  <sheetFormatPr baseColWidth="10" defaultColWidth="8.83203125" defaultRowHeight="15" x14ac:dyDescent="0.2"/>
  <cols>
    <col min="1" max="1" width="12.1640625" customWidth="1"/>
    <col min="2" max="2" width="7.1640625" customWidth="1"/>
    <col min="3" max="3" width="8.5" customWidth="1"/>
    <col min="4" max="4" width="10" customWidth="1"/>
    <col min="5" max="5" width="9" customWidth="1"/>
    <col min="6" max="6" width="9.83203125" customWidth="1"/>
    <col min="7" max="7" width="9" customWidth="1"/>
    <col min="8" max="8" width="8.83203125" customWidth="1"/>
    <col min="9" max="9" width="2.5" customWidth="1"/>
    <col min="10" max="10" width="7.83203125" customWidth="1"/>
    <col min="11" max="11" width="12.1640625" customWidth="1"/>
  </cols>
  <sheetData>
    <row r="1" spans="1:23" s="19" customFormat="1" ht="37" customHeight="1" x14ac:dyDescent="0.2">
      <c r="A1" s="209" t="s">
        <v>270</v>
      </c>
      <c r="B1" s="210"/>
      <c r="C1" s="210"/>
      <c r="D1" s="210"/>
      <c r="E1" s="210"/>
      <c r="F1" s="210"/>
      <c r="G1" s="210"/>
      <c r="H1" s="210"/>
      <c r="I1" s="210"/>
      <c r="J1" s="210"/>
      <c r="K1" s="210"/>
      <c r="L1" s="209" t="s">
        <v>270</v>
      </c>
      <c r="M1" s="210"/>
      <c r="N1" s="210"/>
      <c r="O1" s="210"/>
      <c r="P1" s="210"/>
      <c r="Q1" s="210"/>
      <c r="R1" s="210"/>
      <c r="S1" s="210"/>
      <c r="T1" s="210"/>
      <c r="U1" s="210"/>
      <c r="V1" s="210"/>
    </row>
    <row r="2" spans="1:23" ht="9" customHeight="1" x14ac:dyDescent="0.2"/>
    <row r="3" spans="1:23" s="19" customFormat="1" ht="26.5" customHeight="1" x14ac:dyDescent="0.2">
      <c r="A3" s="91" t="s">
        <v>271</v>
      </c>
      <c r="B3" s="91"/>
      <c r="C3" s="91"/>
      <c r="D3" s="91"/>
      <c r="E3" s="91"/>
      <c r="F3" s="91"/>
      <c r="G3" s="91"/>
      <c r="H3" s="91"/>
      <c r="I3" s="91"/>
      <c r="J3" s="91"/>
      <c r="K3" s="91"/>
      <c r="L3" s="91"/>
      <c r="M3" s="91" t="s">
        <v>271</v>
      </c>
      <c r="N3" s="91"/>
      <c r="O3" s="91"/>
      <c r="P3" s="91"/>
      <c r="Q3" s="91"/>
      <c r="R3" s="91"/>
      <c r="S3" s="91"/>
      <c r="T3" s="91"/>
      <c r="U3" s="91"/>
      <c r="V3" s="91"/>
      <c r="W3"/>
    </row>
    <row r="4" spans="1:23" ht="19.5" customHeight="1" x14ac:dyDescent="0.2"/>
    <row r="5" spans="1:23" s="109" customFormat="1" ht="29" customHeight="1" x14ac:dyDescent="0.2">
      <c r="A5" s="218" t="s">
        <v>272</v>
      </c>
      <c r="B5" s="218"/>
      <c r="C5" s="218"/>
      <c r="D5" s="218"/>
      <c r="E5" s="96" t="s">
        <v>273</v>
      </c>
      <c r="F5" s="96" t="s">
        <v>274</v>
      </c>
      <c r="G5" s="96" t="s">
        <v>275</v>
      </c>
      <c r="H5" s="96" t="s">
        <v>96</v>
      </c>
      <c r="I5"/>
    </row>
    <row r="6" spans="1:23" s="19" customFormat="1" ht="32" customHeight="1" x14ac:dyDescent="0.15">
      <c r="A6" s="220" t="s">
        <v>276</v>
      </c>
      <c r="B6" s="220"/>
      <c r="C6" s="220"/>
      <c r="D6" s="220"/>
      <c r="E6" s="112">
        <v>4</v>
      </c>
      <c r="F6" s="112">
        <v>2</v>
      </c>
      <c r="G6" s="103">
        <f>E6*F6</f>
        <v>8</v>
      </c>
      <c r="H6" s="174">
        <v>9</v>
      </c>
      <c r="I6" s="110"/>
      <c r="J6" s="103">
        <v>16</v>
      </c>
      <c r="K6" s="9" t="s">
        <v>277</v>
      </c>
    </row>
    <row r="7" spans="1:23" s="19" customFormat="1" ht="26.25" customHeight="1" x14ac:dyDescent="0.15">
      <c r="A7" s="220" t="s">
        <v>278</v>
      </c>
      <c r="B7" s="220"/>
      <c r="C7" s="220"/>
      <c r="D7" s="220"/>
      <c r="E7" s="112">
        <v>2</v>
      </c>
      <c r="F7" s="112">
        <v>2</v>
      </c>
      <c r="G7" s="103">
        <f t="shared" ref="G7:G24" si="0">E7*F7</f>
        <v>4</v>
      </c>
      <c r="H7" s="174">
        <v>9</v>
      </c>
      <c r="I7" s="110"/>
      <c r="J7" s="103">
        <v>12</v>
      </c>
      <c r="K7" s="9" t="s">
        <v>279</v>
      </c>
    </row>
    <row r="8" spans="1:23" s="19" customFormat="1" ht="17" customHeight="1" x14ac:dyDescent="0.15">
      <c r="A8" s="220" t="s">
        <v>280</v>
      </c>
      <c r="B8" s="220"/>
      <c r="C8" s="220"/>
      <c r="D8" s="220"/>
      <c r="E8" s="112">
        <v>4</v>
      </c>
      <c r="F8" s="112">
        <v>4</v>
      </c>
      <c r="G8" s="103">
        <f t="shared" si="0"/>
        <v>16</v>
      </c>
      <c r="H8" s="174">
        <v>9</v>
      </c>
      <c r="I8" s="110"/>
      <c r="J8" s="103">
        <v>6</v>
      </c>
      <c r="K8" s="9" t="s">
        <v>281</v>
      </c>
    </row>
    <row r="9" spans="1:23" s="19" customFormat="1" ht="17" customHeight="1" x14ac:dyDescent="0.15">
      <c r="A9" s="220" t="s">
        <v>282</v>
      </c>
      <c r="B9" s="220"/>
      <c r="C9" s="220"/>
      <c r="D9" s="220"/>
      <c r="E9" s="112">
        <v>2</v>
      </c>
      <c r="F9" s="112">
        <v>4</v>
      </c>
      <c r="G9" s="103">
        <f t="shared" si="0"/>
        <v>8</v>
      </c>
      <c r="H9" s="174">
        <v>9</v>
      </c>
      <c r="I9" s="110"/>
      <c r="J9" s="103">
        <v>0</v>
      </c>
      <c r="K9" s="9" t="s">
        <v>283</v>
      </c>
    </row>
    <row r="10" spans="1:23" s="19" customFormat="1" ht="17" customHeight="1" x14ac:dyDescent="0.15">
      <c r="A10" s="220" t="s">
        <v>284</v>
      </c>
      <c r="B10" s="220"/>
      <c r="C10" s="220"/>
      <c r="D10" s="220"/>
      <c r="E10" s="112">
        <v>3</v>
      </c>
      <c r="F10" s="112">
        <v>3</v>
      </c>
      <c r="G10" s="103">
        <f t="shared" si="0"/>
        <v>9</v>
      </c>
      <c r="H10" s="174">
        <v>9</v>
      </c>
      <c r="I10" s="110"/>
      <c r="J10" s="111"/>
      <c r="K10" s="111"/>
    </row>
    <row r="11" spans="1:23" s="19" customFormat="1" ht="17" customHeight="1" x14ac:dyDescent="0.15">
      <c r="A11" s="220" t="s">
        <v>285</v>
      </c>
      <c r="B11" s="220"/>
      <c r="C11" s="220"/>
      <c r="D11" s="220"/>
      <c r="E11" s="112">
        <v>3</v>
      </c>
      <c r="F11" s="112">
        <v>3</v>
      </c>
      <c r="G11" s="103">
        <f t="shared" si="0"/>
        <v>9</v>
      </c>
      <c r="H11" s="174">
        <v>9</v>
      </c>
      <c r="I11" s="110"/>
      <c r="J11" s="111"/>
      <c r="K11" s="111"/>
    </row>
    <row r="12" spans="1:23" s="19" customFormat="1" ht="17" customHeight="1" x14ac:dyDescent="0.15">
      <c r="A12" s="220" t="s">
        <v>286</v>
      </c>
      <c r="B12" s="220"/>
      <c r="C12" s="220"/>
      <c r="D12" s="220"/>
      <c r="E12" s="112">
        <v>3</v>
      </c>
      <c r="F12" s="112">
        <v>3</v>
      </c>
      <c r="G12" s="103">
        <f t="shared" si="0"/>
        <v>9</v>
      </c>
      <c r="H12" s="174">
        <v>9</v>
      </c>
      <c r="I12" s="110"/>
      <c r="J12" s="111"/>
      <c r="K12" s="111"/>
    </row>
    <row r="13" spans="1:23" s="19" customFormat="1" ht="17" customHeight="1" x14ac:dyDescent="0.15">
      <c r="A13" s="220" t="s">
        <v>287</v>
      </c>
      <c r="B13" s="220"/>
      <c r="C13" s="220"/>
      <c r="D13" s="220"/>
      <c r="E13" s="112">
        <v>3</v>
      </c>
      <c r="F13" s="112">
        <v>3</v>
      </c>
      <c r="G13" s="103">
        <f t="shared" si="0"/>
        <v>9</v>
      </c>
      <c r="H13" s="174">
        <v>9</v>
      </c>
      <c r="I13" s="110"/>
      <c r="J13" s="111"/>
      <c r="K13" s="111"/>
    </row>
    <row r="14" spans="1:23" s="19" customFormat="1" ht="17" customHeight="1" x14ac:dyDescent="0.15">
      <c r="A14" s="220" t="s">
        <v>288</v>
      </c>
      <c r="B14" s="220"/>
      <c r="C14" s="220"/>
      <c r="D14" s="220"/>
      <c r="E14" s="112">
        <v>5</v>
      </c>
      <c r="F14" s="112">
        <v>2</v>
      </c>
      <c r="G14" s="103">
        <f t="shared" si="0"/>
        <v>10</v>
      </c>
      <c r="H14" s="174">
        <v>9</v>
      </c>
      <c r="I14" s="110"/>
      <c r="J14" s="111"/>
      <c r="K14" s="111"/>
    </row>
    <row r="15" spans="1:23" s="19" customFormat="1" ht="17" customHeight="1" x14ac:dyDescent="0.15">
      <c r="A15" s="220" t="s">
        <v>289</v>
      </c>
      <c r="B15" s="220"/>
      <c r="C15" s="220"/>
      <c r="D15" s="220"/>
      <c r="E15" s="112">
        <v>5</v>
      </c>
      <c r="F15" s="112">
        <v>3</v>
      </c>
      <c r="G15" s="103">
        <f t="shared" si="0"/>
        <v>15</v>
      </c>
      <c r="H15" s="174">
        <v>9</v>
      </c>
      <c r="I15" s="110"/>
      <c r="J15" s="111"/>
      <c r="K15" s="111"/>
    </row>
    <row r="16" spans="1:23" s="19" customFormat="1" ht="17" customHeight="1" x14ac:dyDescent="0.15">
      <c r="A16" s="220" t="s">
        <v>290</v>
      </c>
      <c r="B16" s="220"/>
      <c r="C16" s="220"/>
      <c r="D16" s="220"/>
      <c r="E16" s="112">
        <v>4</v>
      </c>
      <c r="F16" s="112">
        <v>5</v>
      </c>
      <c r="G16" s="103">
        <f t="shared" si="0"/>
        <v>20</v>
      </c>
      <c r="H16" s="174">
        <v>9</v>
      </c>
      <c r="I16" s="110"/>
      <c r="J16" s="111"/>
      <c r="K16" s="111"/>
    </row>
    <row r="17" spans="1:23" s="19" customFormat="1" ht="17" customHeight="1" x14ac:dyDescent="0.15">
      <c r="A17" s="220" t="s">
        <v>291</v>
      </c>
      <c r="B17" s="220"/>
      <c r="C17" s="220"/>
      <c r="D17" s="220"/>
      <c r="E17" s="112">
        <v>3</v>
      </c>
      <c r="F17" s="112">
        <v>2</v>
      </c>
      <c r="G17" s="103">
        <f t="shared" si="0"/>
        <v>6</v>
      </c>
      <c r="H17" s="174">
        <v>9</v>
      </c>
      <c r="I17" s="110"/>
      <c r="J17" s="111"/>
      <c r="K17" s="111"/>
    </row>
    <row r="18" spans="1:23" s="19" customFormat="1" ht="17" customHeight="1" x14ac:dyDescent="0.15">
      <c r="A18" s="220" t="s">
        <v>292</v>
      </c>
      <c r="B18" s="220"/>
      <c r="C18" s="220"/>
      <c r="D18" s="220"/>
      <c r="E18" s="112">
        <v>3</v>
      </c>
      <c r="F18" s="112">
        <v>3</v>
      </c>
      <c r="G18" s="103">
        <f t="shared" si="0"/>
        <v>9</v>
      </c>
      <c r="H18" s="174">
        <v>9</v>
      </c>
      <c r="I18" s="110"/>
      <c r="J18" s="111"/>
      <c r="K18" s="111"/>
    </row>
    <row r="19" spans="1:23" s="19" customFormat="1" ht="17" customHeight="1" x14ac:dyDescent="0.15">
      <c r="A19" s="220" t="s">
        <v>293</v>
      </c>
      <c r="B19" s="220"/>
      <c r="C19" s="220"/>
      <c r="D19" s="220"/>
      <c r="E19" s="112">
        <v>3</v>
      </c>
      <c r="F19" s="112">
        <v>2</v>
      </c>
      <c r="G19" s="103">
        <f t="shared" si="0"/>
        <v>6</v>
      </c>
      <c r="H19" s="174">
        <v>9</v>
      </c>
      <c r="I19" s="110"/>
      <c r="J19" s="111"/>
      <c r="K19" s="111"/>
    </row>
    <row r="20" spans="1:23" s="19" customFormat="1" ht="17" customHeight="1" x14ac:dyDescent="0.15">
      <c r="A20" s="220" t="s">
        <v>294</v>
      </c>
      <c r="B20" s="220"/>
      <c r="C20" s="220"/>
      <c r="D20" s="220"/>
      <c r="E20" s="112">
        <v>1</v>
      </c>
      <c r="F20" s="112">
        <v>1</v>
      </c>
      <c r="G20" s="103">
        <f t="shared" si="0"/>
        <v>1</v>
      </c>
      <c r="H20" s="174">
        <v>9</v>
      </c>
      <c r="I20" s="110"/>
      <c r="J20" s="111"/>
      <c r="K20" s="111"/>
    </row>
    <row r="21" spans="1:23" s="19" customFormat="1" ht="17" customHeight="1" x14ac:dyDescent="0.15">
      <c r="A21" s="220" t="s">
        <v>295</v>
      </c>
      <c r="B21" s="220"/>
      <c r="C21" s="220"/>
      <c r="D21" s="220"/>
      <c r="E21" s="112">
        <v>2</v>
      </c>
      <c r="F21" s="112">
        <v>2</v>
      </c>
      <c r="G21" s="103">
        <f t="shared" si="0"/>
        <v>4</v>
      </c>
      <c r="H21" s="174">
        <v>9</v>
      </c>
      <c r="I21" s="110"/>
      <c r="J21" s="111"/>
      <c r="K21" s="111"/>
    </row>
    <row r="22" spans="1:23" s="19" customFormat="1" ht="17" customHeight="1" x14ac:dyDescent="0.15">
      <c r="A22" s="220" t="s">
        <v>296</v>
      </c>
      <c r="B22" s="220"/>
      <c r="C22" s="220"/>
      <c r="D22" s="220"/>
      <c r="E22" s="112">
        <v>4</v>
      </c>
      <c r="F22" s="112">
        <v>1</v>
      </c>
      <c r="G22" s="103">
        <f t="shared" si="0"/>
        <v>4</v>
      </c>
      <c r="H22" s="174">
        <v>9</v>
      </c>
      <c r="I22" s="110"/>
      <c r="J22" s="111"/>
      <c r="K22" s="111"/>
    </row>
    <row r="23" spans="1:23" s="19" customFormat="1" ht="17" customHeight="1" x14ac:dyDescent="0.2">
      <c r="A23" s="220" t="s">
        <v>297</v>
      </c>
      <c r="B23" s="220"/>
      <c r="C23" s="220"/>
      <c r="D23" s="220"/>
      <c r="E23" s="112">
        <v>2</v>
      </c>
      <c r="F23" s="112">
        <v>1</v>
      </c>
      <c r="G23" s="103">
        <f t="shared" si="0"/>
        <v>2</v>
      </c>
      <c r="H23" s="174">
        <v>9</v>
      </c>
      <c r="I23" s="111"/>
      <c r="J23" s="111"/>
      <c r="K23" s="111"/>
    </row>
    <row r="24" spans="1:23" s="19" customFormat="1" ht="17" customHeight="1" x14ac:dyDescent="0.2">
      <c r="A24" s="220" t="s">
        <v>298</v>
      </c>
      <c r="B24" s="220"/>
      <c r="C24" s="220"/>
      <c r="D24" s="220"/>
      <c r="E24" s="112">
        <v>4</v>
      </c>
      <c r="F24" s="112">
        <v>4</v>
      </c>
      <c r="G24" s="103">
        <f t="shared" si="0"/>
        <v>16</v>
      </c>
      <c r="H24" s="174">
        <v>9</v>
      </c>
      <c r="I24" s="111"/>
      <c r="J24" s="111"/>
      <c r="K24" s="111"/>
    </row>
    <row r="25" spans="1:23" ht="16" x14ac:dyDescent="0.2">
      <c r="D25" s="26"/>
      <c r="E25" s="26"/>
    </row>
    <row r="26" spans="1:23" s="33" customFormat="1" ht="14" x14ac:dyDescent="0.2">
      <c r="A26" s="229" t="s">
        <v>101</v>
      </c>
      <c r="B26" s="229"/>
      <c r="C26" s="229"/>
      <c r="D26" s="229"/>
      <c r="E26" s="229"/>
      <c r="F26" s="229"/>
      <c r="G26" s="87">
        <f>AVERAGE(G6:G24)</f>
        <v>8.6842105263157894</v>
      </c>
    </row>
    <row r="27" spans="1:23" s="33" customFormat="1" x14ac:dyDescent="0.2">
      <c r="A27" s="229" t="s">
        <v>102</v>
      </c>
      <c r="B27" s="230"/>
      <c r="C27" s="230"/>
      <c r="D27" s="230"/>
      <c r="E27" s="230"/>
      <c r="F27" s="230"/>
      <c r="G27" s="87">
        <f>STDEVP(G6:G24)</f>
        <v>4.9316660105778851</v>
      </c>
    </row>
    <row r="28" spans="1:23" s="33" customFormat="1" x14ac:dyDescent="0.2">
      <c r="A28" s="229" t="s">
        <v>103</v>
      </c>
      <c r="B28" s="230"/>
      <c r="C28" s="230"/>
      <c r="D28" s="230"/>
      <c r="E28" s="230"/>
      <c r="F28" s="230"/>
      <c r="G28" s="87">
        <f>AVERAGE(H6:H24)/G26</f>
        <v>1.0363636363636364</v>
      </c>
    </row>
    <row r="29" spans="1:23" s="33" customFormat="1" ht="14" x14ac:dyDescent="0.2">
      <c r="D29" s="107"/>
      <c r="G29" s="108"/>
    </row>
    <row r="30" spans="1:23" s="33" customFormat="1" x14ac:dyDescent="0.2">
      <c r="D30" s="107"/>
      <c r="G30" s="108"/>
      <c r="W30"/>
    </row>
    <row r="31" spans="1:23" s="32" customFormat="1" ht="24.5" customHeight="1" x14ac:dyDescent="0.2">
      <c r="A31" s="212" t="s">
        <v>104</v>
      </c>
      <c r="B31" s="212"/>
      <c r="C31" s="212"/>
      <c r="D31" s="212"/>
      <c r="E31" s="212"/>
      <c r="F31" s="212"/>
      <c r="G31" s="212"/>
      <c r="H31" s="212"/>
      <c r="I31" s="212"/>
      <c r="J31" s="212"/>
      <c r="K31" s="212"/>
      <c r="L31" s="212" t="s">
        <v>104</v>
      </c>
      <c r="M31" s="208"/>
      <c r="N31" s="208"/>
      <c r="O31" s="208"/>
      <c r="P31" s="208"/>
      <c r="Q31" s="208"/>
      <c r="R31" s="208"/>
      <c r="S31" s="208"/>
      <c r="T31" s="208"/>
      <c r="U31" s="208"/>
      <c r="V31" s="208"/>
      <c r="W31"/>
    </row>
    <row r="32" spans="1:23" ht="9" customHeight="1" x14ac:dyDescent="0.2"/>
    <row r="33" spans="1:23" s="32" customFormat="1" ht="28" customHeight="1" x14ac:dyDescent="0.2">
      <c r="A33" s="231" t="s">
        <v>105</v>
      </c>
      <c r="B33" s="232"/>
      <c r="C33" s="232"/>
      <c r="D33" s="233"/>
      <c r="E33"/>
      <c r="F33"/>
      <c r="W33"/>
    </row>
    <row r="34" spans="1:23" s="32" customFormat="1" ht="45" customHeight="1" x14ac:dyDescent="0.2">
      <c r="A34" s="94" t="s">
        <v>106</v>
      </c>
      <c r="B34" s="95" t="s">
        <v>107</v>
      </c>
      <c r="C34" s="95" t="s">
        <v>108</v>
      </c>
      <c r="D34" s="95" t="s">
        <v>109</v>
      </c>
    </row>
    <row r="35" spans="1:23" x14ac:dyDescent="0.2">
      <c r="A35" s="27" t="s">
        <v>113</v>
      </c>
      <c r="B35" s="131">
        <f t="array" ref="B35:B74">MMULT(DF3map!B3:T42,'DF3'!G6:G24)</f>
        <v>181</v>
      </c>
      <c r="C35" s="141">
        <f t="array" ref="C35:C74">MMULT(DF3map!B3:T42,'DF3'!H6:H24)</f>
        <v>189</v>
      </c>
      <c r="D35" s="152">
        <f t="shared" ref="D35:D74" si="1">IFERROR(MROUND(($G$28*100*B35/C35),5)-100,0)</f>
        <v>0</v>
      </c>
    </row>
    <row r="36" spans="1:23" x14ac:dyDescent="0.2">
      <c r="A36" s="27" t="s">
        <v>114</v>
      </c>
      <c r="B36" s="131">
        <v>121</v>
      </c>
      <c r="C36" s="141">
        <v>135</v>
      </c>
      <c r="D36" s="152">
        <f t="shared" si="1"/>
        <v>-5</v>
      </c>
      <c r="H36" s="1"/>
    </row>
    <row r="37" spans="1:23" x14ac:dyDescent="0.2">
      <c r="A37" s="27" t="s">
        <v>115</v>
      </c>
      <c r="B37" s="131">
        <v>176</v>
      </c>
      <c r="C37" s="141">
        <v>162</v>
      </c>
      <c r="D37" s="152">
        <f t="shared" si="1"/>
        <v>15</v>
      </c>
    </row>
    <row r="38" spans="1:23" x14ac:dyDescent="0.2">
      <c r="A38" s="27" t="s">
        <v>116</v>
      </c>
      <c r="B38" s="131">
        <v>205</v>
      </c>
      <c r="C38" s="141">
        <v>198</v>
      </c>
      <c r="D38" s="152">
        <f t="shared" si="1"/>
        <v>5</v>
      </c>
    </row>
    <row r="39" spans="1:23" x14ac:dyDescent="0.2">
      <c r="A39" s="27" t="s">
        <v>117</v>
      </c>
      <c r="B39" s="131">
        <v>196</v>
      </c>
      <c r="C39" s="141">
        <v>189</v>
      </c>
      <c r="D39" s="152">
        <f t="shared" si="1"/>
        <v>5</v>
      </c>
    </row>
    <row r="40" spans="1:23" x14ac:dyDescent="0.2">
      <c r="A40" s="28" t="s">
        <v>118</v>
      </c>
      <c r="B40" s="131">
        <v>349</v>
      </c>
      <c r="C40" s="141">
        <v>324</v>
      </c>
      <c r="D40" s="152">
        <f t="shared" si="1"/>
        <v>10</v>
      </c>
    </row>
    <row r="41" spans="1:23" x14ac:dyDescent="0.2">
      <c r="A41" s="28" t="s">
        <v>119</v>
      </c>
      <c r="B41" s="131">
        <v>131</v>
      </c>
      <c r="C41" s="141">
        <v>144</v>
      </c>
      <c r="D41" s="152">
        <f t="shared" si="1"/>
        <v>-5</v>
      </c>
    </row>
    <row r="42" spans="1:23" x14ac:dyDescent="0.2">
      <c r="A42" s="28" t="s">
        <v>120</v>
      </c>
      <c r="B42" s="131">
        <v>208</v>
      </c>
      <c r="C42" s="141">
        <v>171</v>
      </c>
      <c r="D42" s="152">
        <f t="shared" si="1"/>
        <v>25</v>
      </c>
    </row>
    <row r="43" spans="1:23" x14ac:dyDescent="0.2">
      <c r="A43" s="28" t="s">
        <v>121</v>
      </c>
      <c r="B43" s="131">
        <v>25</v>
      </c>
      <c r="C43" s="141">
        <v>45</v>
      </c>
      <c r="D43" s="152">
        <f t="shared" si="1"/>
        <v>-40</v>
      </c>
    </row>
    <row r="44" spans="1:23" x14ac:dyDescent="0.2">
      <c r="A44" s="28" t="s">
        <v>122</v>
      </c>
      <c r="B44" s="131">
        <v>136</v>
      </c>
      <c r="C44" s="141">
        <v>144</v>
      </c>
      <c r="D44" s="152">
        <f t="shared" si="1"/>
        <v>0</v>
      </c>
    </row>
    <row r="45" spans="1:23" x14ac:dyDescent="0.2">
      <c r="A45" s="28" t="s">
        <v>123</v>
      </c>
      <c r="B45" s="131">
        <v>128</v>
      </c>
      <c r="C45" s="141">
        <v>153</v>
      </c>
      <c r="D45" s="152">
        <f t="shared" si="1"/>
        <v>-15</v>
      </c>
    </row>
    <row r="46" spans="1:23" x14ac:dyDescent="0.2">
      <c r="A46" s="28" t="s">
        <v>124</v>
      </c>
      <c r="B46" s="131">
        <v>172</v>
      </c>
      <c r="C46" s="141">
        <v>216</v>
      </c>
      <c r="D46" s="152">
        <f t="shared" si="1"/>
        <v>-15</v>
      </c>
    </row>
    <row r="47" spans="1:23" x14ac:dyDescent="0.2">
      <c r="A47" s="28" t="s">
        <v>125</v>
      </c>
      <c r="B47" s="131">
        <v>166</v>
      </c>
      <c r="C47" s="141">
        <v>153</v>
      </c>
      <c r="D47" s="152">
        <f t="shared" si="1"/>
        <v>10</v>
      </c>
    </row>
    <row r="48" spans="1:23" x14ac:dyDescent="0.2">
      <c r="A48" s="28" t="s">
        <v>126</v>
      </c>
      <c r="B48" s="131">
        <v>150</v>
      </c>
      <c r="C48" s="141">
        <v>117</v>
      </c>
      <c r="D48" s="152">
        <f t="shared" si="1"/>
        <v>35</v>
      </c>
    </row>
    <row r="49" spans="1:4" x14ac:dyDescent="0.2">
      <c r="A49" s="28" t="s">
        <v>127</v>
      </c>
      <c r="B49" s="131">
        <v>246</v>
      </c>
      <c r="C49" s="141">
        <v>216</v>
      </c>
      <c r="D49" s="152">
        <f t="shared" si="1"/>
        <v>20</v>
      </c>
    </row>
    <row r="50" spans="1:4" x14ac:dyDescent="0.2">
      <c r="A50" s="28" t="s">
        <v>128</v>
      </c>
      <c r="B50" s="131">
        <v>122</v>
      </c>
      <c r="C50" s="141">
        <v>99</v>
      </c>
      <c r="D50" s="152">
        <f t="shared" si="1"/>
        <v>30</v>
      </c>
    </row>
    <row r="51" spans="1:4" x14ac:dyDescent="0.2">
      <c r="A51" s="28" t="s">
        <v>129</v>
      </c>
      <c r="B51" s="131">
        <v>125</v>
      </c>
      <c r="C51" s="141">
        <v>90</v>
      </c>
      <c r="D51" s="152">
        <f t="shared" si="1"/>
        <v>45</v>
      </c>
    </row>
    <row r="52" spans="1:4" x14ac:dyDescent="0.2">
      <c r="A52" s="28" t="s">
        <v>130</v>
      </c>
      <c r="B52" s="131">
        <v>143</v>
      </c>
      <c r="C52" s="141">
        <v>99</v>
      </c>
      <c r="D52" s="152">
        <f t="shared" si="1"/>
        <v>50</v>
      </c>
    </row>
    <row r="53" spans="1:4" x14ac:dyDescent="0.2">
      <c r="A53" s="28" t="s">
        <v>131</v>
      </c>
      <c r="B53" s="131">
        <v>202</v>
      </c>
      <c r="C53" s="141">
        <v>198</v>
      </c>
      <c r="D53" s="152">
        <f t="shared" si="1"/>
        <v>5</v>
      </c>
    </row>
    <row r="54" spans="1:4" x14ac:dyDescent="0.2">
      <c r="A54" s="27" t="s">
        <v>170</v>
      </c>
      <c r="B54" s="131">
        <v>61</v>
      </c>
      <c r="C54" s="141">
        <v>81</v>
      </c>
      <c r="D54" s="152">
        <f t="shared" si="1"/>
        <v>-20</v>
      </c>
    </row>
    <row r="55" spans="1:4" x14ac:dyDescent="0.2">
      <c r="A55" s="27" t="s">
        <v>133</v>
      </c>
      <c r="B55" s="131">
        <v>139</v>
      </c>
      <c r="C55" s="141">
        <v>117</v>
      </c>
      <c r="D55" s="152">
        <f t="shared" si="1"/>
        <v>25</v>
      </c>
    </row>
    <row r="56" spans="1:4" x14ac:dyDescent="0.2">
      <c r="A56" s="27" t="s">
        <v>134</v>
      </c>
      <c r="B56" s="131">
        <v>153</v>
      </c>
      <c r="C56" s="141">
        <v>117</v>
      </c>
      <c r="D56" s="152">
        <f t="shared" si="1"/>
        <v>35</v>
      </c>
    </row>
    <row r="57" spans="1:4" x14ac:dyDescent="0.2">
      <c r="A57" s="27" t="s">
        <v>135</v>
      </c>
      <c r="B57" s="131">
        <v>4</v>
      </c>
      <c r="C57" s="141">
        <v>9</v>
      </c>
      <c r="D57" s="152">
        <f t="shared" si="1"/>
        <v>-55</v>
      </c>
    </row>
    <row r="58" spans="1:4" x14ac:dyDescent="0.2">
      <c r="A58" s="27" t="s">
        <v>136</v>
      </c>
      <c r="B58" s="131">
        <v>60</v>
      </c>
      <c r="C58" s="141">
        <v>72</v>
      </c>
      <c r="D58" s="152">
        <f t="shared" si="1"/>
        <v>-15</v>
      </c>
    </row>
    <row r="59" spans="1:4" x14ac:dyDescent="0.2">
      <c r="A59" s="27" t="s">
        <v>137</v>
      </c>
      <c r="B59" s="131">
        <v>201</v>
      </c>
      <c r="C59" s="141">
        <v>135</v>
      </c>
      <c r="D59" s="152">
        <f t="shared" si="1"/>
        <v>55</v>
      </c>
    </row>
    <row r="60" spans="1:4" x14ac:dyDescent="0.2">
      <c r="A60" s="27" t="s">
        <v>138</v>
      </c>
      <c r="B60" s="131">
        <v>163</v>
      </c>
      <c r="C60" s="141">
        <v>117</v>
      </c>
      <c r="D60" s="152">
        <f t="shared" si="1"/>
        <v>45</v>
      </c>
    </row>
    <row r="61" spans="1:4" x14ac:dyDescent="0.2">
      <c r="A61" s="27" t="s">
        <v>139</v>
      </c>
      <c r="B61" s="131">
        <v>149</v>
      </c>
      <c r="C61" s="141">
        <v>135</v>
      </c>
      <c r="D61" s="152">
        <f t="shared" si="1"/>
        <v>15</v>
      </c>
    </row>
    <row r="62" spans="1:4" x14ac:dyDescent="0.2">
      <c r="A62" s="27" t="s">
        <v>140</v>
      </c>
      <c r="B62" s="131">
        <v>36</v>
      </c>
      <c r="C62" s="141">
        <v>36</v>
      </c>
      <c r="D62" s="152">
        <f t="shared" si="1"/>
        <v>5</v>
      </c>
    </row>
    <row r="63" spans="1:4" x14ac:dyDescent="0.2">
      <c r="A63" s="27" t="s">
        <v>141</v>
      </c>
      <c r="B63" s="131">
        <v>144</v>
      </c>
      <c r="C63" s="141">
        <v>99</v>
      </c>
      <c r="D63" s="152">
        <f t="shared" si="1"/>
        <v>50</v>
      </c>
    </row>
    <row r="64" spans="1:4" x14ac:dyDescent="0.2">
      <c r="A64" s="27" t="s">
        <v>142</v>
      </c>
      <c r="B64" s="131">
        <v>16</v>
      </c>
      <c r="C64" s="141">
        <v>36</v>
      </c>
      <c r="D64" s="152">
        <f t="shared" si="1"/>
        <v>-55</v>
      </c>
    </row>
    <row r="65" spans="1:4" x14ac:dyDescent="0.2">
      <c r="A65" s="28" t="s">
        <v>143</v>
      </c>
      <c r="B65" s="131">
        <v>147</v>
      </c>
      <c r="C65" s="141">
        <v>135</v>
      </c>
      <c r="D65" s="152">
        <f t="shared" si="1"/>
        <v>15</v>
      </c>
    </row>
    <row r="66" spans="1:4" x14ac:dyDescent="0.2">
      <c r="A66" s="28" t="s">
        <v>144</v>
      </c>
      <c r="B66" s="131">
        <v>202</v>
      </c>
      <c r="C66" s="141">
        <v>144</v>
      </c>
      <c r="D66" s="152">
        <f t="shared" si="1"/>
        <v>45</v>
      </c>
    </row>
    <row r="67" spans="1:4" x14ac:dyDescent="0.2">
      <c r="A67" s="28" t="s">
        <v>145</v>
      </c>
      <c r="B67" s="131">
        <v>137</v>
      </c>
      <c r="C67" s="141">
        <v>108</v>
      </c>
      <c r="D67" s="152">
        <f t="shared" si="1"/>
        <v>30</v>
      </c>
    </row>
    <row r="68" spans="1:4" x14ac:dyDescent="0.2">
      <c r="A68" s="28" t="s">
        <v>146</v>
      </c>
      <c r="B68" s="131">
        <v>233</v>
      </c>
      <c r="C68" s="141">
        <v>216</v>
      </c>
      <c r="D68" s="152">
        <f t="shared" si="1"/>
        <v>10</v>
      </c>
    </row>
    <row r="69" spans="1:4" x14ac:dyDescent="0.2">
      <c r="A69" s="28" t="s">
        <v>147</v>
      </c>
      <c r="B69" s="131">
        <v>249</v>
      </c>
      <c r="C69" s="141">
        <v>216</v>
      </c>
      <c r="D69" s="152">
        <f t="shared" si="1"/>
        <v>20</v>
      </c>
    </row>
    <row r="70" spans="1:4" x14ac:dyDescent="0.2">
      <c r="A70" s="28" t="s">
        <v>148</v>
      </c>
      <c r="B70" s="131">
        <v>187</v>
      </c>
      <c r="C70" s="141">
        <v>144</v>
      </c>
      <c r="D70" s="152">
        <f t="shared" si="1"/>
        <v>35</v>
      </c>
    </row>
    <row r="71" spans="1:4" x14ac:dyDescent="0.2">
      <c r="A71" s="27" t="s">
        <v>149</v>
      </c>
      <c r="B71" s="131">
        <v>256</v>
      </c>
      <c r="C71" s="141">
        <v>216</v>
      </c>
      <c r="D71" s="152">
        <f t="shared" si="1"/>
        <v>25</v>
      </c>
    </row>
    <row r="72" spans="1:4" x14ac:dyDescent="0.2">
      <c r="A72" s="27" t="s">
        <v>150</v>
      </c>
      <c r="B72" s="131">
        <v>280</v>
      </c>
      <c r="C72" s="141">
        <v>243</v>
      </c>
      <c r="D72" s="152">
        <f t="shared" si="1"/>
        <v>20</v>
      </c>
    </row>
    <row r="73" spans="1:4" x14ac:dyDescent="0.2">
      <c r="A73" s="27" t="s">
        <v>151</v>
      </c>
      <c r="B73" s="131">
        <v>183</v>
      </c>
      <c r="C73" s="141">
        <v>153</v>
      </c>
      <c r="D73" s="152">
        <f t="shared" si="1"/>
        <v>25</v>
      </c>
    </row>
    <row r="74" spans="1:4" x14ac:dyDescent="0.2">
      <c r="A74" s="27" t="s">
        <v>152</v>
      </c>
      <c r="B74" s="131">
        <v>235</v>
      </c>
      <c r="C74" s="141">
        <v>225</v>
      </c>
      <c r="D74" s="152">
        <f t="shared" si="1"/>
        <v>10</v>
      </c>
    </row>
  </sheetData>
  <autoFilter ref="A5:H24" xr:uid="{029AA1B3-BB2D-414D-993A-879D23A5A1C8}">
    <filterColumn colId="0" showButton="0"/>
    <filterColumn colId="1" showButton="0"/>
    <filterColumn colId="2" showButton="0"/>
  </autoFilter>
  <mergeCells count="28">
    <mergeCell ref="A15:D15"/>
    <mergeCell ref="A16:D16"/>
    <mergeCell ref="A33:D33"/>
    <mergeCell ref="A17:D17"/>
    <mergeCell ref="A18:D18"/>
    <mergeCell ref="A19:D19"/>
    <mergeCell ref="A20:D20"/>
    <mergeCell ref="A21:D21"/>
    <mergeCell ref="A22:D22"/>
    <mergeCell ref="A23:D23"/>
    <mergeCell ref="A24:D24"/>
    <mergeCell ref="A31:K31"/>
    <mergeCell ref="L31:V31"/>
    <mergeCell ref="L1:V1"/>
    <mergeCell ref="A5:D5"/>
    <mergeCell ref="A26:F26"/>
    <mergeCell ref="A27:F27"/>
    <mergeCell ref="A28:F28"/>
    <mergeCell ref="A1:K1"/>
    <mergeCell ref="A6:D6"/>
    <mergeCell ref="A7:D7"/>
    <mergeCell ref="A8:D8"/>
    <mergeCell ref="A9:D9"/>
    <mergeCell ref="A10:D10"/>
    <mergeCell ref="A11:D11"/>
    <mergeCell ref="A12:D12"/>
    <mergeCell ref="A13:D13"/>
    <mergeCell ref="A14:D14"/>
  </mergeCells>
  <conditionalFormatting sqref="E6:F24">
    <cfRule type="colorScale" priority="7">
      <colorScale>
        <cfvo type="num" val="1"/>
        <cfvo type="num" val="3"/>
        <cfvo type="num" val="5"/>
        <color rgb="FF63BE7B"/>
        <color rgb="FFFFEB84"/>
        <color rgb="FFF8696B"/>
      </colorScale>
    </cfRule>
  </conditionalFormatting>
  <pageMargins left="0.25" right="0.25" top="0.75" bottom="0.75" header="0.3" footer="0.3"/>
  <pageSetup paperSize="5" scale="87" fitToHeight="100" orientation="landscape" verticalDpi="4294967293" r:id="rId1"/>
  <headerFooter>
    <oddHeader xml:space="preserve">&amp;L&amp;10COBIT® 2019 Governance System Design Toolkit&amp;R&amp;10&amp;D&amp;11
</oddHeader>
    <oddFooter>&amp;L&amp;10Copyright ISACA 2018&amp;C&amp;10&amp;F&amp;R&amp;10&amp;A—Page &amp;P</oddFooter>
  </headerFooter>
  <rowBreaks count="1" manualBreakCount="1">
    <brk id="29" max="16383" man="1"/>
  </rowBreaks>
  <drawing r:id="rId2"/>
  <extLst>
    <ext xmlns:x14="http://schemas.microsoft.com/office/spreadsheetml/2009/9/main" uri="{78C0D931-6437-407d-A8EE-F0AAD7539E65}">
      <x14:conditionalFormattings>
        <x14:conditionalFormatting xmlns:xm="http://schemas.microsoft.com/office/excel/2006/main">
          <x14:cfRule type="iconSet" priority="8" id="{538501A2-5387-49C0-8A69-B4E241E30184}">
            <x14:iconSet iconSet="4TrafficLights" showValue="0" custom="1">
              <x14:cfvo type="percent">
                <xm:f>0</xm:f>
              </x14:cfvo>
              <x14:cfvo type="num">
                <xm:f>4</xm:f>
              </x14:cfvo>
              <x14:cfvo type="num">
                <xm:f>9</xm:f>
              </x14:cfvo>
              <x14:cfvo type="num">
                <xm:f>15</xm:f>
              </x14:cfvo>
              <x14:cfIcon iconSet="4TrafficLights" iconId="0"/>
              <x14:cfIcon iconSet="3TrafficLights1" iconId="2"/>
              <x14:cfIcon iconSet="3TrafficLights1" iconId="1"/>
              <x14:cfIcon iconSet="3TrafficLights1" iconId="0"/>
            </x14:iconSet>
          </x14:cfRule>
          <xm:sqref>G6:G24</xm:sqref>
        </x14:conditionalFormatting>
        <x14:conditionalFormatting xmlns:xm="http://schemas.microsoft.com/office/excel/2006/main">
          <x14:cfRule type="iconSet" priority="1" id="{26369714-E8A5-45BC-9C19-BAFF132A5883}">
            <x14:iconSet iconSet="4TrafficLights" showValue="0" custom="1">
              <x14:cfvo type="percent">
                <xm:f>0</xm:f>
              </x14:cfvo>
              <x14:cfvo type="num">
                <xm:f>4</xm:f>
              </x14:cfvo>
              <x14:cfvo type="num">
                <xm:f>9</xm:f>
              </x14:cfvo>
              <x14:cfvo type="num">
                <xm:f>15</xm:f>
              </x14:cfvo>
              <x14:cfIcon iconSet="4TrafficLights" iconId="0"/>
              <x14:cfIcon iconSet="3TrafficLights1" iconId="2"/>
              <x14:cfIcon iconSet="3TrafficLights1" iconId="1"/>
              <x14:cfIcon iconSet="3TrafficLights1" iconId="0"/>
            </x14:iconSet>
          </x14:cfRule>
          <xm:sqref>J6:J9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645EA-AABD-4091-8AA9-0E4865E816AA}">
  <sheetPr>
    <tabColor theme="8" tint="-0.499984740745262"/>
    <pageSetUpPr fitToPage="1"/>
  </sheetPr>
  <dimension ref="A1:T42"/>
  <sheetViews>
    <sheetView showGridLines="0" zoomScaleNormal="100" workbookViewId="0">
      <pane ySplit="2" topLeftCell="A7" activePane="bottomLeft" state="frozen"/>
      <selection activeCell="A9" sqref="A9:B9"/>
      <selection pane="bottomLeft" activeCell="H7" sqref="H7"/>
    </sheetView>
  </sheetViews>
  <sheetFormatPr baseColWidth="10" defaultColWidth="8.83203125" defaultRowHeight="15" x14ac:dyDescent="0.2"/>
  <cols>
    <col min="1" max="1" width="8.83203125" style="20"/>
    <col min="2" max="2" width="13.5" bestFit="1" customWidth="1"/>
    <col min="3" max="3" width="10.5" customWidth="1"/>
    <col min="4" max="5" width="9.5" bestFit="1" customWidth="1"/>
    <col min="6" max="6" width="9.83203125" bestFit="1" customWidth="1"/>
    <col min="7" max="7" width="10.83203125" bestFit="1" customWidth="1"/>
    <col min="8" max="8" width="10.1640625" bestFit="1" customWidth="1"/>
    <col min="9" max="9" width="9.5" bestFit="1" customWidth="1"/>
    <col min="10" max="10" width="9.83203125" bestFit="1" customWidth="1"/>
    <col min="11" max="11" width="9.5" bestFit="1" customWidth="1"/>
    <col min="12" max="12" width="11" customWidth="1"/>
    <col min="13" max="13" width="9.5" bestFit="1" customWidth="1"/>
    <col min="14" max="14" width="12.1640625" bestFit="1" customWidth="1"/>
    <col min="15" max="18" width="9.5" bestFit="1" customWidth="1"/>
    <col min="19" max="19" width="10.83203125" customWidth="1"/>
    <col min="20" max="20" width="10.5" bestFit="1" customWidth="1"/>
  </cols>
  <sheetData>
    <row r="1" spans="1:20" s="20" customFormat="1" ht="14.5" customHeight="1" x14ac:dyDescent="0.2">
      <c r="A1" s="234" t="s">
        <v>18</v>
      </c>
      <c r="B1" s="171">
        <v>1</v>
      </c>
      <c r="C1" s="171">
        <v>2</v>
      </c>
      <c r="D1" s="171">
        <v>3</v>
      </c>
      <c r="E1" s="171">
        <v>4</v>
      </c>
      <c r="F1" s="171">
        <v>5</v>
      </c>
      <c r="G1" s="171">
        <v>6</v>
      </c>
      <c r="H1" s="171">
        <v>7</v>
      </c>
      <c r="I1" s="171">
        <v>8</v>
      </c>
      <c r="J1" s="171">
        <v>9</v>
      </c>
      <c r="K1" s="171">
        <v>10</v>
      </c>
      <c r="L1" s="171">
        <v>11</v>
      </c>
      <c r="M1" s="171">
        <v>12</v>
      </c>
      <c r="N1" s="171">
        <v>13</v>
      </c>
      <c r="O1" s="171">
        <v>14</v>
      </c>
      <c r="P1" s="171">
        <v>15</v>
      </c>
      <c r="Q1" s="171">
        <v>16</v>
      </c>
      <c r="R1" s="171">
        <v>17</v>
      </c>
      <c r="S1" s="171">
        <v>18</v>
      </c>
      <c r="T1" s="171">
        <v>19</v>
      </c>
    </row>
    <row r="2" spans="1:20" s="43" customFormat="1" ht="48" x14ac:dyDescent="0.2">
      <c r="A2" s="235"/>
      <c r="B2" s="172" t="s">
        <v>299</v>
      </c>
      <c r="C2" s="172" t="s">
        <v>300</v>
      </c>
      <c r="D2" s="172" t="s">
        <v>301</v>
      </c>
      <c r="E2" s="172" t="s">
        <v>302</v>
      </c>
      <c r="F2" s="172" t="s">
        <v>303</v>
      </c>
      <c r="G2" s="172" t="s">
        <v>304</v>
      </c>
      <c r="H2" s="172" t="s">
        <v>305</v>
      </c>
      <c r="I2" s="172" t="s">
        <v>306</v>
      </c>
      <c r="J2" s="172" t="s">
        <v>307</v>
      </c>
      <c r="K2" s="172" t="s">
        <v>308</v>
      </c>
      <c r="L2" s="172" t="s">
        <v>309</v>
      </c>
      <c r="M2" s="172" t="s">
        <v>310</v>
      </c>
      <c r="N2" s="172" t="s">
        <v>292</v>
      </c>
      <c r="O2" s="172" t="s">
        <v>293</v>
      </c>
      <c r="P2" s="172" t="s">
        <v>311</v>
      </c>
      <c r="Q2" s="172" t="s">
        <v>312</v>
      </c>
      <c r="R2" s="172" t="s">
        <v>313</v>
      </c>
      <c r="S2" s="172" t="s">
        <v>297</v>
      </c>
      <c r="T2" s="172" t="s">
        <v>314</v>
      </c>
    </row>
    <row r="3" spans="1:20" x14ac:dyDescent="0.2">
      <c r="A3" s="38" t="s">
        <v>113</v>
      </c>
      <c r="B3" s="169">
        <v>3</v>
      </c>
      <c r="C3" s="169">
        <v>2</v>
      </c>
      <c r="D3" s="169">
        <v>3</v>
      </c>
      <c r="E3" s="169">
        <v>0</v>
      </c>
      <c r="F3" s="169">
        <v>0</v>
      </c>
      <c r="G3" s="169">
        <v>0</v>
      </c>
      <c r="H3" s="169">
        <v>2</v>
      </c>
      <c r="I3" s="169">
        <v>0</v>
      </c>
      <c r="J3" s="169">
        <v>0</v>
      </c>
      <c r="K3" s="169">
        <v>0</v>
      </c>
      <c r="L3" s="169">
        <v>0</v>
      </c>
      <c r="M3" s="169">
        <v>0</v>
      </c>
      <c r="N3" s="169">
        <v>3</v>
      </c>
      <c r="O3" s="169">
        <v>2</v>
      </c>
      <c r="P3" s="169">
        <v>0</v>
      </c>
      <c r="Q3" s="169">
        <v>0</v>
      </c>
      <c r="R3" s="169">
        <v>2</v>
      </c>
      <c r="S3" s="169">
        <v>2</v>
      </c>
      <c r="T3" s="169">
        <v>2</v>
      </c>
    </row>
    <row r="4" spans="1:20" x14ac:dyDescent="0.2">
      <c r="A4" s="38" t="s">
        <v>114</v>
      </c>
      <c r="B4" s="169">
        <v>3</v>
      </c>
      <c r="C4" s="169">
        <v>2</v>
      </c>
      <c r="D4" s="169">
        <v>0</v>
      </c>
      <c r="E4" s="169">
        <v>0</v>
      </c>
      <c r="F4" s="169">
        <v>2</v>
      </c>
      <c r="G4" s="169">
        <v>0</v>
      </c>
      <c r="H4" s="169">
        <v>0</v>
      </c>
      <c r="I4" s="169">
        <v>0</v>
      </c>
      <c r="J4" s="169">
        <v>0</v>
      </c>
      <c r="K4" s="169">
        <v>0</v>
      </c>
      <c r="L4" s="169">
        <v>0</v>
      </c>
      <c r="M4" s="169">
        <v>0</v>
      </c>
      <c r="N4" s="169">
        <v>1</v>
      </c>
      <c r="O4" s="169">
        <v>0</v>
      </c>
      <c r="P4" s="169">
        <v>0</v>
      </c>
      <c r="Q4" s="169">
        <v>0</v>
      </c>
      <c r="R4" s="169">
        <v>3</v>
      </c>
      <c r="S4" s="169">
        <v>1</v>
      </c>
      <c r="T4" s="169">
        <v>3</v>
      </c>
    </row>
    <row r="5" spans="1:20" x14ac:dyDescent="0.2">
      <c r="A5" s="38" t="s">
        <v>115</v>
      </c>
      <c r="B5" s="169">
        <v>2</v>
      </c>
      <c r="C5" s="169">
        <v>2</v>
      </c>
      <c r="D5" s="169">
        <v>0</v>
      </c>
      <c r="E5" s="169">
        <v>0</v>
      </c>
      <c r="F5" s="169">
        <v>0</v>
      </c>
      <c r="G5" s="169">
        <v>0</v>
      </c>
      <c r="H5" s="169">
        <v>0</v>
      </c>
      <c r="I5" s="169">
        <v>0</v>
      </c>
      <c r="J5" s="169">
        <v>0</v>
      </c>
      <c r="K5" s="169">
        <v>1</v>
      </c>
      <c r="L5" s="169">
        <v>2</v>
      </c>
      <c r="M5" s="169">
        <v>0</v>
      </c>
      <c r="N5" s="169">
        <v>3</v>
      </c>
      <c r="O5" s="169">
        <v>3</v>
      </c>
      <c r="P5" s="169">
        <v>0</v>
      </c>
      <c r="Q5" s="169">
        <v>0</v>
      </c>
      <c r="R5" s="169">
        <v>0</v>
      </c>
      <c r="S5" s="169">
        <v>2</v>
      </c>
      <c r="T5" s="169">
        <v>3</v>
      </c>
    </row>
    <row r="6" spans="1:20" x14ac:dyDescent="0.2">
      <c r="A6" s="38" t="s">
        <v>116</v>
      </c>
      <c r="B6" s="169">
        <v>3</v>
      </c>
      <c r="C6" s="169">
        <v>0</v>
      </c>
      <c r="D6" s="169">
        <v>4</v>
      </c>
      <c r="E6" s="169">
        <v>3</v>
      </c>
      <c r="F6" s="169">
        <v>2</v>
      </c>
      <c r="G6" s="169">
        <v>0</v>
      </c>
      <c r="H6" s="169">
        <v>0</v>
      </c>
      <c r="I6" s="169">
        <v>0</v>
      </c>
      <c r="J6" s="169">
        <v>0</v>
      </c>
      <c r="K6" s="169">
        <v>0</v>
      </c>
      <c r="L6" s="169">
        <v>0</v>
      </c>
      <c r="M6" s="169">
        <v>2</v>
      </c>
      <c r="N6" s="169">
        <v>1</v>
      </c>
      <c r="O6" s="169">
        <v>0</v>
      </c>
      <c r="P6" s="169">
        <v>2</v>
      </c>
      <c r="Q6" s="169">
        <v>0</v>
      </c>
      <c r="R6" s="169">
        <v>0</v>
      </c>
      <c r="S6" s="169">
        <v>2</v>
      </c>
      <c r="T6" s="169">
        <v>3</v>
      </c>
    </row>
    <row r="7" spans="1:20" x14ac:dyDescent="0.2">
      <c r="A7" s="38" t="s">
        <v>117</v>
      </c>
      <c r="B7" s="169">
        <v>3</v>
      </c>
      <c r="C7" s="169">
        <v>1</v>
      </c>
      <c r="D7" s="169">
        <v>3</v>
      </c>
      <c r="E7" s="169">
        <v>0</v>
      </c>
      <c r="F7" s="169">
        <v>0</v>
      </c>
      <c r="G7" s="169">
        <v>0</v>
      </c>
      <c r="H7" s="169">
        <v>2</v>
      </c>
      <c r="I7" s="169">
        <v>0</v>
      </c>
      <c r="J7" s="169">
        <v>0</v>
      </c>
      <c r="K7" s="169">
        <v>1</v>
      </c>
      <c r="L7" s="169">
        <v>0</v>
      </c>
      <c r="M7" s="169">
        <v>1</v>
      </c>
      <c r="N7" s="169">
        <v>3</v>
      </c>
      <c r="O7" s="169">
        <v>3</v>
      </c>
      <c r="P7" s="169">
        <v>0</v>
      </c>
      <c r="Q7" s="169">
        <v>0</v>
      </c>
      <c r="R7" s="169">
        <v>0</v>
      </c>
      <c r="S7" s="169">
        <v>2</v>
      </c>
      <c r="T7" s="169">
        <v>2</v>
      </c>
    </row>
    <row r="8" spans="1:20" x14ac:dyDescent="0.2">
      <c r="A8" s="39" t="s">
        <v>118</v>
      </c>
      <c r="B8" s="169">
        <v>2</v>
      </c>
      <c r="C8" s="169">
        <v>3</v>
      </c>
      <c r="D8" s="169">
        <v>2</v>
      </c>
      <c r="E8" s="169">
        <v>0</v>
      </c>
      <c r="F8" s="169">
        <v>2</v>
      </c>
      <c r="G8" s="169">
        <v>2</v>
      </c>
      <c r="H8" s="169">
        <v>4</v>
      </c>
      <c r="I8" s="169">
        <v>2</v>
      </c>
      <c r="J8" s="169">
        <v>0</v>
      </c>
      <c r="K8" s="169">
        <v>2</v>
      </c>
      <c r="L8" s="169">
        <v>3</v>
      </c>
      <c r="M8" s="169">
        <v>3</v>
      </c>
      <c r="N8" s="169">
        <v>3</v>
      </c>
      <c r="O8" s="169">
        <v>0</v>
      </c>
      <c r="P8" s="169">
        <v>0</v>
      </c>
      <c r="Q8" s="169">
        <v>0</v>
      </c>
      <c r="R8" s="169">
        <v>3</v>
      </c>
      <c r="S8" s="169">
        <v>2</v>
      </c>
      <c r="T8" s="169">
        <v>3</v>
      </c>
    </row>
    <row r="9" spans="1:20" x14ac:dyDescent="0.2">
      <c r="A9" s="39" t="s">
        <v>119</v>
      </c>
      <c r="B9" s="169">
        <v>2</v>
      </c>
      <c r="C9" s="169">
        <v>0</v>
      </c>
      <c r="D9" s="169">
        <v>0</v>
      </c>
      <c r="E9" s="169">
        <v>0</v>
      </c>
      <c r="F9" s="169">
        <v>3</v>
      </c>
      <c r="G9" s="169">
        <v>0</v>
      </c>
      <c r="H9" s="169">
        <v>0</v>
      </c>
      <c r="I9" s="169">
        <v>2</v>
      </c>
      <c r="J9" s="169">
        <v>1</v>
      </c>
      <c r="K9" s="169">
        <v>0</v>
      </c>
      <c r="L9" s="169">
        <v>1</v>
      </c>
      <c r="M9" s="169">
        <v>2</v>
      </c>
      <c r="N9" s="169">
        <v>0</v>
      </c>
      <c r="O9" s="169">
        <v>0</v>
      </c>
      <c r="P9" s="169">
        <v>0</v>
      </c>
      <c r="Q9" s="169">
        <v>0</v>
      </c>
      <c r="R9" s="169">
        <v>2</v>
      </c>
      <c r="S9" s="169">
        <v>2</v>
      </c>
      <c r="T9" s="169">
        <v>1</v>
      </c>
    </row>
    <row r="10" spans="1:20" x14ac:dyDescent="0.2">
      <c r="A10" s="39" t="s">
        <v>120</v>
      </c>
      <c r="B10" s="169">
        <v>2</v>
      </c>
      <c r="C10" s="169">
        <v>0</v>
      </c>
      <c r="D10" s="169">
        <v>0</v>
      </c>
      <c r="E10" s="169">
        <v>0</v>
      </c>
      <c r="F10" s="169">
        <v>4</v>
      </c>
      <c r="G10" s="169">
        <v>0</v>
      </c>
      <c r="H10" s="169">
        <v>0</v>
      </c>
      <c r="I10" s="169">
        <v>2</v>
      </c>
      <c r="J10" s="169">
        <v>0</v>
      </c>
      <c r="K10" s="169">
        <v>2</v>
      </c>
      <c r="L10" s="169">
        <v>2</v>
      </c>
      <c r="M10" s="169">
        <v>2</v>
      </c>
      <c r="N10" s="169">
        <v>0</v>
      </c>
      <c r="O10" s="169">
        <v>0</v>
      </c>
      <c r="P10" s="169">
        <v>0</v>
      </c>
      <c r="Q10" s="169">
        <v>0</v>
      </c>
      <c r="R10" s="169">
        <v>2</v>
      </c>
      <c r="S10" s="169">
        <v>0</v>
      </c>
      <c r="T10" s="169">
        <v>3</v>
      </c>
    </row>
    <row r="11" spans="1:20" x14ac:dyDescent="0.2">
      <c r="A11" s="39" t="s">
        <v>121</v>
      </c>
      <c r="B11" s="169">
        <v>0</v>
      </c>
      <c r="C11" s="169">
        <v>0</v>
      </c>
      <c r="D11" s="169">
        <v>0</v>
      </c>
      <c r="E11" s="169">
        <v>0</v>
      </c>
      <c r="F11" s="169">
        <v>1</v>
      </c>
      <c r="G11" s="169">
        <v>0</v>
      </c>
      <c r="H11" s="169">
        <v>0</v>
      </c>
      <c r="I11" s="169">
        <v>0</v>
      </c>
      <c r="J11" s="169">
        <v>0</v>
      </c>
      <c r="K11" s="169">
        <v>0</v>
      </c>
      <c r="L11" s="169">
        <v>0</v>
      </c>
      <c r="M11" s="169">
        <v>0</v>
      </c>
      <c r="N11" s="169">
        <v>0</v>
      </c>
      <c r="O11" s="169">
        <v>0</v>
      </c>
      <c r="P11" s="169">
        <v>0</v>
      </c>
      <c r="Q11" s="169">
        <v>0</v>
      </c>
      <c r="R11" s="169">
        <v>4</v>
      </c>
      <c r="S11" s="169">
        <v>0</v>
      </c>
      <c r="T11" s="169">
        <v>0</v>
      </c>
    </row>
    <row r="12" spans="1:20" x14ac:dyDescent="0.2">
      <c r="A12" s="39" t="s">
        <v>122</v>
      </c>
      <c r="B12" s="169">
        <v>4</v>
      </c>
      <c r="C12" s="169">
        <v>2</v>
      </c>
      <c r="D12" s="169">
        <v>2</v>
      </c>
      <c r="E12" s="169">
        <v>0</v>
      </c>
      <c r="F12" s="169">
        <v>2</v>
      </c>
      <c r="G12" s="169">
        <v>0</v>
      </c>
      <c r="H12" s="169">
        <v>0</v>
      </c>
      <c r="I12" s="169">
        <v>2</v>
      </c>
      <c r="J12" s="169">
        <v>2</v>
      </c>
      <c r="K12" s="169">
        <v>0</v>
      </c>
      <c r="L12" s="169">
        <v>0</v>
      </c>
      <c r="M12" s="169">
        <v>0</v>
      </c>
      <c r="N12" s="169">
        <v>0</v>
      </c>
      <c r="O12" s="169">
        <v>0</v>
      </c>
      <c r="P12" s="169">
        <v>0</v>
      </c>
      <c r="Q12" s="169">
        <v>0</v>
      </c>
      <c r="R12" s="169">
        <v>2</v>
      </c>
      <c r="S12" s="169">
        <v>0</v>
      </c>
      <c r="T12" s="169">
        <v>0</v>
      </c>
    </row>
    <row r="13" spans="1:20" x14ac:dyDescent="0.2">
      <c r="A13" s="39" t="s">
        <v>123</v>
      </c>
      <c r="B13" s="169">
        <v>2</v>
      </c>
      <c r="C13" s="169">
        <v>3</v>
      </c>
      <c r="D13" s="169">
        <v>4</v>
      </c>
      <c r="E13" s="169">
        <v>0</v>
      </c>
      <c r="F13" s="169">
        <v>0</v>
      </c>
      <c r="G13" s="169">
        <v>0</v>
      </c>
      <c r="H13" s="169">
        <v>0</v>
      </c>
      <c r="I13" s="169">
        <v>0</v>
      </c>
      <c r="J13" s="169">
        <v>0</v>
      </c>
      <c r="K13" s="169">
        <v>0</v>
      </c>
      <c r="L13" s="169">
        <v>0</v>
      </c>
      <c r="M13" s="169">
        <v>2</v>
      </c>
      <c r="N13" s="169">
        <v>0</v>
      </c>
      <c r="O13" s="169">
        <v>2</v>
      </c>
      <c r="P13" s="169">
        <v>0</v>
      </c>
      <c r="Q13" s="169">
        <v>0</v>
      </c>
      <c r="R13" s="169">
        <v>2</v>
      </c>
      <c r="S13" s="169">
        <v>2</v>
      </c>
      <c r="T13" s="169">
        <v>0</v>
      </c>
    </row>
    <row r="14" spans="1:20" x14ac:dyDescent="0.2">
      <c r="A14" s="39" t="s">
        <v>124</v>
      </c>
      <c r="B14" s="169">
        <v>0</v>
      </c>
      <c r="C14" s="169">
        <v>0</v>
      </c>
      <c r="D14" s="169">
        <v>0</v>
      </c>
      <c r="E14" s="169">
        <v>4</v>
      </c>
      <c r="F14" s="169">
        <v>0</v>
      </c>
      <c r="G14" s="169">
        <v>2</v>
      </c>
      <c r="H14" s="169">
        <v>3</v>
      </c>
      <c r="I14" s="169">
        <v>3</v>
      </c>
      <c r="J14" s="169">
        <v>0</v>
      </c>
      <c r="K14" s="169">
        <v>0</v>
      </c>
      <c r="L14" s="169">
        <v>2</v>
      </c>
      <c r="M14" s="169">
        <v>0</v>
      </c>
      <c r="N14" s="169">
        <v>0</v>
      </c>
      <c r="O14" s="169">
        <v>2</v>
      </c>
      <c r="P14" s="169">
        <v>4</v>
      </c>
      <c r="Q14" s="169">
        <v>0</v>
      </c>
      <c r="R14" s="169">
        <v>2</v>
      </c>
      <c r="S14" s="169">
        <v>2</v>
      </c>
      <c r="T14" s="169">
        <v>0</v>
      </c>
    </row>
    <row r="15" spans="1:20" x14ac:dyDescent="0.2">
      <c r="A15" s="39" t="s">
        <v>125</v>
      </c>
      <c r="B15" s="169">
        <v>0</v>
      </c>
      <c r="C15" s="169">
        <v>0</v>
      </c>
      <c r="D15" s="169">
        <v>0</v>
      </c>
      <c r="E15" s="169">
        <v>2</v>
      </c>
      <c r="F15" s="169">
        <v>2</v>
      </c>
      <c r="G15" s="169">
        <v>0</v>
      </c>
      <c r="H15" s="169">
        <v>0</v>
      </c>
      <c r="I15" s="169">
        <v>4</v>
      </c>
      <c r="J15" s="169">
        <v>0</v>
      </c>
      <c r="K15" s="169">
        <v>0</v>
      </c>
      <c r="L15" s="169">
        <v>2</v>
      </c>
      <c r="M15" s="169">
        <v>2</v>
      </c>
      <c r="N15" s="169">
        <v>0</v>
      </c>
      <c r="O15" s="169">
        <v>0</v>
      </c>
      <c r="P15" s="169">
        <v>0</v>
      </c>
      <c r="Q15" s="169">
        <v>0</v>
      </c>
      <c r="R15" s="169">
        <v>3</v>
      </c>
      <c r="S15" s="169">
        <v>0</v>
      </c>
      <c r="T15" s="169">
        <v>2</v>
      </c>
    </row>
    <row r="16" spans="1:20" x14ac:dyDescent="0.2">
      <c r="A16" s="39" t="s">
        <v>126</v>
      </c>
      <c r="B16" s="169">
        <v>0</v>
      </c>
      <c r="C16" s="169">
        <v>0</v>
      </c>
      <c r="D16" s="169">
        <v>2</v>
      </c>
      <c r="E16" s="169">
        <v>0</v>
      </c>
      <c r="F16" s="169">
        <v>0</v>
      </c>
      <c r="G16" s="169">
        <v>0</v>
      </c>
      <c r="H16" s="169">
        <v>2</v>
      </c>
      <c r="I16" s="169">
        <v>3</v>
      </c>
      <c r="J16" s="169">
        <v>0</v>
      </c>
      <c r="K16" s="169">
        <v>1</v>
      </c>
      <c r="L16" s="169">
        <v>2</v>
      </c>
      <c r="M16" s="169">
        <v>3</v>
      </c>
      <c r="N16" s="169">
        <v>0</v>
      </c>
      <c r="O16" s="169">
        <v>0</v>
      </c>
      <c r="P16" s="169">
        <v>0</v>
      </c>
      <c r="Q16" s="169">
        <v>0</v>
      </c>
      <c r="R16" s="169">
        <v>0</v>
      </c>
      <c r="S16" s="169">
        <v>0</v>
      </c>
      <c r="T16" s="169">
        <v>0</v>
      </c>
    </row>
    <row r="17" spans="1:20" x14ac:dyDescent="0.2">
      <c r="A17" s="39" t="s">
        <v>127</v>
      </c>
      <c r="B17" s="169">
        <v>0</v>
      </c>
      <c r="C17" s="169">
        <v>2</v>
      </c>
      <c r="D17" s="169">
        <v>3</v>
      </c>
      <c r="E17" s="169">
        <v>0</v>
      </c>
      <c r="F17" s="169">
        <v>0</v>
      </c>
      <c r="G17" s="169">
        <v>0</v>
      </c>
      <c r="H17" s="169">
        <v>2</v>
      </c>
      <c r="I17" s="169">
        <v>2</v>
      </c>
      <c r="J17" s="169">
        <v>3</v>
      </c>
      <c r="K17" s="169">
        <v>2</v>
      </c>
      <c r="L17" s="169">
        <v>2</v>
      </c>
      <c r="M17" s="169">
        <v>4</v>
      </c>
      <c r="N17" s="169">
        <v>2</v>
      </c>
      <c r="O17" s="169">
        <v>2</v>
      </c>
      <c r="P17" s="169">
        <v>0</v>
      </c>
      <c r="Q17" s="169">
        <v>0</v>
      </c>
      <c r="R17" s="169">
        <v>0</v>
      </c>
      <c r="S17" s="169">
        <v>0</v>
      </c>
      <c r="T17" s="169">
        <v>0</v>
      </c>
    </row>
    <row r="18" spans="1:20" x14ac:dyDescent="0.2">
      <c r="A18" s="39" t="s">
        <v>128</v>
      </c>
      <c r="B18" s="169">
        <v>0</v>
      </c>
      <c r="C18" s="169">
        <v>3</v>
      </c>
      <c r="D18" s="169">
        <v>0</v>
      </c>
      <c r="E18" s="169">
        <v>0</v>
      </c>
      <c r="F18" s="169">
        <v>0</v>
      </c>
      <c r="G18" s="169">
        <v>0</v>
      </c>
      <c r="H18" s="169">
        <v>0</v>
      </c>
      <c r="I18" s="169">
        <v>2</v>
      </c>
      <c r="J18" s="169">
        <v>0</v>
      </c>
      <c r="K18" s="169">
        <v>4</v>
      </c>
      <c r="L18" s="169">
        <v>0</v>
      </c>
      <c r="M18" s="169">
        <v>0</v>
      </c>
      <c r="N18" s="169">
        <v>0</v>
      </c>
      <c r="O18" s="169">
        <v>0</v>
      </c>
      <c r="P18" s="169">
        <v>0</v>
      </c>
      <c r="Q18" s="169">
        <v>0</v>
      </c>
      <c r="R18" s="169">
        <v>0</v>
      </c>
      <c r="S18" s="169">
        <v>0</v>
      </c>
      <c r="T18" s="169">
        <v>2</v>
      </c>
    </row>
    <row r="19" spans="1:20" x14ac:dyDescent="0.2">
      <c r="A19" s="39" t="s">
        <v>129</v>
      </c>
      <c r="B19" s="169">
        <v>0</v>
      </c>
      <c r="C19" s="169">
        <v>0</v>
      </c>
      <c r="D19" s="169">
        <v>0</v>
      </c>
      <c r="E19" s="169">
        <v>0</v>
      </c>
      <c r="F19" s="169">
        <v>0</v>
      </c>
      <c r="G19" s="169">
        <v>0</v>
      </c>
      <c r="H19" s="169">
        <v>3</v>
      </c>
      <c r="I19" s="169">
        <v>0</v>
      </c>
      <c r="J19" s="169">
        <v>0</v>
      </c>
      <c r="K19" s="169">
        <v>2</v>
      </c>
      <c r="L19" s="169">
        <v>3</v>
      </c>
      <c r="M19" s="169">
        <v>0</v>
      </c>
      <c r="N19" s="169">
        <v>0</v>
      </c>
      <c r="O19" s="169">
        <v>0</v>
      </c>
      <c r="P19" s="169">
        <v>0</v>
      </c>
      <c r="Q19" s="169">
        <v>2</v>
      </c>
      <c r="R19" s="169">
        <v>0</v>
      </c>
      <c r="S19" s="169">
        <v>0</v>
      </c>
      <c r="T19" s="169">
        <v>0</v>
      </c>
    </row>
    <row r="20" spans="1:20" x14ac:dyDescent="0.2">
      <c r="A20" s="39" t="s">
        <v>130</v>
      </c>
      <c r="B20" s="169">
        <v>0</v>
      </c>
      <c r="C20" s="169">
        <v>0</v>
      </c>
      <c r="D20" s="169">
        <v>0</v>
      </c>
      <c r="E20" s="169">
        <v>0</v>
      </c>
      <c r="F20" s="169">
        <v>0</v>
      </c>
      <c r="G20" s="169">
        <v>0</v>
      </c>
      <c r="H20" s="169">
        <v>4</v>
      </c>
      <c r="I20" s="169">
        <v>0</v>
      </c>
      <c r="J20" s="169">
        <v>0</v>
      </c>
      <c r="K20" s="169">
        <v>0</v>
      </c>
      <c r="L20" s="169">
        <v>4</v>
      </c>
      <c r="M20" s="169">
        <v>0</v>
      </c>
      <c r="N20" s="169">
        <v>3</v>
      </c>
      <c r="O20" s="169">
        <v>0</v>
      </c>
      <c r="P20" s="169">
        <v>0</v>
      </c>
      <c r="Q20" s="169">
        <v>0</v>
      </c>
      <c r="R20" s="169">
        <v>0</v>
      </c>
      <c r="S20" s="169">
        <v>0</v>
      </c>
      <c r="T20" s="169">
        <v>0</v>
      </c>
    </row>
    <row r="21" spans="1:20" x14ac:dyDescent="0.2">
      <c r="A21" s="39" t="s">
        <v>131</v>
      </c>
      <c r="B21" s="169">
        <v>0</v>
      </c>
      <c r="C21" s="169">
        <v>0</v>
      </c>
      <c r="D21" s="169">
        <v>0</v>
      </c>
      <c r="E21" s="169">
        <v>0</v>
      </c>
      <c r="F21" s="169">
        <v>0</v>
      </c>
      <c r="G21" s="169">
        <v>0</v>
      </c>
      <c r="H21" s="169">
        <v>3</v>
      </c>
      <c r="I21" s="169">
        <v>2</v>
      </c>
      <c r="J21" s="169">
        <v>0</v>
      </c>
      <c r="K21" s="169">
        <v>0</v>
      </c>
      <c r="L21" s="169">
        <v>2</v>
      </c>
      <c r="M21" s="169">
        <v>0</v>
      </c>
      <c r="N21" s="169">
        <v>3</v>
      </c>
      <c r="O21" s="169">
        <v>0</v>
      </c>
      <c r="P21" s="169">
        <v>2</v>
      </c>
      <c r="Q21" s="169">
        <v>4</v>
      </c>
      <c r="R21" s="169">
        <v>2</v>
      </c>
      <c r="S21" s="169">
        <v>0</v>
      </c>
      <c r="T21" s="169">
        <v>4</v>
      </c>
    </row>
    <row r="22" spans="1:20" x14ac:dyDescent="0.2">
      <c r="A22" s="38" t="s">
        <v>132</v>
      </c>
      <c r="B22" s="169">
        <v>0</v>
      </c>
      <c r="C22" s="169">
        <v>4</v>
      </c>
      <c r="D22" s="169">
        <v>0</v>
      </c>
      <c r="E22" s="169">
        <v>0</v>
      </c>
      <c r="F22" s="169">
        <v>2</v>
      </c>
      <c r="G22" s="169">
        <v>0</v>
      </c>
      <c r="H22" s="169">
        <v>0</v>
      </c>
      <c r="I22" s="169">
        <v>3</v>
      </c>
      <c r="J22" s="169">
        <v>0</v>
      </c>
      <c r="K22" s="169">
        <v>0</v>
      </c>
      <c r="L22" s="169">
        <v>0</v>
      </c>
      <c r="M22" s="169">
        <v>0</v>
      </c>
      <c r="N22" s="169">
        <v>0</v>
      </c>
      <c r="O22" s="169">
        <v>0</v>
      </c>
      <c r="P22" s="169">
        <v>0</v>
      </c>
      <c r="Q22" s="169">
        <v>0</v>
      </c>
      <c r="R22" s="169">
        <v>0</v>
      </c>
      <c r="S22" s="169">
        <v>0</v>
      </c>
      <c r="T22" s="169">
        <v>0</v>
      </c>
    </row>
    <row r="23" spans="1:20" x14ac:dyDescent="0.2">
      <c r="A23" s="38" t="s">
        <v>133</v>
      </c>
      <c r="B23" s="169">
        <v>2</v>
      </c>
      <c r="C23" s="169">
        <v>2</v>
      </c>
      <c r="D23" s="169">
        <v>0</v>
      </c>
      <c r="E23" s="169">
        <v>0</v>
      </c>
      <c r="F23" s="169">
        <v>2</v>
      </c>
      <c r="G23" s="169">
        <v>0</v>
      </c>
      <c r="H23" s="169">
        <v>0</v>
      </c>
      <c r="I23" s="169">
        <v>3</v>
      </c>
      <c r="J23" s="169">
        <v>0</v>
      </c>
      <c r="K23" s="169">
        <v>2</v>
      </c>
      <c r="L23" s="169">
        <v>2</v>
      </c>
      <c r="M23" s="169">
        <v>0</v>
      </c>
      <c r="N23" s="169">
        <v>0</v>
      </c>
      <c r="O23" s="169">
        <v>0</v>
      </c>
      <c r="P23" s="169">
        <v>0</v>
      </c>
      <c r="Q23" s="169">
        <v>0</v>
      </c>
      <c r="R23" s="169">
        <v>0</v>
      </c>
      <c r="S23" s="169">
        <v>0</v>
      </c>
      <c r="T23" s="169">
        <v>0</v>
      </c>
    </row>
    <row r="24" spans="1:20" x14ac:dyDescent="0.2">
      <c r="A24" s="38" t="s">
        <v>134</v>
      </c>
      <c r="B24" s="169">
        <v>0</v>
      </c>
      <c r="C24" s="169">
        <v>3</v>
      </c>
      <c r="D24" s="169">
        <v>0</v>
      </c>
      <c r="E24" s="169">
        <v>0</v>
      </c>
      <c r="F24" s="169">
        <v>2</v>
      </c>
      <c r="G24" s="169">
        <v>0</v>
      </c>
      <c r="H24" s="169">
        <v>0</v>
      </c>
      <c r="I24" s="169">
        <v>2</v>
      </c>
      <c r="J24" s="169">
        <v>0</v>
      </c>
      <c r="K24" s="169">
        <v>3</v>
      </c>
      <c r="L24" s="169">
        <v>3</v>
      </c>
      <c r="M24" s="169">
        <v>0</v>
      </c>
      <c r="N24" s="169">
        <v>0</v>
      </c>
      <c r="O24" s="169">
        <v>0</v>
      </c>
      <c r="P24" s="169">
        <v>0</v>
      </c>
      <c r="Q24" s="169">
        <v>0</v>
      </c>
      <c r="R24" s="169">
        <v>0</v>
      </c>
      <c r="S24" s="169">
        <v>0</v>
      </c>
      <c r="T24" s="169">
        <v>0</v>
      </c>
    </row>
    <row r="25" spans="1:20" x14ac:dyDescent="0.2">
      <c r="A25" s="38" t="s">
        <v>135</v>
      </c>
      <c r="B25" s="169">
        <v>0</v>
      </c>
      <c r="C25" s="169">
        <v>1</v>
      </c>
      <c r="D25" s="169">
        <v>0</v>
      </c>
      <c r="E25" s="169">
        <v>0</v>
      </c>
      <c r="F25" s="169">
        <v>0</v>
      </c>
      <c r="G25" s="169">
        <v>0</v>
      </c>
      <c r="H25" s="169">
        <v>0</v>
      </c>
      <c r="I25" s="169">
        <v>0</v>
      </c>
      <c r="J25" s="169">
        <v>0</v>
      </c>
      <c r="K25" s="169">
        <v>0</v>
      </c>
      <c r="L25" s="169">
        <v>0</v>
      </c>
      <c r="M25" s="169">
        <v>0</v>
      </c>
      <c r="N25" s="169">
        <v>0</v>
      </c>
      <c r="O25" s="169">
        <v>0</v>
      </c>
      <c r="P25" s="169">
        <v>0</v>
      </c>
      <c r="Q25" s="169">
        <v>0</v>
      </c>
      <c r="R25" s="169">
        <v>0</v>
      </c>
      <c r="S25" s="169">
        <v>0</v>
      </c>
      <c r="T25" s="169">
        <v>0</v>
      </c>
    </row>
    <row r="26" spans="1:20" x14ac:dyDescent="0.2">
      <c r="A26" s="38" t="s">
        <v>136</v>
      </c>
      <c r="B26" s="169">
        <v>0</v>
      </c>
      <c r="C26" s="169">
        <v>2</v>
      </c>
      <c r="D26" s="169">
        <v>0</v>
      </c>
      <c r="E26" s="169">
        <v>2</v>
      </c>
      <c r="F26" s="169">
        <v>0</v>
      </c>
      <c r="G26" s="169">
        <v>0</v>
      </c>
      <c r="H26" s="169">
        <v>0</v>
      </c>
      <c r="I26" s="169">
        <v>4</v>
      </c>
      <c r="J26" s="169">
        <v>0</v>
      </c>
      <c r="K26" s="169">
        <v>0</v>
      </c>
      <c r="L26" s="169">
        <v>0</v>
      </c>
      <c r="M26" s="169">
        <v>0</v>
      </c>
      <c r="N26" s="169">
        <v>0</v>
      </c>
      <c r="O26" s="169">
        <v>0</v>
      </c>
      <c r="P26" s="169">
        <v>0</v>
      </c>
      <c r="Q26" s="169">
        <v>0</v>
      </c>
      <c r="R26" s="169">
        <v>0</v>
      </c>
      <c r="S26" s="169">
        <v>0</v>
      </c>
      <c r="T26" s="169">
        <v>0</v>
      </c>
    </row>
    <row r="27" spans="1:20" x14ac:dyDescent="0.2">
      <c r="A27" s="38" t="s">
        <v>137</v>
      </c>
      <c r="B27" s="169">
        <v>0</v>
      </c>
      <c r="C27" s="169">
        <v>0</v>
      </c>
      <c r="D27" s="169">
        <v>0</v>
      </c>
      <c r="E27" s="169">
        <v>0</v>
      </c>
      <c r="F27" s="169">
        <v>0</v>
      </c>
      <c r="G27" s="169">
        <v>3</v>
      </c>
      <c r="H27" s="169">
        <v>4</v>
      </c>
      <c r="I27" s="169">
        <v>0</v>
      </c>
      <c r="J27" s="169">
        <v>0</v>
      </c>
      <c r="K27" s="169">
        <v>2</v>
      </c>
      <c r="L27" s="169">
        <v>3</v>
      </c>
      <c r="M27" s="169">
        <v>0</v>
      </c>
      <c r="N27" s="169">
        <v>0</v>
      </c>
      <c r="O27" s="169">
        <v>0</v>
      </c>
      <c r="P27" s="169">
        <v>0</v>
      </c>
      <c r="Q27" s="169">
        <v>0</v>
      </c>
      <c r="R27" s="169">
        <v>0</v>
      </c>
      <c r="S27" s="169">
        <v>0</v>
      </c>
      <c r="T27" s="169">
        <v>3</v>
      </c>
    </row>
    <row r="28" spans="1:20" x14ac:dyDescent="0.2">
      <c r="A28" s="38" t="s">
        <v>138</v>
      </c>
      <c r="B28" s="169">
        <v>0</v>
      </c>
      <c r="C28" s="169">
        <v>0</v>
      </c>
      <c r="D28" s="169">
        <v>0</v>
      </c>
      <c r="E28" s="169">
        <v>0</v>
      </c>
      <c r="F28" s="169">
        <v>0</v>
      </c>
      <c r="G28" s="169">
        <v>2</v>
      </c>
      <c r="H28" s="169">
        <v>3</v>
      </c>
      <c r="I28" s="169">
        <v>2</v>
      </c>
      <c r="J28" s="169">
        <v>0</v>
      </c>
      <c r="K28" s="169">
        <v>4</v>
      </c>
      <c r="L28" s="169">
        <v>2</v>
      </c>
      <c r="M28" s="169">
        <v>0</v>
      </c>
      <c r="N28" s="169">
        <v>0</v>
      </c>
      <c r="O28" s="169">
        <v>0</v>
      </c>
      <c r="P28" s="169">
        <v>0</v>
      </c>
      <c r="Q28" s="169">
        <v>0</v>
      </c>
      <c r="R28" s="169">
        <v>0</v>
      </c>
      <c r="S28" s="169">
        <v>0</v>
      </c>
      <c r="T28" s="169">
        <v>0</v>
      </c>
    </row>
    <row r="29" spans="1:20" x14ac:dyDescent="0.2">
      <c r="A29" s="38" t="s">
        <v>139</v>
      </c>
      <c r="B29" s="169">
        <v>0</v>
      </c>
      <c r="C29" s="169">
        <v>0</v>
      </c>
      <c r="D29" s="169">
        <v>0</v>
      </c>
      <c r="E29" s="169">
        <v>2</v>
      </c>
      <c r="F29" s="169">
        <v>0</v>
      </c>
      <c r="G29" s="169">
        <v>3</v>
      </c>
      <c r="H29" s="169">
        <v>0</v>
      </c>
      <c r="I29" s="169">
        <v>3</v>
      </c>
      <c r="J29" s="169">
        <v>0</v>
      </c>
      <c r="K29" s="169">
        <v>3</v>
      </c>
      <c r="L29" s="169">
        <v>0</v>
      </c>
      <c r="M29" s="169">
        <v>0</v>
      </c>
      <c r="N29" s="169">
        <v>0</v>
      </c>
      <c r="O29" s="169">
        <v>0</v>
      </c>
      <c r="P29" s="169">
        <v>2</v>
      </c>
      <c r="Q29" s="169">
        <v>0</v>
      </c>
      <c r="R29" s="169">
        <v>0</v>
      </c>
      <c r="S29" s="169">
        <v>0</v>
      </c>
      <c r="T29" s="169">
        <v>2</v>
      </c>
    </row>
    <row r="30" spans="1:20" x14ac:dyDescent="0.2">
      <c r="A30" s="38" t="s">
        <v>140</v>
      </c>
      <c r="B30" s="169">
        <v>0</v>
      </c>
      <c r="C30" s="169">
        <v>0</v>
      </c>
      <c r="D30" s="169">
        <v>0</v>
      </c>
      <c r="E30" s="169">
        <v>0</v>
      </c>
      <c r="F30" s="169">
        <v>0</v>
      </c>
      <c r="G30" s="169">
        <v>1</v>
      </c>
      <c r="H30" s="169">
        <v>3</v>
      </c>
      <c r="I30" s="169">
        <v>0</v>
      </c>
      <c r="J30" s="169">
        <v>0</v>
      </c>
      <c r="K30" s="169">
        <v>0</v>
      </c>
      <c r="L30" s="169">
        <v>0</v>
      </c>
      <c r="M30" s="169">
        <v>0</v>
      </c>
      <c r="N30" s="169">
        <v>0</v>
      </c>
      <c r="O30" s="169">
        <v>0</v>
      </c>
      <c r="P30" s="169">
        <v>0</v>
      </c>
      <c r="Q30" s="169">
        <v>0</v>
      </c>
      <c r="R30" s="169">
        <v>0</v>
      </c>
      <c r="S30" s="169">
        <v>0</v>
      </c>
      <c r="T30" s="169">
        <v>0</v>
      </c>
    </row>
    <row r="31" spans="1:20" x14ac:dyDescent="0.2">
      <c r="A31" s="38" t="s">
        <v>141</v>
      </c>
      <c r="B31" s="169">
        <v>0</v>
      </c>
      <c r="C31" s="169">
        <v>0</v>
      </c>
      <c r="D31" s="169">
        <v>0</v>
      </c>
      <c r="E31" s="169">
        <v>0</v>
      </c>
      <c r="F31" s="169">
        <v>0</v>
      </c>
      <c r="G31" s="169">
        <v>2</v>
      </c>
      <c r="H31" s="169">
        <v>4</v>
      </c>
      <c r="I31" s="169">
        <v>0</v>
      </c>
      <c r="J31" s="169">
        <v>0</v>
      </c>
      <c r="K31" s="169">
        <v>2</v>
      </c>
      <c r="L31" s="169">
        <v>3</v>
      </c>
      <c r="M31" s="169">
        <v>0</v>
      </c>
      <c r="N31" s="169">
        <v>0</v>
      </c>
      <c r="O31" s="169">
        <v>0</v>
      </c>
      <c r="P31" s="169">
        <v>0</v>
      </c>
      <c r="Q31" s="169">
        <v>0</v>
      </c>
      <c r="R31" s="169">
        <v>0</v>
      </c>
      <c r="S31" s="169">
        <v>0</v>
      </c>
      <c r="T31" s="169">
        <v>0</v>
      </c>
    </row>
    <row r="32" spans="1:20" x14ac:dyDescent="0.2">
      <c r="A32" s="38" t="s">
        <v>142</v>
      </c>
      <c r="B32" s="169">
        <v>0</v>
      </c>
      <c r="C32" s="169">
        <v>4</v>
      </c>
      <c r="D32" s="169">
        <v>0</v>
      </c>
      <c r="E32" s="169">
        <v>0</v>
      </c>
      <c r="F32" s="169">
        <v>0</v>
      </c>
      <c r="G32" s="169">
        <v>0</v>
      </c>
      <c r="H32" s="169">
        <v>0</v>
      </c>
      <c r="I32" s="169">
        <v>0</v>
      </c>
      <c r="J32" s="169">
        <v>0</v>
      </c>
      <c r="K32" s="169">
        <v>0</v>
      </c>
      <c r="L32" s="169">
        <v>0</v>
      </c>
      <c r="M32" s="169">
        <v>0</v>
      </c>
      <c r="N32" s="169">
        <v>0</v>
      </c>
      <c r="O32" s="169">
        <v>0</v>
      </c>
      <c r="P32" s="169">
        <v>0</v>
      </c>
      <c r="Q32" s="169">
        <v>0</v>
      </c>
      <c r="R32" s="169">
        <v>0</v>
      </c>
      <c r="S32" s="169">
        <v>0</v>
      </c>
      <c r="T32" s="169">
        <v>0</v>
      </c>
    </row>
    <row r="33" spans="1:20" x14ac:dyDescent="0.2">
      <c r="A33" s="39" t="s">
        <v>143</v>
      </c>
      <c r="B33" s="169">
        <v>0</v>
      </c>
      <c r="C33" s="169">
        <v>0</v>
      </c>
      <c r="D33" s="169">
        <v>0</v>
      </c>
      <c r="E33" s="169">
        <v>0</v>
      </c>
      <c r="F33" s="169">
        <v>0</v>
      </c>
      <c r="G33" s="169">
        <v>4</v>
      </c>
      <c r="H33" s="169">
        <v>3</v>
      </c>
      <c r="I33" s="169">
        <v>0</v>
      </c>
      <c r="J33" s="169">
        <v>4</v>
      </c>
      <c r="K33" s="169">
        <v>0</v>
      </c>
      <c r="L33" s="169">
        <v>2</v>
      </c>
      <c r="M33" s="169">
        <v>0</v>
      </c>
      <c r="N33" s="169">
        <v>0</v>
      </c>
      <c r="O33" s="169">
        <v>0</v>
      </c>
      <c r="P33" s="169">
        <v>0</v>
      </c>
      <c r="Q33" s="169">
        <v>0</v>
      </c>
      <c r="R33" s="169">
        <v>0</v>
      </c>
      <c r="S33" s="169">
        <v>2</v>
      </c>
      <c r="T33" s="169">
        <v>0</v>
      </c>
    </row>
    <row r="34" spans="1:20" x14ac:dyDescent="0.2">
      <c r="A34" s="39" t="s">
        <v>144</v>
      </c>
      <c r="B34" s="169">
        <v>0</v>
      </c>
      <c r="C34" s="169">
        <v>0</v>
      </c>
      <c r="D34" s="169">
        <v>0</v>
      </c>
      <c r="E34" s="169">
        <v>0</v>
      </c>
      <c r="F34" s="169">
        <v>0</v>
      </c>
      <c r="G34" s="169">
        <v>3</v>
      </c>
      <c r="H34" s="169">
        <v>2</v>
      </c>
      <c r="I34" s="169">
        <v>3</v>
      </c>
      <c r="J34" s="169">
        <v>2</v>
      </c>
      <c r="K34" s="169">
        <v>2</v>
      </c>
      <c r="L34" s="169">
        <v>4</v>
      </c>
      <c r="M34" s="169">
        <v>0</v>
      </c>
      <c r="N34" s="169">
        <v>0</v>
      </c>
      <c r="O34" s="169">
        <v>0</v>
      </c>
      <c r="P34" s="169">
        <v>0</v>
      </c>
      <c r="Q34" s="169">
        <v>0</v>
      </c>
      <c r="R34" s="169">
        <v>0</v>
      </c>
      <c r="S34" s="169">
        <v>0</v>
      </c>
      <c r="T34" s="169">
        <v>0</v>
      </c>
    </row>
    <row r="35" spans="1:20" x14ac:dyDescent="0.2">
      <c r="A35" s="39" t="s">
        <v>145</v>
      </c>
      <c r="B35" s="169">
        <v>0</v>
      </c>
      <c r="C35" s="169">
        <v>0</v>
      </c>
      <c r="D35" s="169">
        <v>0</v>
      </c>
      <c r="E35" s="169">
        <v>0</v>
      </c>
      <c r="F35" s="169">
        <v>0</v>
      </c>
      <c r="G35" s="169">
        <v>3</v>
      </c>
      <c r="H35" s="169">
        <v>1</v>
      </c>
      <c r="I35" s="169">
        <v>4</v>
      </c>
      <c r="J35" s="169">
        <v>0</v>
      </c>
      <c r="K35" s="169">
        <v>3</v>
      </c>
      <c r="L35" s="169">
        <v>1</v>
      </c>
      <c r="M35" s="169">
        <v>0</v>
      </c>
      <c r="N35" s="169">
        <v>0</v>
      </c>
      <c r="O35" s="169">
        <v>0</v>
      </c>
      <c r="P35" s="169">
        <v>0</v>
      </c>
      <c r="Q35" s="169">
        <v>0</v>
      </c>
      <c r="R35" s="169">
        <v>0</v>
      </c>
      <c r="S35" s="169">
        <v>0</v>
      </c>
      <c r="T35" s="169">
        <v>0</v>
      </c>
    </row>
    <row r="36" spans="1:20" x14ac:dyDescent="0.2">
      <c r="A36" s="39" t="s">
        <v>146</v>
      </c>
      <c r="B36" s="169">
        <v>0</v>
      </c>
      <c r="C36" s="169">
        <v>0</v>
      </c>
      <c r="D36" s="169">
        <v>0</v>
      </c>
      <c r="E36" s="169">
        <v>0</v>
      </c>
      <c r="F36" s="169">
        <v>0</v>
      </c>
      <c r="G36" s="169">
        <v>3</v>
      </c>
      <c r="H36" s="169">
        <v>3</v>
      </c>
      <c r="I36" s="169">
        <v>0</v>
      </c>
      <c r="J36" s="169">
        <v>3</v>
      </c>
      <c r="K36" s="169">
        <v>0</v>
      </c>
      <c r="L36" s="169">
        <v>4</v>
      </c>
      <c r="M36" s="169">
        <v>0</v>
      </c>
      <c r="N36" s="169">
        <v>2</v>
      </c>
      <c r="O36" s="169">
        <v>0</v>
      </c>
      <c r="P36" s="169">
        <v>3</v>
      </c>
      <c r="Q36" s="169">
        <v>4</v>
      </c>
      <c r="R36" s="169">
        <v>0</v>
      </c>
      <c r="S36" s="169">
        <v>0</v>
      </c>
      <c r="T36" s="169">
        <v>2</v>
      </c>
    </row>
    <row r="37" spans="1:20" x14ac:dyDescent="0.2">
      <c r="A37" s="39" t="s">
        <v>147</v>
      </c>
      <c r="B37" s="169">
        <v>0</v>
      </c>
      <c r="C37" s="169">
        <v>0</v>
      </c>
      <c r="D37" s="169">
        <v>0</v>
      </c>
      <c r="E37" s="169">
        <v>0</v>
      </c>
      <c r="F37" s="169">
        <v>0</v>
      </c>
      <c r="G37" s="169">
        <v>3</v>
      </c>
      <c r="H37" s="169">
        <v>4</v>
      </c>
      <c r="I37" s="169">
        <v>0</v>
      </c>
      <c r="J37" s="169">
        <v>2</v>
      </c>
      <c r="K37" s="169">
        <v>0</v>
      </c>
      <c r="L37" s="169">
        <v>4</v>
      </c>
      <c r="M37" s="169">
        <v>0</v>
      </c>
      <c r="N37" s="169">
        <v>3</v>
      </c>
      <c r="O37" s="169">
        <v>0</v>
      </c>
      <c r="P37" s="169">
        <v>3</v>
      </c>
      <c r="Q37" s="169">
        <v>2</v>
      </c>
      <c r="R37" s="169">
        <v>0</v>
      </c>
      <c r="S37" s="169">
        <v>0</v>
      </c>
      <c r="T37" s="169">
        <v>3</v>
      </c>
    </row>
    <row r="38" spans="1:20" x14ac:dyDescent="0.2">
      <c r="A38" s="39" t="s">
        <v>148</v>
      </c>
      <c r="B38" s="169">
        <v>0</v>
      </c>
      <c r="C38" s="169">
        <v>0</v>
      </c>
      <c r="D38" s="169">
        <v>0</v>
      </c>
      <c r="E38" s="169">
        <v>0</v>
      </c>
      <c r="F38" s="169">
        <v>0</v>
      </c>
      <c r="G38" s="169">
        <v>3</v>
      </c>
      <c r="H38" s="169">
        <v>4</v>
      </c>
      <c r="I38" s="169">
        <v>2</v>
      </c>
      <c r="J38" s="169">
        <v>0</v>
      </c>
      <c r="K38" s="169">
        <v>0</v>
      </c>
      <c r="L38" s="169">
        <v>2</v>
      </c>
      <c r="M38" s="169">
        <v>0</v>
      </c>
      <c r="N38" s="169">
        <v>2</v>
      </c>
      <c r="O38" s="169">
        <v>0</v>
      </c>
      <c r="P38" s="169">
        <v>0</v>
      </c>
      <c r="Q38" s="169">
        <v>0</v>
      </c>
      <c r="R38" s="169">
        <v>0</v>
      </c>
      <c r="S38" s="169">
        <v>0</v>
      </c>
      <c r="T38" s="169">
        <v>3</v>
      </c>
    </row>
    <row r="39" spans="1:20" x14ac:dyDescent="0.2">
      <c r="A39" s="38" t="s">
        <v>149</v>
      </c>
      <c r="B39" s="169">
        <v>1</v>
      </c>
      <c r="C39" s="169">
        <v>2</v>
      </c>
      <c r="D39" s="169">
        <v>2</v>
      </c>
      <c r="E39" s="169">
        <v>0</v>
      </c>
      <c r="F39" s="169">
        <v>0</v>
      </c>
      <c r="G39" s="169">
        <v>2</v>
      </c>
      <c r="H39" s="169">
        <v>2</v>
      </c>
      <c r="I39" s="169">
        <v>0</v>
      </c>
      <c r="J39" s="169">
        <v>0</v>
      </c>
      <c r="K39" s="169">
        <v>2</v>
      </c>
      <c r="L39" s="169">
        <v>3</v>
      </c>
      <c r="M39" s="169">
        <v>2</v>
      </c>
      <c r="N39" s="169">
        <v>2</v>
      </c>
      <c r="O39" s="169">
        <v>2</v>
      </c>
      <c r="P39" s="169">
        <v>0</v>
      </c>
      <c r="Q39" s="169">
        <v>2</v>
      </c>
      <c r="R39" s="169">
        <v>0</v>
      </c>
      <c r="S39" s="169">
        <v>0</v>
      </c>
      <c r="T39" s="169">
        <v>2</v>
      </c>
    </row>
    <row r="40" spans="1:20" x14ac:dyDescent="0.2">
      <c r="A40" s="38" t="s">
        <v>150</v>
      </c>
      <c r="B40" s="169">
        <v>1</v>
      </c>
      <c r="C40" s="169">
        <v>2</v>
      </c>
      <c r="D40" s="169">
        <v>2</v>
      </c>
      <c r="E40" s="169">
        <v>0</v>
      </c>
      <c r="F40" s="169">
        <v>0</v>
      </c>
      <c r="G40" s="169">
        <v>3</v>
      </c>
      <c r="H40" s="169">
        <v>3</v>
      </c>
      <c r="I40" s="169">
        <v>0</v>
      </c>
      <c r="J40" s="169">
        <v>0</v>
      </c>
      <c r="K40" s="169">
        <v>2</v>
      </c>
      <c r="L40" s="169">
        <v>3</v>
      </c>
      <c r="M40" s="169">
        <v>2</v>
      </c>
      <c r="N40" s="169">
        <v>2</v>
      </c>
      <c r="O40" s="169">
        <v>3</v>
      </c>
      <c r="P40" s="169">
        <v>0</v>
      </c>
      <c r="Q40" s="169">
        <v>2</v>
      </c>
      <c r="R40" s="169">
        <v>0</v>
      </c>
      <c r="S40" s="169">
        <v>0</v>
      </c>
      <c r="T40" s="169">
        <v>2</v>
      </c>
    </row>
    <row r="41" spans="1:20" x14ac:dyDescent="0.2">
      <c r="A41" s="38" t="s">
        <v>151</v>
      </c>
      <c r="B41" s="169">
        <v>0</v>
      </c>
      <c r="C41" s="169">
        <v>1</v>
      </c>
      <c r="D41" s="169">
        <v>0</v>
      </c>
      <c r="E41" s="169">
        <v>0</v>
      </c>
      <c r="F41" s="169">
        <v>0</v>
      </c>
      <c r="G41" s="169">
        <v>1</v>
      </c>
      <c r="H41" s="169">
        <v>2</v>
      </c>
      <c r="I41" s="169">
        <v>0</v>
      </c>
      <c r="J41" s="169">
        <v>0</v>
      </c>
      <c r="K41" s="169">
        <v>0</v>
      </c>
      <c r="L41" s="169">
        <v>3</v>
      </c>
      <c r="M41" s="169">
        <v>2</v>
      </c>
      <c r="N41" s="169">
        <v>4</v>
      </c>
      <c r="O41" s="169">
        <v>2</v>
      </c>
      <c r="P41" s="169">
        <v>0</v>
      </c>
      <c r="Q41" s="169">
        <v>0</v>
      </c>
      <c r="R41" s="169">
        <v>0</v>
      </c>
      <c r="S41" s="169">
        <v>0</v>
      </c>
      <c r="T41" s="169">
        <v>2</v>
      </c>
    </row>
    <row r="42" spans="1:20" x14ac:dyDescent="0.2">
      <c r="A42" s="38" t="s">
        <v>152</v>
      </c>
      <c r="B42" s="169">
        <v>1</v>
      </c>
      <c r="C42" s="169">
        <v>2</v>
      </c>
      <c r="D42" s="169">
        <v>0</v>
      </c>
      <c r="E42" s="169">
        <v>0</v>
      </c>
      <c r="F42" s="169">
        <v>0</v>
      </c>
      <c r="G42" s="169">
        <v>0</v>
      </c>
      <c r="H42" s="169">
        <v>3</v>
      </c>
      <c r="I42" s="169">
        <v>0</v>
      </c>
      <c r="J42" s="169">
        <v>0</v>
      </c>
      <c r="K42" s="169">
        <v>2</v>
      </c>
      <c r="L42" s="169">
        <v>3</v>
      </c>
      <c r="M42" s="169">
        <v>2</v>
      </c>
      <c r="N42" s="169">
        <v>2</v>
      </c>
      <c r="O42" s="169">
        <v>4</v>
      </c>
      <c r="P42" s="169">
        <v>0</v>
      </c>
      <c r="Q42" s="169">
        <v>2</v>
      </c>
      <c r="R42" s="169">
        <v>2</v>
      </c>
      <c r="S42" s="169">
        <v>0</v>
      </c>
      <c r="T42" s="169">
        <v>2</v>
      </c>
    </row>
  </sheetData>
  <mergeCells count="1">
    <mergeCell ref="A1:A2"/>
  </mergeCells>
  <conditionalFormatting sqref="B3:T42">
    <cfRule type="cellIs" dxfId="26" priority="1" operator="equal">
      <formula>1</formula>
    </cfRule>
    <cfRule type="cellIs" dxfId="25" priority="2" operator="equal">
      <formula>2</formula>
    </cfRule>
    <cfRule type="cellIs" dxfId="24" priority="3" operator="equal">
      <formula>3</formula>
    </cfRule>
    <cfRule type="cellIs" dxfId="23" priority="4" operator="equal">
      <formula>4</formula>
    </cfRule>
  </conditionalFormatting>
  <pageMargins left="0.25" right="0.25" top="0.75" bottom="0.75" header="0.3" footer="0.3"/>
  <pageSetup paperSize="5" scale="85" fitToHeight="100" orientation="landscape" verticalDpi="0" r:id="rId1"/>
  <headerFooter>
    <oddHeader xml:space="preserve">&amp;L&amp;10COBIT® 2019 Governance System Design Toolkit&amp;R&amp;10&amp;D&amp;11
</oddHeader>
    <oddFooter>&amp;L&amp;10Copyright ISACA 2018&amp;C&amp;10&amp;F&amp;R&amp;10&amp;A—Page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73DAB-8F40-4AE8-BB93-CB0DFF5A946B}">
  <sheetPr>
    <tabColor theme="9" tint="-0.499984740745262"/>
    <pageSetUpPr fitToPage="1"/>
  </sheetPr>
  <dimension ref="A1:U70"/>
  <sheetViews>
    <sheetView showGridLines="0" zoomScale="124" zoomScaleNormal="124" workbookViewId="0">
      <pane ySplit="2" topLeftCell="A3" activePane="bottomLeft" state="frozen"/>
      <selection activeCell="A9" sqref="A9:B9"/>
      <selection pane="bottomLeft" activeCell="G6" sqref="G6:G25"/>
    </sheetView>
  </sheetViews>
  <sheetFormatPr baseColWidth="10" defaultColWidth="8.83203125" defaultRowHeight="15" x14ac:dyDescent="0.2"/>
  <cols>
    <col min="1" max="1" width="11.5" customWidth="1"/>
    <col min="2" max="3" width="7.5" customWidth="1"/>
    <col min="4" max="4" width="10.5" customWidth="1"/>
    <col min="5" max="5" width="12.5" customWidth="1"/>
    <col min="6" max="6" width="10.1640625" customWidth="1"/>
    <col min="8" max="8" width="5.83203125" customWidth="1"/>
    <col min="9" max="9" width="8.1640625" customWidth="1"/>
    <col min="10" max="10" width="13.1640625" customWidth="1"/>
  </cols>
  <sheetData>
    <row r="1" spans="1:21" ht="36" customHeight="1" x14ac:dyDescent="0.2">
      <c r="A1" s="209" t="s">
        <v>315</v>
      </c>
      <c r="B1" s="210"/>
      <c r="C1" s="210"/>
      <c r="D1" s="210"/>
      <c r="E1" s="210"/>
      <c r="F1" s="210"/>
      <c r="G1" s="210"/>
      <c r="H1" s="210"/>
      <c r="I1" s="210"/>
      <c r="J1" s="210"/>
      <c r="K1" s="209" t="s">
        <v>315</v>
      </c>
      <c r="L1" s="210"/>
      <c r="M1" s="210"/>
      <c r="N1" s="210"/>
      <c r="O1" s="210"/>
      <c r="P1" s="210"/>
      <c r="Q1" s="210"/>
      <c r="R1" s="210"/>
      <c r="S1" s="210"/>
      <c r="T1" s="210"/>
      <c r="U1" s="210"/>
    </row>
    <row r="2" spans="1:21" ht="11" customHeight="1" x14ac:dyDescent="0.2"/>
    <row r="3" spans="1:21" s="19" customFormat="1" ht="21" customHeight="1" x14ac:dyDescent="0.2">
      <c r="A3" s="207" t="s">
        <v>316</v>
      </c>
      <c r="B3" s="207"/>
      <c r="C3" s="207"/>
      <c r="D3" s="207"/>
      <c r="E3" s="207"/>
      <c r="F3" s="207"/>
      <c r="G3" s="207"/>
      <c r="H3" s="207"/>
      <c r="I3" s="207"/>
      <c r="J3" s="207"/>
      <c r="K3" s="207" t="s">
        <v>316</v>
      </c>
      <c r="L3" s="207"/>
      <c r="M3" s="207"/>
      <c r="N3" s="207"/>
      <c r="O3" s="207"/>
      <c r="P3" s="207"/>
      <c r="Q3" s="207"/>
      <c r="R3" s="207"/>
      <c r="S3" s="207"/>
      <c r="T3" s="207"/>
      <c r="U3" s="207"/>
    </row>
    <row r="4" spans="1:21" s="32" customFormat="1" ht="19.5" customHeight="1" x14ac:dyDescent="0.2">
      <c r="A4"/>
      <c r="B4"/>
      <c r="C4"/>
      <c r="D4"/>
      <c r="E4"/>
      <c r="F4"/>
      <c r="G4"/>
      <c r="H4"/>
      <c r="I4"/>
      <c r="J4"/>
    </row>
    <row r="5" spans="1:21" s="19" customFormat="1" ht="37.5" customHeight="1" x14ac:dyDescent="0.2">
      <c r="A5" s="218" t="s">
        <v>317</v>
      </c>
      <c r="B5" s="218"/>
      <c r="C5" s="218"/>
      <c r="D5" s="218"/>
      <c r="E5" s="218"/>
      <c r="F5" s="96" t="s">
        <v>318</v>
      </c>
      <c r="G5" s="96" t="s">
        <v>96</v>
      </c>
      <c r="H5" s="34"/>
      <c r="I5" s="34"/>
      <c r="J5" s="34"/>
    </row>
    <row r="6" spans="1:21" s="19" customFormat="1" ht="34.5" customHeight="1" x14ac:dyDescent="0.2">
      <c r="A6" s="220" t="s">
        <v>319</v>
      </c>
      <c r="B6" s="220"/>
      <c r="C6" s="220"/>
      <c r="D6" s="236"/>
      <c r="E6" s="236"/>
      <c r="F6" s="106">
        <v>2</v>
      </c>
      <c r="G6" s="174">
        <v>2</v>
      </c>
      <c r="I6" s="36">
        <v>1</v>
      </c>
      <c r="J6" s="45" t="s">
        <v>320</v>
      </c>
    </row>
    <row r="7" spans="1:21" s="19" customFormat="1" ht="41" customHeight="1" x14ac:dyDescent="0.2">
      <c r="A7" s="220" t="s">
        <v>321</v>
      </c>
      <c r="B7" s="220"/>
      <c r="C7" s="220"/>
      <c r="D7" s="236"/>
      <c r="E7" s="236"/>
      <c r="F7" s="106">
        <v>1</v>
      </c>
      <c r="G7" s="174">
        <v>2</v>
      </c>
      <c r="I7" s="36">
        <v>2</v>
      </c>
      <c r="J7" s="45" t="s">
        <v>322</v>
      </c>
    </row>
    <row r="8" spans="1:21" s="19" customFormat="1" ht="28" customHeight="1" x14ac:dyDescent="0.2">
      <c r="A8" s="220" t="s">
        <v>323</v>
      </c>
      <c r="B8" s="220"/>
      <c r="C8" s="220"/>
      <c r="D8" s="236"/>
      <c r="E8" s="236"/>
      <c r="F8" s="106">
        <v>2</v>
      </c>
      <c r="G8" s="174">
        <v>2</v>
      </c>
      <c r="I8" s="36">
        <v>3</v>
      </c>
      <c r="J8" s="45" t="s">
        <v>324</v>
      </c>
    </row>
    <row r="9" spans="1:21" s="19" customFormat="1" ht="16.5" customHeight="1" x14ac:dyDescent="0.2">
      <c r="A9" s="220" t="s">
        <v>325</v>
      </c>
      <c r="B9" s="220"/>
      <c r="C9" s="220"/>
      <c r="D9" s="236"/>
      <c r="E9" s="236"/>
      <c r="F9" s="106">
        <v>1</v>
      </c>
      <c r="G9" s="174">
        <v>2</v>
      </c>
    </row>
    <row r="10" spans="1:21" s="19" customFormat="1" ht="18.75" customHeight="1" x14ac:dyDescent="0.2">
      <c r="A10" s="220" t="s">
        <v>326</v>
      </c>
      <c r="B10" s="220"/>
      <c r="C10" s="220"/>
      <c r="D10" s="236"/>
      <c r="E10" s="236"/>
      <c r="F10" s="106">
        <v>1</v>
      </c>
      <c r="G10" s="174">
        <v>2</v>
      </c>
    </row>
    <row r="11" spans="1:21" s="19" customFormat="1" ht="28" customHeight="1" x14ac:dyDescent="0.2">
      <c r="A11" s="220" t="s">
        <v>327</v>
      </c>
      <c r="B11" s="220"/>
      <c r="C11" s="220"/>
      <c r="D11" s="236"/>
      <c r="E11" s="236"/>
      <c r="F11" s="106">
        <v>1</v>
      </c>
      <c r="G11" s="174">
        <v>2</v>
      </c>
    </row>
    <row r="12" spans="1:21" s="19" customFormat="1" ht="41" customHeight="1" x14ac:dyDescent="0.2">
      <c r="A12" s="220" t="s">
        <v>328</v>
      </c>
      <c r="B12" s="220"/>
      <c r="C12" s="220"/>
      <c r="D12" s="236"/>
      <c r="E12" s="236"/>
      <c r="F12" s="106">
        <v>1</v>
      </c>
      <c r="G12" s="174">
        <v>2</v>
      </c>
    </row>
    <row r="13" spans="1:21" s="19" customFormat="1" ht="28" customHeight="1" x14ac:dyDescent="0.2">
      <c r="A13" s="220" t="s">
        <v>329</v>
      </c>
      <c r="B13" s="220"/>
      <c r="C13" s="220"/>
      <c r="D13" s="236"/>
      <c r="E13" s="236"/>
      <c r="F13" s="106">
        <v>1</v>
      </c>
      <c r="G13" s="174">
        <v>2</v>
      </c>
    </row>
    <row r="14" spans="1:21" s="19" customFormat="1" ht="28" customHeight="1" x14ac:dyDescent="0.2">
      <c r="A14" s="220" t="s">
        <v>330</v>
      </c>
      <c r="B14" s="220"/>
      <c r="C14" s="220"/>
      <c r="D14" s="236"/>
      <c r="E14" s="236"/>
      <c r="F14" s="106">
        <v>1</v>
      </c>
      <c r="G14" s="174">
        <v>2</v>
      </c>
    </row>
    <row r="15" spans="1:21" s="19" customFormat="1" ht="28" customHeight="1" x14ac:dyDescent="0.2">
      <c r="A15" s="220" t="s">
        <v>331</v>
      </c>
      <c r="B15" s="220"/>
      <c r="C15" s="220"/>
      <c r="D15" s="236"/>
      <c r="E15" s="236"/>
      <c r="F15" s="106">
        <v>1</v>
      </c>
      <c r="G15" s="174">
        <v>2</v>
      </c>
    </row>
    <row r="16" spans="1:21" s="19" customFormat="1" ht="33" customHeight="1" x14ac:dyDescent="0.2">
      <c r="A16" s="220" t="s">
        <v>332</v>
      </c>
      <c r="B16" s="220"/>
      <c r="C16" s="220"/>
      <c r="D16" s="236"/>
      <c r="E16" s="236"/>
      <c r="F16" s="106">
        <v>2</v>
      </c>
      <c r="G16" s="174">
        <v>2</v>
      </c>
    </row>
    <row r="17" spans="1:21" s="19" customFormat="1" ht="28" customHeight="1" x14ac:dyDescent="0.2">
      <c r="A17" s="220" t="s">
        <v>333</v>
      </c>
      <c r="B17" s="220"/>
      <c r="C17" s="220"/>
      <c r="D17" s="236"/>
      <c r="E17" s="236"/>
      <c r="F17" s="106">
        <v>2</v>
      </c>
      <c r="G17" s="174">
        <v>2</v>
      </c>
    </row>
    <row r="18" spans="1:21" s="19" customFormat="1" ht="21" customHeight="1" x14ac:dyDescent="0.2">
      <c r="A18" s="220" t="s">
        <v>334</v>
      </c>
      <c r="B18" s="220"/>
      <c r="C18" s="220"/>
      <c r="D18" s="236"/>
      <c r="E18" s="236"/>
      <c r="F18" s="106">
        <v>1</v>
      </c>
      <c r="G18" s="174">
        <v>2</v>
      </c>
    </row>
    <row r="19" spans="1:21" s="19" customFormat="1" ht="28" customHeight="1" x14ac:dyDescent="0.2">
      <c r="A19" s="220" t="s">
        <v>335</v>
      </c>
      <c r="B19" s="220"/>
      <c r="C19" s="220"/>
      <c r="D19" s="236"/>
      <c r="E19" s="236"/>
      <c r="F19" s="106">
        <v>1</v>
      </c>
      <c r="G19" s="174">
        <v>2</v>
      </c>
    </row>
    <row r="20" spans="1:21" s="19" customFormat="1" ht="41" customHeight="1" x14ac:dyDescent="0.2">
      <c r="A20" s="220" t="s">
        <v>336</v>
      </c>
      <c r="B20" s="220"/>
      <c r="C20" s="220"/>
      <c r="D20" s="236"/>
      <c r="E20" s="236"/>
      <c r="F20" s="106">
        <v>1</v>
      </c>
      <c r="G20" s="174">
        <v>2</v>
      </c>
    </row>
    <row r="21" spans="1:21" s="19" customFormat="1" ht="28" customHeight="1" x14ac:dyDescent="0.2">
      <c r="A21" s="220" t="s">
        <v>337</v>
      </c>
      <c r="B21" s="220"/>
      <c r="C21" s="220"/>
      <c r="D21" s="236"/>
      <c r="E21" s="236"/>
      <c r="F21" s="106">
        <v>3</v>
      </c>
      <c r="G21" s="174">
        <v>2</v>
      </c>
    </row>
    <row r="22" spans="1:21" s="19" customFormat="1" ht="41" customHeight="1" x14ac:dyDescent="0.2">
      <c r="A22" s="220" t="s">
        <v>338</v>
      </c>
      <c r="B22" s="220"/>
      <c r="C22" s="220"/>
      <c r="D22" s="236"/>
      <c r="E22" s="236"/>
      <c r="F22" s="106">
        <v>1</v>
      </c>
      <c r="G22" s="174">
        <v>2</v>
      </c>
    </row>
    <row r="23" spans="1:21" s="19" customFormat="1" ht="55.5" customHeight="1" x14ac:dyDescent="0.2">
      <c r="A23" s="220" t="s">
        <v>339</v>
      </c>
      <c r="B23" s="220"/>
      <c r="C23" s="220"/>
      <c r="D23" s="236"/>
      <c r="E23" s="236"/>
      <c r="F23" s="106">
        <v>1</v>
      </c>
      <c r="G23" s="174">
        <v>2</v>
      </c>
      <c r="I23" s="104" t="s">
        <v>101</v>
      </c>
      <c r="J23" s="105">
        <f>AVERAGE(F6:F25)</f>
        <v>1.35</v>
      </c>
    </row>
    <row r="24" spans="1:21" s="19" customFormat="1" ht="15.75" customHeight="1" x14ac:dyDescent="0.2">
      <c r="A24" s="220" t="s">
        <v>340</v>
      </c>
      <c r="B24" s="220"/>
      <c r="C24" s="220"/>
      <c r="D24" s="236"/>
      <c r="E24" s="236"/>
      <c r="F24" s="106">
        <v>1</v>
      </c>
      <c r="G24" s="174">
        <v>2</v>
      </c>
      <c r="I24" s="104" t="s">
        <v>102</v>
      </c>
      <c r="J24" s="105">
        <f>STDEVP(F6:F25)</f>
        <v>0.57227615711297986</v>
      </c>
    </row>
    <row r="25" spans="1:21" ht="14.25" customHeight="1" x14ac:dyDescent="0.2">
      <c r="A25" s="220" t="s">
        <v>341</v>
      </c>
      <c r="B25" s="220"/>
      <c r="C25" s="220"/>
      <c r="D25" s="236"/>
      <c r="E25" s="236"/>
      <c r="F25" s="106">
        <v>2</v>
      </c>
      <c r="G25" s="174">
        <v>2</v>
      </c>
      <c r="H25" s="19"/>
      <c r="I25" s="104" t="s">
        <v>103</v>
      </c>
      <c r="J25" s="105">
        <f>AVERAGE(G6:G25)/J23</f>
        <v>1.4814814814814814</v>
      </c>
    </row>
    <row r="26" spans="1:21" s="33" customFormat="1" ht="16" x14ac:dyDescent="0.2">
      <c r="A26"/>
      <c r="B26" s="26"/>
      <c r="C26" s="26"/>
      <c r="D26" s="26"/>
      <c r="E26"/>
      <c r="F26"/>
      <c r="G26"/>
      <c r="H26"/>
      <c r="I26"/>
      <c r="J26"/>
    </row>
    <row r="27" spans="1:21" s="32" customFormat="1" ht="24.5" customHeight="1" x14ac:dyDescent="0.2">
      <c r="A27" s="212" t="s">
        <v>104</v>
      </c>
      <c r="B27" s="212"/>
      <c r="C27" s="212"/>
      <c r="D27" s="212"/>
      <c r="E27" s="212"/>
      <c r="F27" s="212"/>
      <c r="G27" s="212"/>
      <c r="H27" s="212"/>
      <c r="I27" s="212"/>
      <c r="J27" s="212"/>
      <c r="K27" s="212" t="s">
        <v>104</v>
      </c>
      <c r="L27" s="212"/>
      <c r="M27" s="212"/>
      <c r="N27" s="212"/>
      <c r="O27" s="212"/>
      <c r="P27" s="212"/>
      <c r="Q27" s="212"/>
      <c r="R27" s="212"/>
      <c r="S27" s="212"/>
      <c r="T27" s="212"/>
      <c r="U27" s="212"/>
    </row>
    <row r="28" spans="1:21" ht="7.5" customHeight="1" x14ac:dyDescent="0.2"/>
    <row r="29" spans="1:21" ht="43.5" customHeight="1" x14ac:dyDescent="0.2">
      <c r="A29" s="204" t="s">
        <v>169</v>
      </c>
      <c r="B29" s="205"/>
      <c r="C29" s="205"/>
      <c r="D29" s="205"/>
      <c r="F29" s="32"/>
      <c r="G29" s="32"/>
      <c r="H29" s="32"/>
      <c r="I29" s="32"/>
      <c r="J29" s="32"/>
    </row>
    <row r="30" spans="1:21" ht="45" x14ac:dyDescent="0.2">
      <c r="A30" s="94" t="s">
        <v>106</v>
      </c>
      <c r="B30" s="95" t="s">
        <v>107</v>
      </c>
      <c r="C30" s="95" t="s">
        <v>108</v>
      </c>
      <c r="D30" s="95" t="s">
        <v>109</v>
      </c>
      <c r="F30" s="32"/>
      <c r="G30" s="32"/>
      <c r="H30" s="32"/>
      <c r="I30" s="32"/>
    </row>
    <row r="31" spans="1:21" x14ac:dyDescent="0.2">
      <c r="A31" s="27" t="s">
        <v>113</v>
      </c>
      <c r="B31" s="101">
        <f t="array" ref="B31:B70">MMULT(DF4map!B2:U41,'DF4'!F6:F25)</f>
        <v>48.5</v>
      </c>
      <c r="C31" s="102">
        <f t="array" ref="C31:C70">MMULT(DF4map!B2:U41,'DF4'!G6:G25)</f>
        <v>70</v>
      </c>
      <c r="D31" s="153">
        <f t="shared" ref="D31:D70" si="0">IFERROR(MROUND(($J$25*100*B31/C31),5)-100,0)</f>
        <v>5</v>
      </c>
    </row>
    <row r="32" spans="1:21" x14ac:dyDescent="0.2">
      <c r="A32" s="27" t="s">
        <v>114</v>
      </c>
      <c r="B32" s="101">
        <v>45.5</v>
      </c>
      <c r="C32" s="102">
        <v>70</v>
      </c>
      <c r="D32" s="153">
        <f t="shared" si="0"/>
        <v>-5</v>
      </c>
      <c r="G32" s="1"/>
    </row>
    <row r="33" spans="1:4" x14ac:dyDescent="0.2">
      <c r="A33" s="27" t="s">
        <v>115</v>
      </c>
      <c r="B33" s="101">
        <v>32.5</v>
      </c>
      <c r="C33" s="102">
        <v>47</v>
      </c>
      <c r="D33" s="153">
        <f t="shared" si="0"/>
        <v>0</v>
      </c>
    </row>
    <row r="34" spans="1:4" x14ac:dyDescent="0.2">
      <c r="A34" s="27" t="s">
        <v>116</v>
      </c>
      <c r="B34" s="101">
        <v>41</v>
      </c>
      <c r="C34" s="102">
        <v>67</v>
      </c>
      <c r="D34" s="153">
        <f t="shared" si="0"/>
        <v>-10</v>
      </c>
    </row>
    <row r="35" spans="1:4" x14ac:dyDescent="0.2">
      <c r="A35" s="27" t="s">
        <v>117</v>
      </c>
      <c r="B35" s="101">
        <v>28</v>
      </c>
      <c r="C35" s="102">
        <v>41</v>
      </c>
      <c r="D35" s="153">
        <f t="shared" si="0"/>
        <v>0</v>
      </c>
    </row>
    <row r="36" spans="1:4" x14ac:dyDescent="0.2">
      <c r="A36" s="28" t="s">
        <v>118</v>
      </c>
      <c r="B36" s="101">
        <v>40.5</v>
      </c>
      <c r="C36" s="102">
        <v>56</v>
      </c>
      <c r="D36" s="153">
        <f t="shared" si="0"/>
        <v>5</v>
      </c>
    </row>
    <row r="37" spans="1:4" x14ac:dyDescent="0.2">
      <c r="A37" s="28" t="s">
        <v>119</v>
      </c>
      <c r="B37" s="101">
        <v>34.5</v>
      </c>
      <c r="C37" s="102">
        <v>50</v>
      </c>
      <c r="D37" s="153">
        <f t="shared" si="0"/>
        <v>0</v>
      </c>
    </row>
    <row r="38" spans="1:4" x14ac:dyDescent="0.2">
      <c r="A38" s="28" t="s">
        <v>120</v>
      </c>
      <c r="B38" s="101">
        <v>45</v>
      </c>
      <c r="C38" s="102">
        <v>66</v>
      </c>
      <c r="D38" s="153">
        <f t="shared" si="0"/>
        <v>0</v>
      </c>
    </row>
    <row r="39" spans="1:4" x14ac:dyDescent="0.2">
      <c r="A39" s="28" t="s">
        <v>121</v>
      </c>
      <c r="B39" s="101">
        <v>23.5</v>
      </c>
      <c r="C39" s="102">
        <v>32</v>
      </c>
      <c r="D39" s="153">
        <f t="shared" si="0"/>
        <v>10</v>
      </c>
    </row>
    <row r="40" spans="1:4" x14ac:dyDescent="0.2">
      <c r="A40" s="28" t="s">
        <v>122</v>
      </c>
      <c r="B40" s="101">
        <v>43.5</v>
      </c>
      <c r="C40" s="102">
        <v>68</v>
      </c>
      <c r="D40" s="153">
        <f t="shared" si="0"/>
        <v>-5</v>
      </c>
    </row>
    <row r="41" spans="1:4" x14ac:dyDescent="0.2">
      <c r="A41" s="28" t="s">
        <v>123</v>
      </c>
      <c r="B41" s="101">
        <v>38</v>
      </c>
      <c r="C41" s="102">
        <v>62</v>
      </c>
      <c r="D41" s="153">
        <f t="shared" si="0"/>
        <v>-10</v>
      </c>
    </row>
    <row r="42" spans="1:4" x14ac:dyDescent="0.2">
      <c r="A42" s="28" t="s">
        <v>124</v>
      </c>
      <c r="B42" s="101">
        <v>27</v>
      </c>
      <c r="C42" s="102">
        <v>47</v>
      </c>
      <c r="D42" s="153">
        <f t="shared" si="0"/>
        <v>-15</v>
      </c>
    </row>
    <row r="43" spans="1:4" x14ac:dyDescent="0.2">
      <c r="A43" s="28" t="s">
        <v>125</v>
      </c>
      <c r="B43" s="101">
        <v>45</v>
      </c>
      <c r="C43" s="102">
        <v>70</v>
      </c>
      <c r="D43" s="153">
        <f t="shared" si="0"/>
        <v>-5</v>
      </c>
    </row>
    <row r="44" spans="1:4" x14ac:dyDescent="0.2">
      <c r="A44" s="28" t="s">
        <v>126</v>
      </c>
      <c r="B44" s="101">
        <v>25.5</v>
      </c>
      <c r="C44" s="102">
        <v>43</v>
      </c>
      <c r="D44" s="153">
        <f t="shared" si="0"/>
        <v>-10</v>
      </c>
    </row>
    <row r="45" spans="1:4" x14ac:dyDescent="0.2">
      <c r="A45" s="28" t="s">
        <v>127</v>
      </c>
      <c r="B45" s="101">
        <v>22.5</v>
      </c>
      <c r="C45" s="102">
        <v>39</v>
      </c>
      <c r="D45" s="153">
        <f t="shared" si="0"/>
        <v>-15</v>
      </c>
    </row>
    <row r="46" spans="1:4" x14ac:dyDescent="0.2">
      <c r="A46" s="28" t="s">
        <v>128</v>
      </c>
      <c r="B46" s="101">
        <v>32.5</v>
      </c>
      <c r="C46" s="102">
        <v>43</v>
      </c>
      <c r="D46" s="153">
        <f t="shared" si="0"/>
        <v>10</v>
      </c>
    </row>
    <row r="47" spans="1:4" x14ac:dyDescent="0.2">
      <c r="A47" s="28" t="s">
        <v>129</v>
      </c>
      <c r="B47" s="101">
        <v>36.5</v>
      </c>
      <c r="C47" s="102">
        <v>52</v>
      </c>
      <c r="D47" s="153">
        <f t="shared" si="0"/>
        <v>5</v>
      </c>
    </row>
    <row r="48" spans="1:4" x14ac:dyDescent="0.2">
      <c r="A48" s="28" t="s">
        <v>130</v>
      </c>
      <c r="B48" s="101">
        <v>24</v>
      </c>
      <c r="C48" s="102">
        <v>33</v>
      </c>
      <c r="D48" s="153">
        <f t="shared" si="0"/>
        <v>10</v>
      </c>
    </row>
    <row r="49" spans="1:4" x14ac:dyDescent="0.2">
      <c r="A49" s="28" t="s">
        <v>131</v>
      </c>
      <c r="B49" s="101">
        <v>42.5</v>
      </c>
      <c r="C49" s="102">
        <v>60</v>
      </c>
      <c r="D49" s="153">
        <f t="shared" si="0"/>
        <v>5</v>
      </c>
    </row>
    <row r="50" spans="1:4" x14ac:dyDescent="0.2">
      <c r="A50" s="27" t="s">
        <v>170</v>
      </c>
      <c r="B50" s="101">
        <v>20</v>
      </c>
      <c r="C50" s="102">
        <v>35</v>
      </c>
      <c r="D50" s="153">
        <f t="shared" si="0"/>
        <v>-15</v>
      </c>
    </row>
    <row r="51" spans="1:4" x14ac:dyDescent="0.2">
      <c r="A51" s="27" t="s">
        <v>133</v>
      </c>
      <c r="B51" s="101">
        <v>30.5</v>
      </c>
      <c r="C51" s="102">
        <v>51</v>
      </c>
      <c r="D51" s="153">
        <f t="shared" si="0"/>
        <v>-10</v>
      </c>
    </row>
    <row r="52" spans="1:4" x14ac:dyDescent="0.2">
      <c r="A52" s="27" t="s">
        <v>134</v>
      </c>
      <c r="B52" s="101">
        <v>25.5</v>
      </c>
      <c r="C52" s="102">
        <v>41</v>
      </c>
      <c r="D52" s="153">
        <f t="shared" si="0"/>
        <v>-10</v>
      </c>
    </row>
    <row r="53" spans="1:4" x14ac:dyDescent="0.2">
      <c r="A53" s="27" t="s">
        <v>135</v>
      </c>
      <c r="B53" s="101">
        <v>16.5</v>
      </c>
      <c r="C53" s="102">
        <v>23</v>
      </c>
      <c r="D53" s="153">
        <f t="shared" si="0"/>
        <v>5</v>
      </c>
    </row>
    <row r="54" spans="1:4" x14ac:dyDescent="0.2">
      <c r="A54" s="27" t="s">
        <v>136</v>
      </c>
      <c r="B54" s="101">
        <v>17</v>
      </c>
      <c r="C54" s="102">
        <v>28</v>
      </c>
      <c r="D54" s="153">
        <f t="shared" si="0"/>
        <v>-10</v>
      </c>
    </row>
    <row r="55" spans="1:4" x14ac:dyDescent="0.2">
      <c r="A55" s="27" t="s">
        <v>137</v>
      </c>
      <c r="B55" s="101">
        <v>29.5</v>
      </c>
      <c r="C55" s="102">
        <v>42</v>
      </c>
      <c r="D55" s="153">
        <f t="shared" si="0"/>
        <v>5</v>
      </c>
    </row>
    <row r="56" spans="1:4" x14ac:dyDescent="0.2">
      <c r="A56" s="27" t="s">
        <v>138</v>
      </c>
      <c r="B56" s="101">
        <v>27</v>
      </c>
      <c r="C56" s="102">
        <v>38</v>
      </c>
      <c r="D56" s="153">
        <f t="shared" si="0"/>
        <v>5</v>
      </c>
    </row>
    <row r="57" spans="1:4" x14ac:dyDescent="0.2">
      <c r="A57" s="27" t="s">
        <v>139</v>
      </c>
      <c r="B57" s="101">
        <v>20.5</v>
      </c>
      <c r="C57" s="102">
        <v>31</v>
      </c>
      <c r="D57" s="153">
        <f t="shared" si="0"/>
        <v>0</v>
      </c>
    </row>
    <row r="58" spans="1:4" x14ac:dyDescent="0.2">
      <c r="A58" s="27" t="s">
        <v>140</v>
      </c>
      <c r="B58" s="101">
        <v>13</v>
      </c>
      <c r="C58" s="102">
        <v>23</v>
      </c>
      <c r="D58" s="153">
        <f t="shared" si="0"/>
        <v>-15</v>
      </c>
    </row>
    <row r="59" spans="1:4" x14ac:dyDescent="0.2">
      <c r="A59" s="27" t="s">
        <v>141</v>
      </c>
      <c r="B59" s="101">
        <v>18</v>
      </c>
      <c r="C59" s="102">
        <v>25</v>
      </c>
      <c r="D59" s="153">
        <f t="shared" si="0"/>
        <v>5</v>
      </c>
    </row>
    <row r="60" spans="1:4" x14ac:dyDescent="0.2">
      <c r="A60" s="27" t="s">
        <v>142</v>
      </c>
      <c r="B60" s="101">
        <v>26.5</v>
      </c>
      <c r="C60" s="102">
        <v>45</v>
      </c>
      <c r="D60" s="153">
        <f t="shared" si="0"/>
        <v>-15</v>
      </c>
    </row>
    <row r="61" spans="1:4" x14ac:dyDescent="0.2">
      <c r="A61" s="28" t="s">
        <v>143</v>
      </c>
      <c r="B61" s="101">
        <v>19</v>
      </c>
      <c r="C61" s="102">
        <v>27</v>
      </c>
      <c r="D61" s="153">
        <f t="shared" si="0"/>
        <v>5</v>
      </c>
    </row>
    <row r="62" spans="1:4" x14ac:dyDescent="0.2">
      <c r="A62" s="28" t="s">
        <v>144</v>
      </c>
      <c r="B62" s="101">
        <v>23.5</v>
      </c>
      <c r="C62" s="102">
        <v>33</v>
      </c>
      <c r="D62" s="153">
        <f t="shared" si="0"/>
        <v>5</v>
      </c>
    </row>
    <row r="63" spans="1:4" x14ac:dyDescent="0.2">
      <c r="A63" s="28" t="s">
        <v>145</v>
      </c>
      <c r="B63" s="101">
        <v>21</v>
      </c>
      <c r="C63" s="102">
        <v>32</v>
      </c>
      <c r="D63" s="153">
        <f t="shared" si="0"/>
        <v>-5</v>
      </c>
    </row>
    <row r="64" spans="1:4" x14ac:dyDescent="0.2">
      <c r="A64" s="28" t="s">
        <v>146</v>
      </c>
      <c r="B64" s="101">
        <v>16.5</v>
      </c>
      <c r="C64" s="102">
        <v>21</v>
      </c>
      <c r="D64" s="153">
        <f t="shared" si="0"/>
        <v>15</v>
      </c>
    </row>
    <row r="65" spans="1:4" x14ac:dyDescent="0.2">
      <c r="A65" s="28" t="s">
        <v>147</v>
      </c>
      <c r="B65" s="101">
        <v>21.5</v>
      </c>
      <c r="C65" s="102">
        <v>29</v>
      </c>
      <c r="D65" s="153">
        <f t="shared" si="0"/>
        <v>10</v>
      </c>
    </row>
    <row r="66" spans="1:4" x14ac:dyDescent="0.2">
      <c r="A66" s="28" t="s">
        <v>148</v>
      </c>
      <c r="B66" s="101">
        <v>20</v>
      </c>
      <c r="C66" s="102">
        <v>29</v>
      </c>
      <c r="D66" s="153">
        <f t="shared" si="0"/>
        <v>0</v>
      </c>
    </row>
    <row r="67" spans="1:4" x14ac:dyDescent="0.2">
      <c r="A67" s="27" t="s">
        <v>149</v>
      </c>
      <c r="B67" s="101">
        <v>38.5</v>
      </c>
      <c r="C67" s="102">
        <v>61</v>
      </c>
      <c r="D67" s="153">
        <f t="shared" si="0"/>
        <v>-5</v>
      </c>
    </row>
    <row r="68" spans="1:4" x14ac:dyDescent="0.2">
      <c r="A68" s="27" t="s">
        <v>150</v>
      </c>
      <c r="B68" s="101">
        <v>32</v>
      </c>
      <c r="C68" s="102">
        <v>48</v>
      </c>
      <c r="D68" s="153">
        <f t="shared" si="0"/>
        <v>0</v>
      </c>
    </row>
    <row r="69" spans="1:4" x14ac:dyDescent="0.2">
      <c r="A69" s="27" t="s">
        <v>151</v>
      </c>
      <c r="B69" s="101">
        <v>20.5</v>
      </c>
      <c r="C69" s="102">
        <v>29</v>
      </c>
      <c r="D69" s="153">
        <f t="shared" si="0"/>
        <v>5</v>
      </c>
    </row>
    <row r="70" spans="1:4" x14ac:dyDescent="0.2">
      <c r="A70" s="27" t="s">
        <v>152</v>
      </c>
      <c r="B70" s="101">
        <v>38</v>
      </c>
      <c r="C70" s="102">
        <v>58</v>
      </c>
      <c r="D70" s="153">
        <f t="shared" si="0"/>
        <v>-5</v>
      </c>
    </row>
  </sheetData>
  <autoFilter ref="A5:G25" xr:uid="{63073DAB-8F40-4AE8-BB93-CB0DFF5A946B}">
    <filterColumn colId="0" showButton="0"/>
    <filterColumn colId="1" showButton="0"/>
    <filterColumn colId="2" showButton="0"/>
    <filterColumn colId="3" showButton="0"/>
  </autoFilter>
  <mergeCells count="28">
    <mergeCell ref="A18:E18"/>
    <mergeCell ref="A19:E19"/>
    <mergeCell ref="A20:E20"/>
    <mergeCell ref="A21:E21"/>
    <mergeCell ref="A22:E22"/>
    <mergeCell ref="A13:E13"/>
    <mergeCell ref="A14:E14"/>
    <mergeCell ref="A15:E15"/>
    <mergeCell ref="A16:E16"/>
    <mergeCell ref="A17:E17"/>
    <mergeCell ref="A8:E8"/>
    <mergeCell ref="A9:E9"/>
    <mergeCell ref="A10:E10"/>
    <mergeCell ref="A11:E11"/>
    <mergeCell ref="A12:E12"/>
    <mergeCell ref="K1:U1"/>
    <mergeCell ref="K3:U3"/>
    <mergeCell ref="A5:E5"/>
    <mergeCell ref="A6:E6"/>
    <mergeCell ref="A7:E7"/>
    <mergeCell ref="A1:J1"/>
    <mergeCell ref="A3:J3"/>
    <mergeCell ref="A29:D29"/>
    <mergeCell ref="A27:J27"/>
    <mergeCell ref="K27:U27"/>
    <mergeCell ref="A23:E23"/>
    <mergeCell ref="A24:E24"/>
    <mergeCell ref="A25:E25"/>
  </mergeCells>
  <conditionalFormatting sqref="F6:F25">
    <cfRule type="iconSet" priority="2">
      <iconSet iconSet="3Symbols" showValue="0" reverse="1">
        <cfvo type="percent" val="0"/>
        <cfvo type="num" val="2"/>
        <cfvo type="num" val="3"/>
      </iconSet>
    </cfRule>
  </conditionalFormatting>
  <conditionalFormatting sqref="I6:I8">
    <cfRule type="iconSet" priority="1">
      <iconSet iconSet="3Symbols" showValue="0" reverse="1">
        <cfvo type="percent" val="0"/>
        <cfvo type="percent" val="33"/>
        <cfvo type="percent" val="67"/>
      </iconSet>
    </cfRule>
  </conditionalFormatting>
  <dataValidations count="1">
    <dataValidation type="decimal" allowBlank="1" showInputMessage="1" showErrorMessage="1" sqref="F6:F25" xr:uid="{3C7C0516-271D-46F7-9839-67EE27FF394B}">
      <formula1>1</formula1>
      <formula2>3</formula2>
    </dataValidation>
  </dataValidations>
  <pageMargins left="0.25" right="0.25" top="0.75" bottom="0.75" header="0.3" footer="0.3"/>
  <pageSetup paperSize="5" scale="87" fitToHeight="100" orientation="landscape" r:id="rId1"/>
  <headerFooter>
    <oddHeader xml:space="preserve">&amp;L&amp;10COBIT® 2019 Governance System Design Toolkit&amp;R&amp;10&amp;D&amp;11
</oddHeader>
    <oddFooter>&amp;L&amp;10Copyright ISACA 2018&amp;C&amp;10&amp;F&amp;R&amp;10&amp;A—Page &amp;P</oddFooter>
  </headerFooter>
  <rowBreaks count="1" manualBreakCount="1">
    <brk id="25"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f99555b7-5e91-474f-9572-894a80516a9b">
      <UserInfo>
        <DisplayName>MARIA FERNANDA LATORRE GOMEZ</DisplayName>
        <AccountId>12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ACD511463F9A240AFAF99E6D5A3DA79" ma:contentTypeVersion="9" ma:contentTypeDescription="Create a new document." ma:contentTypeScope="" ma:versionID="eae16cfcd09cca6a88ac03bb92b03b64">
  <xsd:schema xmlns:xsd="http://www.w3.org/2001/XMLSchema" xmlns:xs="http://www.w3.org/2001/XMLSchema" xmlns:p="http://schemas.microsoft.com/office/2006/metadata/properties" xmlns:ns2="09e3cdbf-d6c9-47ff-ae3a-46b5046c55f5" xmlns:ns3="f99555b7-5e91-474f-9572-894a80516a9b" targetNamespace="http://schemas.microsoft.com/office/2006/metadata/properties" ma:root="true" ma:fieldsID="9ae9ddad3153203c3f3aa580d9ad4b1b" ns2:_="" ns3:_="">
    <xsd:import namespace="09e3cdbf-d6c9-47ff-ae3a-46b5046c55f5"/>
    <xsd:import namespace="f99555b7-5e91-474f-9572-894a80516a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e3cdbf-d6c9-47ff-ae3a-46b5046c55f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99555b7-5e91-474f-9572-894a80516a9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AC4FA1-9C1A-41CF-8C62-76A0D0755A89}">
  <ds:schemaRefs>
    <ds:schemaRef ds:uri="http://purl.org/dc/terms/"/>
    <ds:schemaRef ds:uri="http://schemas.microsoft.com/office/infopath/2007/PartnerControls"/>
    <ds:schemaRef ds:uri="http://schemas.microsoft.com/office/2006/metadata/properties"/>
    <ds:schemaRef ds:uri="http://schemas.microsoft.com/office/2006/documentManagement/types"/>
    <ds:schemaRef ds:uri="http://www.w3.org/XML/1998/namespace"/>
    <ds:schemaRef ds:uri="http://schemas.openxmlformats.org/package/2006/metadata/core-properties"/>
    <ds:schemaRef ds:uri="f99555b7-5e91-474f-9572-894a80516a9b"/>
    <ds:schemaRef ds:uri="http://purl.org/dc/elements/1.1/"/>
    <ds:schemaRef ds:uri="09e3cdbf-d6c9-47ff-ae3a-46b5046c55f5"/>
    <ds:schemaRef ds:uri="http://purl.org/dc/dcmitype/"/>
  </ds:schemaRefs>
</ds:datastoreItem>
</file>

<file path=customXml/itemProps2.xml><?xml version="1.0" encoding="utf-8"?>
<ds:datastoreItem xmlns:ds="http://schemas.openxmlformats.org/officeDocument/2006/customXml" ds:itemID="{9F02023C-C611-44D9-B5D3-25B057E71E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9e3cdbf-d6c9-47ff-ae3a-46b5046c55f5"/>
    <ds:schemaRef ds:uri="f99555b7-5e91-474f-9572-894a80516a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8FF02B-83AD-4D53-B899-BF07A0A34CA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6" baseType="variant">
      <vt:variant>
        <vt:lpstr>Worksheets</vt:lpstr>
      </vt:variant>
      <vt:variant>
        <vt:i4>24</vt:i4>
      </vt:variant>
      <vt:variant>
        <vt:lpstr>Charts</vt:lpstr>
      </vt:variant>
      <vt:variant>
        <vt:i4>2</vt:i4>
      </vt:variant>
      <vt:variant>
        <vt:lpstr>Named Ranges</vt:lpstr>
      </vt:variant>
      <vt:variant>
        <vt:i4>44</vt:i4>
      </vt:variant>
    </vt:vector>
  </HeadingPairs>
  <TitlesOfParts>
    <vt:vector size="70" baseType="lpstr">
      <vt:lpstr>Instructions</vt:lpstr>
      <vt:lpstr>Canvas</vt:lpstr>
      <vt:lpstr>DF1</vt:lpstr>
      <vt:lpstr>DF1map</vt:lpstr>
      <vt:lpstr>DF2</vt:lpstr>
      <vt:lpstr>DF2map</vt:lpstr>
      <vt:lpstr>DF3</vt:lpstr>
      <vt:lpstr>DF3map</vt:lpstr>
      <vt:lpstr>DF4</vt:lpstr>
      <vt:lpstr>DF4map</vt:lpstr>
      <vt:lpstr>DF5</vt:lpstr>
      <vt:lpstr>DF5map</vt:lpstr>
      <vt:lpstr>DF6</vt:lpstr>
      <vt:lpstr>DF6map</vt:lpstr>
      <vt:lpstr>DF7</vt:lpstr>
      <vt:lpstr>DF7map</vt:lpstr>
      <vt:lpstr>DF8</vt:lpstr>
      <vt:lpstr>DF8map</vt:lpstr>
      <vt:lpstr>DF9</vt:lpstr>
      <vt:lpstr>DF9map</vt:lpstr>
      <vt:lpstr>DF10</vt:lpstr>
      <vt:lpstr>DF10map</vt:lpstr>
      <vt:lpstr>Dashboard1</vt:lpstr>
      <vt:lpstr>Dashboard2</vt:lpstr>
      <vt:lpstr>Step2 Summary</vt:lpstr>
      <vt:lpstr>Step 3 Summary</vt:lpstr>
      <vt:lpstr>Canvas!Print_Area</vt:lpstr>
      <vt:lpstr>Dashboard1!Print_Area</vt:lpstr>
      <vt:lpstr>Dashboard2!Print_Area</vt:lpstr>
      <vt:lpstr>'DF1'!Print_Area</vt:lpstr>
      <vt:lpstr>'DF10'!Print_Area</vt:lpstr>
      <vt:lpstr>DF10map!Print_Area</vt:lpstr>
      <vt:lpstr>DF1map!Print_Area</vt:lpstr>
      <vt:lpstr>'DF2'!Print_Area</vt:lpstr>
      <vt:lpstr>DF2map!Print_Area</vt:lpstr>
      <vt:lpstr>'DF3'!Print_Area</vt:lpstr>
      <vt:lpstr>DF3map!Print_Area</vt:lpstr>
      <vt:lpstr>'DF4'!Print_Area</vt:lpstr>
      <vt:lpstr>DF4map!Print_Area</vt:lpstr>
      <vt:lpstr>'DF5'!Print_Area</vt:lpstr>
      <vt:lpstr>DF5map!Print_Area</vt:lpstr>
      <vt:lpstr>'DF6'!Print_Area</vt:lpstr>
      <vt:lpstr>DF6map!Print_Area</vt:lpstr>
      <vt:lpstr>DF7map!Print_Area</vt:lpstr>
      <vt:lpstr>'DF8'!Print_Area</vt:lpstr>
      <vt:lpstr>DF8map!Print_Area</vt:lpstr>
      <vt:lpstr>'DF9'!Print_Area</vt:lpstr>
      <vt:lpstr>DF9map!Print_Area</vt:lpstr>
      <vt:lpstr>Instructions!Print_Area</vt:lpstr>
      <vt:lpstr>Canvas!Print_Titles</vt:lpstr>
      <vt:lpstr>'DF1'!Print_Titles</vt:lpstr>
      <vt:lpstr>'DF10'!Print_Titles</vt:lpstr>
      <vt:lpstr>DF10map!Print_Titles</vt:lpstr>
      <vt:lpstr>DF1map!Print_Titles</vt:lpstr>
      <vt:lpstr>'DF2'!Print_Titles</vt:lpstr>
      <vt:lpstr>'DF3'!Print_Titles</vt:lpstr>
      <vt:lpstr>DF3map!Print_Titles</vt:lpstr>
      <vt:lpstr>'DF4'!Print_Titles</vt:lpstr>
      <vt:lpstr>DF4map!Print_Titles</vt:lpstr>
      <vt:lpstr>'DF5'!Print_Titles</vt:lpstr>
      <vt:lpstr>DF5map!Print_Titles</vt:lpstr>
      <vt:lpstr>'DF6'!Print_Titles</vt:lpstr>
      <vt:lpstr>DF6map!Print_Titles</vt:lpstr>
      <vt:lpstr>'DF7'!Print_Titles</vt:lpstr>
      <vt:lpstr>DF7map!Print_Titles</vt:lpstr>
      <vt:lpstr>'DF8'!Print_Titles</vt:lpstr>
      <vt:lpstr>DF8map!Print_Titles</vt:lpstr>
      <vt:lpstr>'DF9'!Print_Titles</vt:lpstr>
      <vt:lpstr>DF9map!Print_Titles</vt:lpstr>
      <vt:lpstr>Instructions!Print_Titles</vt:lpstr>
    </vt:vector>
  </TitlesOfParts>
  <Manager/>
  <Company>ISACA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COBIT® 2019 Governance System Design Toolkit V1.0</dc:title>
  <dc:subject/>
  <dc:creator>Dirk Steuperaert</dc:creator>
  <cp:keywords/>
  <dc:description>Toolkit companion to:_x000d_
COBIT® 2019 Design Guide: Designing an Information and Technology Governance Solution</dc:description>
  <cp:lastModifiedBy>ANA MARINA MONTENEGRO GALARZA</cp:lastModifiedBy>
  <cp:revision/>
  <dcterms:created xsi:type="dcterms:W3CDTF">2018-05-27T07:45:25Z</dcterms:created>
  <dcterms:modified xsi:type="dcterms:W3CDTF">2024-03-23T18:25:22Z</dcterms:modified>
  <cp:category>COBIT® 2019</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0x0101007ACD511463F9A240AFAF99E6D5A3DA79</vt:lpwstr>
  </property>
</Properties>
</file>