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1. Data Modelo/2. Ruta del Monche/"/>
    </mc:Choice>
  </mc:AlternateContent>
  <xr:revisionPtr revIDLastSave="0" documentId="13_ncr:1_{42B16FCB-3A90-C744-A528-6B855FAC1852}" xr6:coauthVersionLast="47" xr6:coauthVersionMax="47" xr10:uidLastSave="{00000000-0000-0000-0000-000000000000}"/>
  <bookViews>
    <workbookView xWindow="0" yWindow="0" windowWidth="28800" windowHeight="18000" tabRatio="801" activeTab="5" xr2:uid="{00000000-000D-0000-FFFF-FFFF00000000}"/>
  </bookViews>
  <sheets>
    <sheet name="Criterios de evaluación" sheetId="34" r:id="rId1"/>
    <sheet name="Var-Compras" sheetId="7" r:id="rId2"/>
    <sheet name="Hoja1" sheetId="18" state="hidden" r:id="rId3"/>
    <sheet name="Var-Transporte" sheetId="19" r:id="rId4"/>
    <sheet name="Var-Almacenamiento" sheetId="20" r:id="rId5"/>
    <sheet name="Hoja4" sheetId="35" r:id="rId6"/>
    <sheet name="Hoja3" sheetId="22" state="hidden" r:id="rId7"/>
    <sheet name="Hoja2" sheetId="12" state="hidden" r:id="rId8"/>
  </sheets>
  <externalReferences>
    <externalReference r:id="rId9"/>
  </externalReferences>
  <definedNames>
    <definedName name="_img1">[1]Datos!#REF!</definedName>
    <definedName name="_img2">[1]Datos!#REF!</definedName>
    <definedName name="_img3">[1]Datos!#REF!</definedName>
    <definedName name="_img4">[1]Datos!#REF!</definedName>
    <definedName name="_img5">[1]Datos!#REF!</definedName>
    <definedName name="_img6">[1]Datos!#REF!</definedName>
    <definedName name="ActivosTotales">#REF!</definedName>
    <definedName name="AñoDeInicioDelAñoFiscal">#REF!</definedName>
    <definedName name="Apellidos">[1]Datos!#REF!</definedName>
    <definedName name="_xlnm.Database">#REF!</definedName>
    <definedName name="BudgetCategory">#REF!</definedName>
    <definedName name="BuiltIn_Print_Area">#REF!</definedName>
    <definedName name="BuiltIn_Print_Area___0">#REF!</definedName>
    <definedName name="BuiltIn_Print_Area___0___0">#REF!</definedName>
    <definedName name="BuiltIn_Print_Area___0___0___0">#REF!</definedName>
    <definedName name="COMP01">#REF!</definedName>
    <definedName name="COMP02">#REF!</definedName>
    <definedName name="COMP03">#REF!</definedName>
    <definedName name="CONSULTA">INDIRECT(#REF!)</definedName>
    <definedName name="CRONO1">#REF!</definedName>
    <definedName name="DailyEvents">#REF!,#REF!,#REF!,#REF!,#REF!,#REF!</definedName>
    <definedName name="Dates">#REF!</definedName>
    <definedName name="DeudasTotales">#REF!</definedName>
    <definedName name="Empleados">#REF!</definedName>
    <definedName name="Enfasis">#REF!</definedName>
    <definedName name="EPS">#REF!</definedName>
    <definedName name="ESTADO_VÍA">#REF!</definedName>
    <definedName name="ESTÁNDAR_1">INDIRECT(#REF!)</definedName>
    <definedName name="Etapa1">#REF!</definedName>
    <definedName name="Etapa2">#REF!</definedName>
    <definedName name="Etapa3">#REF!</definedName>
    <definedName name="Etapa4">#REF!</definedName>
    <definedName name="Etapa5">#REF!</definedName>
    <definedName name="Events">#REF!</definedName>
    <definedName name="Firma_Asesor">[1]Datos!#REF!</definedName>
    <definedName name="firma_Rte_Legal">[1]Datos!#REF!</definedName>
    <definedName name="firma_Rte_SST">[1]Datos!#REF!</definedName>
    <definedName name="FormaHojaControl">#REF!</definedName>
    <definedName name="Fotos">INDIRECT(miFoto)</definedName>
    <definedName name="ghj0">#REF!</definedName>
    <definedName name="IMAGEN">[1]Datos!#REF!</definedName>
    <definedName name="impresion">#REF!</definedName>
    <definedName name="ITEM">[1]Datos!#REF!</definedName>
    <definedName name="LOCALIDAD">#REF!</definedName>
    <definedName name="logo">[1]Datos!#REF!</definedName>
    <definedName name="Macro1">#REF!</definedName>
    <definedName name="Macro2">#REF!</definedName>
    <definedName name="Macro3">#REF!</definedName>
    <definedName name="Macro4">#REF!</definedName>
    <definedName name="MesDeInicioDelAñoFiscal">#REF!</definedName>
    <definedName name="miFoto">#REF!</definedName>
    <definedName name="MonthNum">#REF!</definedName>
    <definedName name="MonthView">#REF!</definedName>
    <definedName name="Moto2">#REF!</definedName>
    <definedName name="Núm.MesAF">IF(MesDeInicioDelAñoFiscal="ENE",1,IF(MesDeInicioDelAñoFiscal="FEB",2,IF(MesDeInicioDelAñoFiscal="MAR",3,IF(MesDeInicioDelAñoFiscal="ABR",4,IF(MesDeInicioDelAñoFiscal="MAY",5,IF(MesDeInicioDelAñoFiscal="JUN",6,IF(MesDeInicioDelAñoFiscal="JUL",7,IF(MesDeInicioDelAñoFiscal="AGO",8,IF(MesDeInicioDelAñoFiscal="SEP",9,IF(MesDeInicioDelAñoFiscal="OCT",10,IF(MesDeInicioDelAñoFiscal="NOV",11,12)))))))))))</definedName>
    <definedName name="Obje0">#REF!</definedName>
    <definedName name="Obje1">#REF!</definedName>
    <definedName name="Obje2">#REF!</definedName>
    <definedName name="Obje3">#REF!</definedName>
    <definedName name="opsMin">MIN(#REF!)</definedName>
    <definedName name="PatrimonioNeto">#REF!</definedName>
    <definedName name="PROC1">#REF!</definedName>
    <definedName name="PROC10">#REF!</definedName>
    <definedName name="PROC11">#REF!</definedName>
    <definedName name="PROC12">#REF!</definedName>
    <definedName name="PROC13">#REF!</definedName>
    <definedName name="PROC2">#REF!</definedName>
    <definedName name="PROC3">#REF!</definedName>
    <definedName name="PROC4">#REF!</definedName>
    <definedName name="PROC5">#REF!</definedName>
    <definedName name="PROC6">#REF!</definedName>
    <definedName name="PROC7">#REF!</definedName>
    <definedName name="PROC8">#REF!</definedName>
    <definedName name="PROC9">#REF!</definedName>
    <definedName name="prsMin">MIN(#REF!)</definedName>
    <definedName name="RCOP1">#REF!</definedName>
    <definedName name="RCOP10">#REF!</definedName>
    <definedName name="RCOP11">#REF!</definedName>
    <definedName name="RCOP12">#REF!</definedName>
    <definedName name="RCOP2">#REF!</definedName>
    <definedName name="RCOP3">#REF!</definedName>
    <definedName name="RCOP4">#REF!</definedName>
    <definedName name="RCOP5">#REF!</definedName>
    <definedName name="RCOP6">#REF!</definedName>
    <definedName name="RCOP7">#REF!</definedName>
    <definedName name="RCOP8">#REF!</definedName>
    <definedName name="RCOP9">#REF!</definedName>
    <definedName name="solver_eng" localSheetId="4" hidden="1">1</definedName>
    <definedName name="solver_eng" localSheetId="1" hidden="1">1</definedName>
    <definedName name="solver_eng" localSheetId="3" hidden="1">1</definedName>
    <definedName name="solver_lin" localSheetId="4" hidden="1">2</definedName>
    <definedName name="solver_lin" localSheetId="1" hidden="1">2</definedName>
    <definedName name="solver_lin" localSheetId="3" hidden="1">2</definedName>
    <definedName name="solver_neg" localSheetId="4" hidden="1">1</definedName>
    <definedName name="solver_neg" localSheetId="1" hidden="1">1</definedName>
    <definedName name="solver_neg" localSheetId="3" hidden="1">1</definedName>
    <definedName name="solver_num" localSheetId="4" hidden="1">0</definedName>
    <definedName name="solver_num" localSheetId="1" hidden="1">0</definedName>
    <definedName name="solver_num" localSheetId="3" hidden="1">0</definedName>
    <definedName name="solver_opt" localSheetId="4" hidden="1">'Var-Almacenamiento'!$AF$5</definedName>
    <definedName name="solver_opt" localSheetId="1" hidden="1">'Var-Compras'!$AN$5</definedName>
    <definedName name="solver_opt" localSheetId="3" hidden="1">'Var-Transporte'!#REF!</definedName>
    <definedName name="solver_typ" localSheetId="4" hidden="1">1</definedName>
    <definedName name="solver_typ" localSheetId="1" hidden="1">1</definedName>
    <definedName name="solver_typ" localSheetId="3" hidden="1">1</definedName>
    <definedName name="solver_val" localSheetId="4" hidden="1">0</definedName>
    <definedName name="solver_val" localSheetId="1" hidden="1">0</definedName>
    <definedName name="solver_val" localSheetId="3" hidden="1">0</definedName>
    <definedName name="solver_ver" localSheetId="4" hidden="1">2</definedName>
    <definedName name="solver_ver" localSheetId="1" hidden="1">2</definedName>
    <definedName name="solver_ver" localSheetId="3" hidden="1">2</definedName>
    <definedName name="StartDate">#REF!</definedName>
    <definedName name="TablaVerificacion">#REF!</definedName>
    <definedName name="TableRowStart">ROW(#REF!)</definedName>
    <definedName name="TIPO_SECTOR">#REF!</definedName>
    <definedName name="TIPO_UBICACIÓN">#REF!</definedName>
    <definedName name="ViewMonth">#REF!</definedName>
    <definedName name="View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3" i="35" l="1"/>
  <c r="F18" i="35" l="1"/>
  <c r="F6" i="35"/>
  <c r="F129" i="35"/>
  <c r="F137" i="35"/>
  <c r="F117" i="35"/>
  <c r="F105" i="35"/>
  <c r="F93" i="35"/>
  <c r="F81" i="35"/>
  <c r="F69" i="35"/>
  <c r="F57" i="35"/>
  <c r="F45" i="35"/>
  <c r="F29" i="35"/>
  <c r="F140" i="35"/>
  <c r="F136" i="35"/>
  <c r="F132" i="35"/>
  <c r="F128" i="35"/>
  <c r="F124" i="35"/>
  <c r="F120" i="35"/>
  <c r="F116" i="35"/>
  <c r="F112" i="35"/>
  <c r="F108" i="35"/>
  <c r="F104" i="35"/>
  <c r="F100" i="35"/>
  <c r="F96" i="35"/>
  <c r="F92" i="35"/>
  <c r="F88" i="35"/>
  <c r="F84" i="35"/>
  <c r="F80" i="35"/>
  <c r="F76" i="35"/>
  <c r="F72" i="35"/>
  <c r="F68" i="35"/>
  <c r="F64" i="35"/>
  <c r="F60" i="35"/>
  <c r="F56" i="35"/>
  <c r="F52" i="35"/>
  <c r="F48" i="35"/>
  <c r="F44" i="35"/>
  <c r="F40" i="35"/>
  <c r="F36" i="35"/>
  <c r="F32" i="35"/>
  <c r="F28" i="35"/>
  <c r="F24" i="35"/>
  <c r="F20" i="35"/>
  <c r="F125" i="35"/>
  <c r="F113" i="35"/>
  <c r="F101" i="35"/>
  <c r="F85" i="35"/>
  <c r="F73" i="35"/>
  <c r="F61" i="35"/>
  <c r="F49" i="35"/>
  <c r="F37" i="35"/>
  <c r="F33" i="35"/>
  <c r="F21" i="35"/>
  <c r="F139" i="35"/>
  <c r="F135" i="35"/>
  <c r="F131" i="35"/>
  <c r="F127" i="35"/>
  <c r="F123" i="35"/>
  <c r="F119" i="35"/>
  <c r="F115" i="35"/>
  <c r="F111" i="35"/>
  <c r="F107" i="35"/>
  <c r="F103" i="35"/>
  <c r="F99" i="35"/>
  <c r="F95" i="35"/>
  <c r="F91" i="35"/>
  <c r="F87" i="35"/>
  <c r="F83" i="35"/>
  <c r="F79" i="35"/>
  <c r="F75" i="35"/>
  <c r="F71" i="35"/>
  <c r="F67" i="35"/>
  <c r="F63" i="35"/>
  <c r="F59" i="35"/>
  <c r="F55" i="35"/>
  <c r="F51" i="35"/>
  <c r="F47" i="35"/>
  <c r="F43" i="35"/>
  <c r="F39" i="35"/>
  <c r="F35" i="35"/>
  <c r="F31" i="35"/>
  <c r="F27" i="35"/>
  <c r="F23" i="35"/>
  <c r="F19" i="35"/>
  <c r="F121" i="35"/>
  <c r="F109" i="35"/>
  <c r="F97" i="35"/>
  <c r="F89" i="35"/>
  <c r="F77" i="35"/>
  <c r="F65" i="35"/>
  <c r="F53" i="35"/>
  <c r="F41" i="35"/>
  <c r="F25" i="35"/>
  <c r="F138" i="35"/>
  <c r="F134" i="35"/>
  <c r="F130" i="35"/>
  <c r="F126" i="35"/>
  <c r="F122" i="35"/>
  <c r="F118" i="35"/>
  <c r="F114" i="35"/>
  <c r="F110" i="35"/>
  <c r="F106" i="35"/>
  <c r="F102" i="35"/>
  <c r="F98" i="35"/>
  <c r="F94" i="35"/>
  <c r="F90" i="35"/>
  <c r="F86" i="35"/>
  <c r="F82" i="35"/>
  <c r="F78" i="35"/>
  <c r="F74" i="35"/>
  <c r="F70" i="35"/>
  <c r="F66" i="35"/>
  <c r="F62" i="35"/>
  <c r="F58" i="35"/>
  <c r="F54" i="35"/>
  <c r="F50" i="35"/>
  <c r="F46" i="35"/>
  <c r="F42" i="35"/>
  <c r="F38" i="35"/>
  <c r="F34" i="35"/>
  <c r="F30" i="35"/>
  <c r="F26" i="35"/>
  <c r="F22" i="35"/>
  <c r="F14" i="35"/>
  <c r="F16" i="35"/>
  <c r="F5" i="35"/>
  <c r="F3" i="35"/>
  <c r="F12" i="35"/>
  <c r="F8" i="35"/>
  <c r="F4" i="35"/>
  <c r="F15" i="35"/>
  <c r="F11" i="35"/>
  <c r="F7" i="35"/>
  <c r="F10" i="35"/>
  <c r="F17" i="35"/>
  <c r="F13" i="35"/>
  <c r="F9" i="35"/>
  <c r="F141" i="35" l="1"/>
  <c r="T4" i="7" l="1"/>
  <c r="K18" i="7"/>
  <c r="AI16" i="20"/>
  <c r="AI15" i="20"/>
  <c r="AI12" i="20"/>
  <c r="AI11" i="20"/>
  <c r="AI10" i="20"/>
  <c r="AI6" i="20"/>
  <c r="AI5" i="20"/>
  <c r="AI4" i="20"/>
  <c r="Z17" i="20"/>
  <c r="Z16" i="20"/>
  <c r="Z15" i="20"/>
  <c r="Z12" i="20"/>
  <c r="Z11" i="20"/>
  <c r="Z10" i="20"/>
  <c r="Q7" i="20"/>
  <c r="Q4" i="20"/>
  <c r="Z6" i="20"/>
  <c r="Z5" i="20"/>
  <c r="Z4" i="20"/>
  <c r="H20" i="20"/>
  <c r="AL16" i="20"/>
  <c r="AL15" i="20"/>
  <c r="AC17" i="20"/>
  <c r="AC16" i="20"/>
  <c r="AC15" i="20"/>
  <c r="AL12" i="20"/>
  <c r="AL11" i="20"/>
  <c r="AL10" i="20"/>
  <c r="AC12" i="20"/>
  <c r="AC11" i="20"/>
  <c r="AC10" i="20"/>
  <c r="AL6" i="20"/>
  <c r="AL5" i="20"/>
  <c r="AL4" i="20"/>
  <c r="AC6" i="20"/>
  <c r="AC5" i="20"/>
  <c r="AC4" i="20"/>
  <c r="T22" i="20"/>
  <c r="T21" i="20"/>
  <c r="T20" i="20"/>
  <c r="T19" i="20"/>
  <c r="T18" i="20"/>
  <c r="T17" i="20"/>
  <c r="T16" i="20"/>
  <c r="T15" i="20"/>
  <c r="T14" i="20"/>
  <c r="T13" i="20"/>
  <c r="T12" i="20"/>
  <c r="T11" i="20"/>
  <c r="T10" i="20"/>
  <c r="K20" i="20"/>
  <c r="K19" i="20"/>
  <c r="K18" i="20"/>
  <c r="K17" i="20"/>
  <c r="K16" i="20"/>
  <c r="K15" i="20"/>
  <c r="K14" i="20"/>
  <c r="K13" i="20"/>
  <c r="K12" i="20"/>
  <c r="K11" i="20"/>
  <c r="K10" i="20"/>
  <c r="T7" i="20"/>
  <c r="T6" i="20"/>
  <c r="T5" i="20"/>
  <c r="T4" i="20"/>
  <c r="K8" i="20"/>
  <c r="K7" i="20"/>
  <c r="K6" i="20"/>
  <c r="K5" i="20"/>
  <c r="K4" i="20"/>
  <c r="T20" i="19"/>
  <c r="T19" i="19"/>
  <c r="T18" i="19"/>
  <c r="T17" i="19"/>
  <c r="T16" i="19"/>
  <c r="T13" i="19"/>
  <c r="T12" i="19"/>
  <c r="T11" i="19"/>
  <c r="T10" i="19"/>
  <c r="T9" i="19"/>
  <c r="T8" i="19"/>
  <c r="T7" i="19"/>
  <c r="T6" i="19"/>
  <c r="T5" i="19"/>
  <c r="T4" i="19"/>
  <c r="K17" i="19"/>
  <c r="K16" i="19"/>
  <c r="K15" i="19"/>
  <c r="K14" i="19"/>
  <c r="K13" i="19"/>
  <c r="K12" i="19"/>
  <c r="K11" i="19"/>
  <c r="K10" i="19"/>
  <c r="K4" i="19"/>
  <c r="AC23" i="7"/>
  <c r="AC22" i="7"/>
  <c r="AC21" i="7"/>
  <c r="AL27" i="7"/>
  <c r="AL26" i="7"/>
  <c r="AL25" i="7"/>
  <c r="AL24" i="7"/>
  <c r="AL23" i="7"/>
  <c r="AL22" i="7"/>
  <c r="AL21" i="7"/>
  <c r="AL20" i="7"/>
  <c r="AL19" i="7"/>
  <c r="AL18" i="7"/>
  <c r="AL17" i="7"/>
  <c r="AL16" i="7"/>
  <c r="AL15" i="7"/>
  <c r="AL14" i="7"/>
  <c r="AC16" i="7"/>
  <c r="AC15" i="7"/>
  <c r="AC14" i="7"/>
  <c r="AL10" i="7"/>
  <c r="AL9" i="7"/>
  <c r="AL8" i="7"/>
  <c r="AL7" i="7"/>
  <c r="AL6" i="7"/>
  <c r="AL5" i="7"/>
  <c r="AL4" i="7"/>
  <c r="AC5" i="7"/>
  <c r="AC4" i="7"/>
  <c r="T9" i="7"/>
  <c r="T8" i="7"/>
  <c r="T7" i="7"/>
  <c r="T6" i="7"/>
  <c r="T5" i="7"/>
  <c r="T17" i="7"/>
  <c r="T16" i="7"/>
  <c r="T15" i="7"/>
  <c r="T14" i="7"/>
  <c r="T23" i="7"/>
  <c r="T22" i="7"/>
  <c r="T21" i="7"/>
  <c r="K27" i="7"/>
  <c r="K26" i="7"/>
  <c r="K25" i="7"/>
  <c r="K24" i="7"/>
  <c r="K23" i="7"/>
  <c r="K22" i="7"/>
  <c r="K21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H15" i="7"/>
  <c r="H12" i="7"/>
  <c r="H11" i="7"/>
  <c r="H10" i="7"/>
  <c r="H9" i="7"/>
  <c r="H8" i="7"/>
  <c r="H7" i="7"/>
  <c r="H6" i="7"/>
  <c r="H5" i="7"/>
  <c r="H4" i="7"/>
  <c r="AJ16" i="20" l="1"/>
  <c r="AA17" i="20"/>
  <c r="Q14" i="7" l="1"/>
  <c r="AA10" i="20" l="1"/>
  <c r="AJ15" i="20" l="1"/>
  <c r="AJ12" i="20"/>
  <c r="AJ11" i="20"/>
  <c r="AJ10" i="20"/>
  <c r="AJ6" i="20"/>
  <c r="AJ5" i="20"/>
  <c r="AJ4" i="20"/>
  <c r="AA16" i="20"/>
  <c r="AA15" i="20"/>
  <c r="AA12" i="20"/>
  <c r="AA11" i="20"/>
  <c r="AA6" i="20"/>
  <c r="AA5" i="20"/>
  <c r="AA4" i="20"/>
  <c r="Q20" i="19"/>
  <c r="Q13" i="19"/>
  <c r="Q6" i="19"/>
  <c r="Q5" i="19"/>
  <c r="Q4" i="19"/>
  <c r="H4" i="19"/>
  <c r="Z23" i="7"/>
  <c r="Z22" i="7"/>
  <c r="Z21" i="7"/>
  <c r="AI21" i="7"/>
  <c r="AI27" i="7"/>
  <c r="AI20" i="7"/>
  <c r="AI16" i="7"/>
  <c r="AI15" i="7"/>
  <c r="AI26" i="7"/>
  <c r="AI25" i="7"/>
  <c r="AI24" i="7"/>
  <c r="AI23" i="7"/>
  <c r="AI22" i="7"/>
  <c r="AI19" i="7"/>
  <c r="AI18" i="7"/>
  <c r="AI17" i="7"/>
  <c r="AI14" i="7"/>
  <c r="AI6" i="7"/>
  <c r="AI7" i="7"/>
  <c r="AI8" i="7"/>
  <c r="AI9" i="7"/>
  <c r="AI10" i="7"/>
  <c r="AI5" i="7"/>
  <c r="AI4" i="7"/>
  <c r="Z4" i="7"/>
  <c r="T21" i="22"/>
  <c r="Q21" i="22"/>
  <c r="R21" i="22" s="1"/>
  <c r="P21" i="22"/>
  <c r="T20" i="22"/>
  <c r="Q20" i="22"/>
  <c r="P20" i="22"/>
  <c r="T19" i="22"/>
  <c r="Q19" i="22"/>
  <c r="P19" i="22"/>
  <c r="T18" i="22"/>
  <c r="Q18" i="22"/>
  <c r="P18" i="22"/>
  <c r="T17" i="22"/>
  <c r="Q17" i="22"/>
  <c r="P17" i="22"/>
  <c r="T16" i="22"/>
  <c r="Q16" i="22"/>
  <c r="P16" i="22"/>
  <c r="T15" i="22"/>
  <c r="Q15" i="22"/>
  <c r="R15" i="22" s="1"/>
  <c r="P15" i="22"/>
  <c r="T14" i="22"/>
  <c r="Q14" i="22"/>
  <c r="P14" i="22"/>
  <c r="T13" i="22"/>
  <c r="Q13" i="22"/>
  <c r="P13" i="22"/>
  <c r="T12" i="22"/>
  <c r="Q12" i="22"/>
  <c r="R12" i="22" s="1"/>
  <c r="P12" i="22"/>
  <c r="T11" i="22"/>
  <c r="Q11" i="22"/>
  <c r="P11" i="22"/>
  <c r="T10" i="22"/>
  <c r="Q10" i="22"/>
  <c r="P10" i="22"/>
  <c r="T9" i="22"/>
  <c r="Q9" i="22"/>
  <c r="R9" i="22" s="1"/>
  <c r="P9" i="22"/>
  <c r="T8" i="22"/>
  <c r="Q8" i="22"/>
  <c r="P8" i="22"/>
  <c r="T7" i="22"/>
  <c r="Q7" i="22"/>
  <c r="P7" i="22"/>
  <c r="T6" i="22"/>
  <c r="Q6" i="22"/>
  <c r="R18" i="22" s="1"/>
  <c r="P6" i="22"/>
  <c r="T5" i="22"/>
  <c r="Q5" i="22"/>
  <c r="P5" i="22"/>
  <c r="T4" i="22"/>
  <c r="Q4" i="22"/>
  <c r="P4" i="22"/>
  <c r="J24" i="22"/>
  <c r="G24" i="22"/>
  <c r="F24" i="22"/>
  <c r="J23" i="22"/>
  <c r="G23" i="22"/>
  <c r="F23" i="22"/>
  <c r="J22" i="22"/>
  <c r="G22" i="22"/>
  <c r="F22" i="22"/>
  <c r="J21" i="22"/>
  <c r="G21" i="22"/>
  <c r="F21" i="22"/>
  <c r="J20" i="22"/>
  <c r="G20" i="22"/>
  <c r="F20" i="22"/>
  <c r="J19" i="22"/>
  <c r="G19" i="22"/>
  <c r="F19" i="22"/>
  <c r="J18" i="22"/>
  <c r="G18" i="22"/>
  <c r="F18" i="22"/>
  <c r="J17" i="22"/>
  <c r="G17" i="22"/>
  <c r="F17" i="22"/>
  <c r="J16" i="22"/>
  <c r="G16" i="22"/>
  <c r="F16" i="22"/>
  <c r="J15" i="22"/>
  <c r="G15" i="22"/>
  <c r="F15" i="22"/>
  <c r="J14" i="22"/>
  <c r="G14" i="22"/>
  <c r="F14" i="22"/>
  <c r="J13" i="22"/>
  <c r="G13" i="22"/>
  <c r="F13" i="22"/>
  <c r="J12" i="22"/>
  <c r="G12" i="22"/>
  <c r="F12" i="22"/>
  <c r="J11" i="22"/>
  <c r="G11" i="22"/>
  <c r="H11" i="22" s="1"/>
  <c r="F11" i="22"/>
  <c r="G10" i="22"/>
  <c r="F10" i="22"/>
  <c r="J9" i="22"/>
  <c r="G9" i="22"/>
  <c r="F9" i="22"/>
  <c r="J8" i="22"/>
  <c r="G8" i="22"/>
  <c r="F8" i="22"/>
  <c r="J7" i="22"/>
  <c r="G7" i="22"/>
  <c r="F7" i="22"/>
  <c r="J6" i="22"/>
  <c r="G6" i="22"/>
  <c r="F6" i="22"/>
  <c r="J5" i="22"/>
  <c r="G5" i="22"/>
  <c r="F5" i="22"/>
  <c r="J4" i="22"/>
  <c r="G4" i="22"/>
  <c r="F4" i="22"/>
  <c r="Q22" i="20"/>
  <c r="Q21" i="20"/>
  <c r="Q20" i="20"/>
  <c r="Q19" i="20"/>
  <c r="Q18" i="20"/>
  <c r="Q17" i="20"/>
  <c r="Q16" i="20"/>
  <c r="Q15" i="20"/>
  <c r="Q14" i="20"/>
  <c r="Q13" i="20"/>
  <c r="Q12" i="20"/>
  <c r="Q11" i="20"/>
  <c r="Q10" i="20"/>
  <c r="Q6" i="20"/>
  <c r="Q5" i="20"/>
  <c r="H11" i="20"/>
  <c r="H12" i="20"/>
  <c r="H13" i="20"/>
  <c r="H14" i="20"/>
  <c r="H15" i="20"/>
  <c r="H16" i="20"/>
  <c r="H17" i="20"/>
  <c r="H18" i="20"/>
  <c r="H19" i="20"/>
  <c r="H10" i="20"/>
  <c r="H5" i="20"/>
  <c r="H6" i="20"/>
  <c r="H7" i="20"/>
  <c r="H8" i="20"/>
  <c r="H4" i="20"/>
  <c r="Q19" i="19"/>
  <c r="Q18" i="19"/>
  <c r="Q17" i="19"/>
  <c r="Q16" i="19"/>
  <c r="Q12" i="19"/>
  <c r="Q11" i="19"/>
  <c r="Q10" i="19"/>
  <c r="Q9" i="19"/>
  <c r="Q8" i="19"/>
  <c r="Q7" i="19"/>
  <c r="H11" i="19"/>
  <c r="H12" i="19"/>
  <c r="H13" i="19"/>
  <c r="H14" i="19"/>
  <c r="H15" i="19"/>
  <c r="H16" i="19"/>
  <c r="H17" i="19"/>
  <c r="H10" i="19"/>
  <c r="Z16" i="7"/>
  <c r="Z15" i="7"/>
  <c r="Z14" i="7"/>
  <c r="Z5" i="7"/>
  <c r="Q23" i="7"/>
  <c r="Q22" i="7"/>
  <c r="Q21" i="7"/>
  <c r="Q17" i="7"/>
  <c r="Q16" i="7"/>
  <c r="Q15" i="7"/>
  <c r="Q5" i="7"/>
  <c r="Q6" i="7"/>
  <c r="Q7" i="7"/>
  <c r="Q8" i="7"/>
  <c r="Q9" i="7"/>
  <c r="Q4" i="7"/>
  <c r="R4" i="7" s="1"/>
  <c r="H22" i="7"/>
  <c r="H23" i="7"/>
  <c r="H24" i="7"/>
  <c r="H25" i="7"/>
  <c r="H26" i="7"/>
  <c r="H27" i="7"/>
  <c r="H21" i="7"/>
  <c r="H13" i="7"/>
  <c r="H14" i="7"/>
  <c r="H16" i="7"/>
  <c r="H17" i="7"/>
  <c r="H18" i="7"/>
  <c r="AL7" i="20"/>
  <c r="AL8" i="20"/>
  <c r="AL9" i="20"/>
  <c r="AL13" i="20"/>
  <c r="AL14" i="20"/>
  <c r="AC7" i="20"/>
  <c r="AC8" i="20"/>
  <c r="AC9" i="20"/>
  <c r="AC13" i="20"/>
  <c r="AC14" i="20"/>
  <c r="T8" i="20"/>
  <c r="T9" i="20"/>
  <c r="K21" i="20"/>
  <c r="K22" i="20"/>
  <c r="T15" i="19"/>
  <c r="AL11" i="7"/>
  <c r="I8" i="7" l="1"/>
  <c r="I17" i="7"/>
  <c r="I6" i="7"/>
  <c r="I15" i="7"/>
  <c r="I5" i="7"/>
  <c r="I11" i="7"/>
  <c r="I10" i="7"/>
  <c r="I9" i="7"/>
  <c r="I4" i="7"/>
  <c r="I14" i="7"/>
  <c r="I12" i="7"/>
  <c r="I13" i="7"/>
  <c r="I16" i="7"/>
  <c r="I18" i="7"/>
  <c r="I7" i="7"/>
  <c r="R17" i="20"/>
  <c r="I20" i="20"/>
  <c r="R13" i="20"/>
  <c r="R15" i="20"/>
  <c r="R16" i="20"/>
  <c r="R7" i="20"/>
  <c r="R6" i="20"/>
  <c r="R5" i="20"/>
  <c r="R14" i="20"/>
  <c r="R18" i="20"/>
  <c r="R19" i="20"/>
  <c r="R20" i="20"/>
  <c r="R4" i="20"/>
  <c r="R21" i="20"/>
  <c r="R10" i="20"/>
  <c r="R22" i="20"/>
  <c r="R11" i="20"/>
  <c r="R12" i="20"/>
  <c r="I4" i="20"/>
  <c r="I4" i="19"/>
  <c r="R10" i="19"/>
  <c r="R13" i="19"/>
  <c r="R16" i="19"/>
  <c r="R7" i="19"/>
  <c r="R18" i="19"/>
  <c r="R19" i="19"/>
  <c r="R6" i="19"/>
  <c r="I10" i="19"/>
  <c r="R20" i="19"/>
  <c r="R8" i="19"/>
  <c r="R9" i="19"/>
  <c r="R4" i="19"/>
  <c r="R11" i="19"/>
  <c r="R12" i="19"/>
  <c r="R17" i="19"/>
  <c r="R5" i="19"/>
  <c r="R14" i="7"/>
  <c r="AJ21" i="7"/>
  <c r="AJ27" i="7"/>
  <c r="AA14" i="7"/>
  <c r="AA21" i="7"/>
  <c r="AA22" i="7"/>
  <c r="AA23" i="7"/>
  <c r="R6" i="7"/>
  <c r="R5" i="7"/>
  <c r="AJ9" i="7"/>
  <c r="AJ16" i="7"/>
  <c r="AJ18" i="7"/>
  <c r="AJ20" i="7"/>
  <c r="AJ22" i="7"/>
  <c r="AJ23" i="7"/>
  <c r="AJ24" i="7"/>
  <c r="AJ17" i="7"/>
  <c r="AJ19" i="7"/>
  <c r="AJ25" i="7"/>
  <c r="AJ26" i="7"/>
  <c r="AJ10" i="7"/>
  <c r="AJ7" i="7"/>
  <c r="AJ14" i="7"/>
  <c r="AJ4" i="7"/>
  <c r="AJ6" i="7"/>
  <c r="AJ8" i="7"/>
  <c r="AJ15" i="7"/>
  <c r="AJ5" i="7"/>
  <c r="I17" i="19"/>
  <c r="R13" i="22"/>
  <c r="R6" i="22"/>
  <c r="R17" i="22"/>
  <c r="R11" i="22"/>
  <c r="R4" i="22"/>
  <c r="R8" i="22"/>
  <c r="R19" i="22"/>
  <c r="R5" i="22"/>
  <c r="R16" i="22"/>
  <c r="R20" i="22"/>
  <c r="R10" i="22"/>
  <c r="R14" i="22"/>
  <c r="R7" i="22"/>
  <c r="H23" i="22"/>
  <c r="H7" i="22"/>
  <c r="H12" i="22"/>
  <c r="H16" i="22"/>
  <c r="H20" i="22"/>
  <c r="H4" i="22"/>
  <c r="H13" i="22"/>
  <c r="H17" i="22"/>
  <c r="H21" i="22"/>
  <c r="H9" i="22"/>
  <c r="H14" i="22"/>
  <c r="H18" i="22"/>
  <c r="H22" i="22"/>
  <c r="H6" i="22"/>
  <c r="H10" i="22"/>
  <c r="H19" i="22"/>
  <c r="H24" i="22"/>
  <c r="H15" i="22"/>
  <c r="H5" i="22"/>
  <c r="H8" i="22"/>
  <c r="I6" i="20"/>
  <c r="I7" i="20"/>
  <c r="I14" i="20"/>
  <c r="I5" i="20"/>
  <c r="AA5" i="7"/>
  <c r="AA4" i="7"/>
  <c r="I18" i="20"/>
  <c r="I17" i="20"/>
  <c r="I8" i="20"/>
  <c r="I12" i="20"/>
  <c r="I11" i="20"/>
  <c r="I16" i="20"/>
  <c r="I13" i="20"/>
  <c r="I15" i="20"/>
  <c r="I10" i="20"/>
  <c r="I19" i="20"/>
  <c r="I12" i="19"/>
  <c r="I11" i="19"/>
  <c r="I15" i="19"/>
  <c r="I13" i="19"/>
  <c r="I16" i="19"/>
  <c r="I14" i="19"/>
  <c r="AA16" i="7"/>
  <c r="AA15" i="7"/>
  <c r="R15" i="7"/>
  <c r="R17" i="7"/>
  <c r="R21" i="7"/>
  <c r="R9" i="7"/>
  <c r="R22" i="7"/>
  <c r="R16" i="7"/>
  <c r="R23" i="7"/>
  <c r="R8" i="7"/>
  <c r="R7" i="7"/>
  <c r="I27" i="7"/>
  <c r="I25" i="7"/>
  <c r="I24" i="7"/>
  <c r="I22" i="7"/>
  <c r="I26" i="7"/>
  <c r="I23" i="7"/>
  <c r="I21" i="7"/>
  <c r="AC6" i="7"/>
  <c r="AC7" i="7"/>
  <c r="AC8" i="7"/>
  <c r="AC9" i="7"/>
  <c r="AC10" i="7"/>
  <c r="AC11" i="7"/>
  <c r="AC12" i="7"/>
  <c r="AC13" i="7"/>
  <c r="AC17" i="7"/>
  <c r="AC18" i="7"/>
  <c r="AC24" i="7"/>
  <c r="K5" i="19"/>
  <c r="K6" i="19"/>
  <c r="K7" i="19"/>
  <c r="K8" i="19"/>
  <c r="K9" i="19"/>
  <c r="K18" i="19"/>
  <c r="K19" i="19"/>
  <c r="K20" i="19"/>
  <c r="T13" i="7"/>
  <c r="T18" i="7"/>
  <c r="T24" i="7"/>
  <c r="AJ29" i="7" l="1"/>
  <c r="I29" i="7"/>
  <c r="AA24" i="20"/>
  <c r="R24" i="20"/>
  <c r="R22" i="19"/>
  <c r="AJ24" i="20"/>
  <c r="I24" i="20" l="1"/>
  <c r="I22" i="19"/>
  <c r="AA29" i="7"/>
  <c r="E65" i="18"/>
  <c r="F65" i="18" s="1"/>
  <c r="G65" i="18" s="1"/>
  <c r="F64" i="18"/>
  <c r="G64" i="18" s="1"/>
  <c r="E64" i="18"/>
  <c r="E63" i="18"/>
  <c r="F63" i="18" s="1"/>
  <c r="G63" i="18" s="1"/>
  <c r="E62" i="18"/>
  <c r="F62" i="18" s="1"/>
  <c r="G62" i="18" s="1"/>
  <c r="E61" i="18"/>
  <c r="F61" i="18" s="1"/>
  <c r="G61" i="18" s="1"/>
  <c r="F60" i="18"/>
  <c r="G60" i="18" s="1"/>
  <c r="E60" i="18"/>
  <c r="E59" i="18"/>
  <c r="F59" i="18" s="1"/>
  <c r="G59" i="18" s="1"/>
  <c r="E58" i="18"/>
  <c r="F58" i="18" s="1"/>
  <c r="G58" i="18" s="1"/>
  <c r="E57" i="18"/>
  <c r="F57" i="18" s="1"/>
  <c r="G57" i="18" s="1"/>
  <c r="F56" i="18"/>
  <c r="G56" i="18" s="1"/>
  <c r="E56" i="18"/>
  <c r="E55" i="18"/>
  <c r="F55" i="18" s="1"/>
  <c r="G55" i="18" s="1"/>
  <c r="E54" i="18"/>
  <c r="F54" i="18" s="1"/>
  <c r="G54" i="18" s="1"/>
  <c r="E53" i="18"/>
  <c r="F53" i="18" s="1"/>
  <c r="G53" i="18" s="1"/>
  <c r="F52" i="18"/>
  <c r="G52" i="18" s="1"/>
  <c r="E52" i="18"/>
  <c r="E51" i="18"/>
  <c r="F51" i="18" s="1"/>
  <c r="G51" i="18" s="1"/>
  <c r="E50" i="18"/>
  <c r="F50" i="18" s="1"/>
  <c r="G50" i="18" s="1"/>
  <c r="E49" i="18"/>
  <c r="F49" i="18" s="1"/>
  <c r="G49" i="18" s="1"/>
  <c r="F48" i="18"/>
  <c r="G48" i="18" s="1"/>
  <c r="E48" i="18"/>
  <c r="E47" i="18"/>
  <c r="F47" i="18" s="1"/>
  <c r="G47" i="18" s="1"/>
  <c r="E46" i="18"/>
  <c r="F46" i="18" s="1"/>
  <c r="G46" i="18" s="1"/>
  <c r="E45" i="18"/>
  <c r="F45" i="18" s="1"/>
  <c r="G45" i="18" s="1"/>
  <c r="F44" i="18"/>
  <c r="G44" i="18" s="1"/>
  <c r="E44" i="18"/>
  <c r="E43" i="18"/>
  <c r="F43" i="18" s="1"/>
  <c r="G43" i="18" s="1"/>
  <c r="E42" i="18"/>
  <c r="F42" i="18" s="1"/>
  <c r="G42" i="18" s="1"/>
  <c r="E41" i="18"/>
  <c r="F41" i="18" s="1"/>
  <c r="G41" i="18" s="1"/>
  <c r="F40" i="18"/>
  <c r="G40" i="18" s="1"/>
  <c r="E40" i="18"/>
  <c r="E39" i="18"/>
  <c r="F39" i="18" s="1"/>
  <c r="G39" i="18" s="1"/>
  <c r="E38" i="18"/>
  <c r="F38" i="18" s="1"/>
  <c r="G38" i="18" s="1"/>
  <c r="E37" i="18"/>
  <c r="F37" i="18" s="1"/>
  <c r="G37" i="18" s="1"/>
  <c r="F36" i="18"/>
  <c r="G36" i="18" s="1"/>
  <c r="E36" i="18"/>
  <c r="E35" i="18"/>
  <c r="F35" i="18" s="1"/>
  <c r="G35" i="18" s="1"/>
  <c r="E34" i="18"/>
  <c r="F34" i="18" s="1"/>
  <c r="G34" i="18" s="1"/>
  <c r="E33" i="18"/>
  <c r="F33" i="18" s="1"/>
  <c r="G33" i="18" s="1"/>
  <c r="F32" i="18"/>
  <c r="G32" i="18" s="1"/>
  <c r="E32" i="18"/>
  <c r="E31" i="18"/>
  <c r="F31" i="18" s="1"/>
  <c r="G31" i="18" s="1"/>
  <c r="E30" i="18"/>
  <c r="F30" i="18" s="1"/>
  <c r="G30" i="18" s="1"/>
  <c r="E29" i="18"/>
  <c r="F29" i="18" s="1"/>
  <c r="G29" i="18" s="1"/>
  <c r="F28" i="18"/>
  <c r="G28" i="18" s="1"/>
  <c r="E28" i="18"/>
  <c r="E27" i="18"/>
  <c r="F27" i="18" s="1"/>
  <c r="G27" i="18" s="1"/>
  <c r="E26" i="18"/>
  <c r="F26" i="18" s="1"/>
  <c r="G26" i="18" s="1"/>
  <c r="E25" i="18"/>
  <c r="F25" i="18" s="1"/>
  <c r="G25" i="18" s="1"/>
  <c r="F24" i="18"/>
  <c r="G24" i="18" s="1"/>
  <c r="E24" i="18"/>
  <c r="E23" i="18"/>
  <c r="F23" i="18" s="1"/>
  <c r="G23" i="18" s="1"/>
  <c r="E22" i="18"/>
  <c r="F22" i="18" s="1"/>
  <c r="G22" i="18" s="1"/>
  <c r="E21" i="18"/>
  <c r="F21" i="18" s="1"/>
  <c r="G21" i="18" s="1"/>
  <c r="F20" i="18"/>
  <c r="G20" i="18" s="1"/>
  <c r="E20" i="18"/>
  <c r="E19" i="18"/>
  <c r="F19" i="18" s="1"/>
  <c r="G19" i="18" s="1"/>
  <c r="E18" i="18"/>
  <c r="F18" i="18" s="1"/>
  <c r="G18" i="18" s="1"/>
  <c r="E17" i="18"/>
  <c r="F17" i="18" s="1"/>
  <c r="G17" i="18" s="1"/>
  <c r="F16" i="18"/>
  <c r="G16" i="18" s="1"/>
  <c r="E16" i="18"/>
  <c r="E15" i="18"/>
  <c r="F15" i="18" s="1"/>
  <c r="G15" i="18" s="1"/>
  <c r="E14" i="18"/>
  <c r="F14" i="18" s="1"/>
  <c r="G14" i="18" s="1"/>
  <c r="E13" i="18"/>
  <c r="F13" i="18" s="1"/>
  <c r="G13" i="18" s="1"/>
  <c r="F12" i="18"/>
  <c r="G12" i="18" s="1"/>
  <c r="E12" i="18"/>
  <c r="E11" i="18"/>
  <c r="F11" i="18" s="1"/>
  <c r="G11" i="18" s="1"/>
  <c r="E10" i="18"/>
  <c r="F10" i="18" s="1"/>
  <c r="G10" i="18" s="1"/>
  <c r="E9" i="18"/>
  <c r="F9" i="18" s="1"/>
  <c r="G9" i="18" s="1"/>
  <c r="F8" i="18"/>
  <c r="G8" i="18" s="1"/>
  <c r="E8" i="18"/>
  <c r="E7" i="18"/>
  <c r="F7" i="18" s="1"/>
  <c r="G7" i="18" s="1"/>
  <c r="E6" i="18"/>
  <c r="F6" i="18" s="1"/>
  <c r="G6" i="18" s="1"/>
  <c r="E5" i="18"/>
  <c r="F5" i="18" s="1"/>
  <c r="G5" i="18" s="1"/>
  <c r="F4" i="18"/>
  <c r="G4" i="18" s="1"/>
  <c r="E4" i="18"/>
  <c r="E3" i="18"/>
  <c r="F3" i="18" s="1"/>
  <c r="G3" i="18" s="1"/>
  <c r="E2" i="18"/>
  <c r="F2" i="18" s="1"/>
  <c r="G2" i="18" s="1"/>
  <c r="R29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E3" authorId="0" shapeId="0" xr:uid="{347CD837-EDD6-409B-996F-76EABE71C745}">
      <text>
        <r>
          <rPr>
            <b/>
            <u/>
            <sz val="14"/>
            <color rgb="FF000080"/>
            <rFont val="Arial"/>
            <family val="2"/>
          </rPr>
          <t>PRIORIZACIÓN - IMPACTO</t>
        </r>
        <r>
          <rPr>
            <b/>
            <sz val="10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1: Muy bajo</t>
        </r>
        <r>
          <rPr>
            <sz val="12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2: Bajo</t>
        </r>
        <r>
          <rPr>
            <sz val="12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3: Medio</t>
        </r>
        <r>
          <rPr>
            <sz val="12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4: Alto</t>
        </r>
      </text>
    </comment>
    <comment ref="F3" authorId="0" shapeId="0" xr:uid="{06EA65B9-3A87-4195-9EE8-12BAF013D7DF}">
      <text>
        <r>
          <rPr>
            <b/>
            <u/>
            <sz val="14"/>
            <color rgb="FF000080"/>
            <rFont val="Arial"/>
            <family val="2"/>
          </rPr>
          <t>PRIORIZACIÓN - URGENCIA</t>
        </r>
        <r>
          <rPr>
            <b/>
            <sz val="10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1: Escasa</t>
        </r>
        <r>
          <rPr>
            <sz val="12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2: Leve</t>
        </r>
        <r>
          <rPr>
            <sz val="12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3: Moderada</t>
        </r>
        <r>
          <rPr>
            <sz val="12"/>
            <color rgb="FF000080"/>
            <rFont val="Arial"/>
            <family val="2"/>
          </rPr>
          <t xml:space="preserve">
</t>
        </r>
        <r>
          <rPr>
            <b/>
            <sz val="12"/>
            <color rgb="FF000080"/>
            <rFont val="Arial"/>
            <family val="2"/>
          </rPr>
          <t>4: Severa</t>
        </r>
      </text>
    </comment>
    <comment ref="G3" authorId="0" shapeId="0" xr:uid="{4D178671-A11E-4CEE-AD32-5CADEC357653}">
      <text>
        <r>
          <rPr>
            <b/>
            <u/>
            <sz val="14"/>
            <color rgb="FF333399"/>
            <rFont val="Arial"/>
            <family val="2"/>
          </rPr>
          <t>PRIORIZACIÓN - ESFUERZO</t>
        </r>
        <r>
          <rPr>
            <b/>
            <sz val="10"/>
            <color rgb="FF333399"/>
            <rFont val="Arial"/>
            <family val="2"/>
          </rPr>
          <t xml:space="preserve">
</t>
        </r>
        <r>
          <rPr>
            <b/>
            <sz val="12"/>
            <color rgb="FF333399"/>
            <rFont val="Arial"/>
            <family val="2"/>
          </rPr>
          <t xml:space="preserve">1: Mínimo </t>
        </r>
        <r>
          <rPr>
            <sz val="12"/>
            <color rgb="FF333399"/>
            <rFont val="Arial"/>
            <family val="2"/>
          </rPr>
          <t xml:space="preserve">
</t>
        </r>
        <r>
          <rPr>
            <b/>
            <sz val="12"/>
            <color rgb="FF333399"/>
            <rFont val="Arial"/>
            <family val="2"/>
          </rPr>
          <t>2: Moderado</t>
        </r>
        <r>
          <rPr>
            <sz val="12"/>
            <color rgb="FF333399"/>
            <rFont val="Arial"/>
            <family val="2"/>
          </rPr>
          <t xml:space="preserve">
</t>
        </r>
        <r>
          <rPr>
            <b/>
            <sz val="12"/>
            <color rgb="FF333399"/>
            <rFont val="Arial"/>
            <family val="2"/>
          </rPr>
          <t>3: Muy duro</t>
        </r>
        <r>
          <rPr>
            <sz val="12"/>
            <color rgb="FF333399"/>
            <rFont val="Arial"/>
            <family val="2"/>
          </rPr>
          <t xml:space="preserve">
</t>
        </r>
        <r>
          <rPr>
            <b/>
            <sz val="12"/>
            <color rgb="FF333399"/>
            <rFont val="Arial"/>
            <family val="2"/>
          </rPr>
          <t>4: Máximo</t>
        </r>
      </text>
    </comment>
    <comment ref="N3" authorId="0" shapeId="0" xr:uid="{1347E055-6D60-409E-8B15-26405F49B48D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O3" authorId="0" shapeId="0" xr:uid="{FB843882-C74F-4B9C-92D9-54A0AEB4EA5A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P3" authorId="0" shapeId="0" xr:uid="{31FEA785-1414-4090-98E7-49A21F1A69D3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W3" authorId="0" shapeId="0" xr:uid="{4D681882-EDD8-4430-A1C3-1A42AB9C8421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X3" authorId="0" shapeId="0" xr:uid="{2D53BC52-3C43-49D1-AF92-3D1ED01192F7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Y3" authorId="0" shapeId="0" xr:uid="{D855CDB0-8D11-4EB8-9BDE-0A44F5F26DD9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AF3" authorId="0" shapeId="0" xr:uid="{248F74A4-1641-423A-BF36-0ADC82581893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AG3" authorId="0" shapeId="0" xr:uid="{8C4227C2-1558-4CB6-AF53-6AC1A68303B3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AH3" authorId="0" shapeId="0" xr:uid="{50A09719-9E02-4F0E-BFF3-471FAB1EC215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I4" authorId="1" shapeId="0" xr:uid="{C192BDF4-2FDB-D349-B252-B6D4D5F23855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R4" authorId="1" shapeId="0" xr:uid="{7FE85F96-0C62-4CA3-81D3-48F62D9DE736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AA4" authorId="1" shapeId="0" xr:uid="{CF9365C2-13E3-42F6-A240-CCFE8945D765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AJ4" authorId="1" shapeId="0" xr:uid="{BF1EAC16-D855-46D6-A49F-8CAB163AFFEE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D26" authorId="1" shapeId="0" xr:uid="{97C23045-BAF9-9248-9D45-AD84C792579D}">
      <text>
        <r>
          <rPr>
            <b/>
            <sz val="10"/>
            <color rgb="FF000000"/>
            <rFont val="Tahoma"/>
            <family val="2"/>
          </rPr>
          <t>No se tiene en cuenta en el analisis de variables.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E3" authorId="0" shapeId="0" xr:uid="{50FFFC1D-61CD-4C64-A9EE-825157803BED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F3" authorId="0" shapeId="0" xr:uid="{B35776D1-26B3-4DDF-870A-C49BD49E99A3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G3" authorId="0" shapeId="0" xr:uid="{FE8555CE-0CDA-4712-B5EA-73A408E24504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N3" authorId="0" shapeId="0" xr:uid="{F5743289-A52A-460F-8E8F-B99BF631B182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O3" authorId="0" shapeId="0" xr:uid="{E39AE062-F388-434E-BDE6-BC443EF8BF1E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P3" authorId="0" shapeId="0" xr:uid="{786A75EF-D949-4B86-9D7F-E6580ED681B5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I4" authorId="1" shapeId="0" xr:uid="{8D910E12-ADA8-4544-86AA-5DAD35379B90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R4" authorId="1" shapeId="0" xr:uid="{8357CC75-59E3-429C-8970-8B5321575EF4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E3" authorId="0" shapeId="0" xr:uid="{5ED271F4-B839-4513-867D-1B0E53437689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F3" authorId="0" shapeId="0" xr:uid="{8238EC80-3720-4B86-81D1-DD1D649598E7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G3" authorId="0" shapeId="0" xr:uid="{4629CEBA-3101-443C-A751-5889403169BD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N3" authorId="0" shapeId="0" xr:uid="{EC2F315D-4DC0-4C1E-A172-46B22F796BE1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O3" authorId="0" shapeId="0" xr:uid="{2BB89E9F-B2D6-4C76-AAF6-25CECEA90296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P3" authorId="0" shapeId="0" xr:uid="{D734B671-5B18-4E2E-BDE0-8025BBE35B1C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W3" authorId="0" shapeId="0" xr:uid="{AE7EB748-71C2-4515-A5E5-CEFD99A57563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X3" authorId="0" shapeId="0" xr:uid="{020D62CD-1D6A-4222-A4ED-86863E3C69C9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Y3" authorId="0" shapeId="0" xr:uid="{F1CD2EA6-ED92-4E2A-8BF7-720463382307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AF3" authorId="0" shapeId="0" xr:uid="{2AA7C6AF-21D3-4CCF-A0DB-E4C949FDD44C}">
      <text>
        <r>
          <rPr>
            <b/>
            <u/>
            <sz val="14"/>
            <color indexed="18"/>
            <rFont val="Arial"/>
            <family val="2"/>
          </rPr>
          <t>PRIORIZACIÓN - IMPACTO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Muy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Bajo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Medio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Alto</t>
        </r>
      </text>
    </comment>
    <comment ref="AG3" authorId="0" shapeId="0" xr:uid="{6071E214-8606-42A6-B652-02026101C2D6}">
      <text>
        <r>
          <rPr>
            <b/>
            <u/>
            <sz val="14"/>
            <color indexed="18"/>
            <rFont val="Arial"/>
            <family val="2"/>
          </rPr>
          <t>PRIORIZACIÓN - URGENCIA</t>
        </r>
        <r>
          <rPr>
            <b/>
            <sz val="10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1: Escasa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2: Leve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3: Moderada</t>
        </r>
        <r>
          <rPr>
            <sz val="12"/>
            <color indexed="18"/>
            <rFont val="Arial"/>
            <family val="2"/>
          </rPr>
          <t xml:space="preserve">
</t>
        </r>
        <r>
          <rPr>
            <b/>
            <sz val="12"/>
            <color indexed="18"/>
            <rFont val="Arial"/>
            <family val="2"/>
          </rPr>
          <t>4: Severa</t>
        </r>
      </text>
    </comment>
    <comment ref="AH3" authorId="0" shapeId="0" xr:uid="{7138EA01-3AF8-4475-A1EF-77F898F5AB60}">
      <text>
        <r>
          <rPr>
            <b/>
            <u/>
            <sz val="14"/>
            <color indexed="62"/>
            <rFont val="Arial"/>
            <family val="2"/>
          </rPr>
          <t>PRIORIZACIÓN - ESFUERZO</t>
        </r>
        <r>
          <rPr>
            <b/>
            <sz val="10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 xml:space="preserve">1: Mínimo 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2: Moderado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3: Muy duro</t>
        </r>
        <r>
          <rPr>
            <sz val="12"/>
            <color indexed="62"/>
            <rFont val="Arial"/>
            <family val="2"/>
          </rPr>
          <t xml:space="preserve">
</t>
        </r>
        <r>
          <rPr>
            <b/>
            <sz val="12"/>
            <color indexed="62"/>
            <rFont val="Arial"/>
            <family val="2"/>
          </rPr>
          <t>4: Máximo</t>
        </r>
      </text>
    </comment>
    <comment ref="I4" authorId="1" shapeId="0" xr:uid="{C1818E03-C576-48A3-9AC5-213304F23F8D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R4" authorId="1" shapeId="0" xr:uid="{BF4163FC-68F5-46B7-8691-6C8110564BD9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E91" authorId="0" shapeId="0" xr:uid="{BF5A222B-6ED3-4847-846B-7EDFBDD468C2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E107" authorId="0" shapeId="0" xr:uid="{D20419D1-BD20-894A-AD17-6A6854CCDBB9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C4" authorId="0" shapeId="0" xr:uid="{83BA5B62-1DC6-4AFE-AA75-90D51B733230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D4" authorId="0" shapeId="0" xr:uid="{E4E64737-B4E9-4BB7-808C-679222A83774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E4" authorId="0" shapeId="0" xr:uid="{D6A12090-A963-4AED-8713-F900C66B2620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H4" authorId="1" shapeId="0" xr:uid="{A47CBE92-477A-486B-9710-476A1E33F5AD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I4" authorId="0" shapeId="0" xr:uid="{F85BE14A-7B99-4A68-BB0C-3F53873FD0AE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M4" authorId="0" shapeId="0" xr:uid="{835AFE60-4264-4FEF-B4B6-1E0CA180E112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N4" authorId="0" shapeId="0" xr:uid="{2B0D5FF1-8DA1-4CB5-9416-FD0A13514ADC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O4" authorId="0" shapeId="0" xr:uid="{DC6FE708-B310-4A50-9071-0BBC3A75D25D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R4" authorId="1" shapeId="0" xr:uid="{1A03EF1F-6329-4498-86EE-B97CA702D5C9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S4" authorId="0" shapeId="0" xr:uid="{ECDB92A9-D35C-4E8A-BBD5-330969E2B90B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</commentList>
</comments>
</file>

<file path=xl/sharedStrings.xml><?xml version="1.0" encoding="utf-8"?>
<sst xmlns="http://schemas.openxmlformats.org/spreadsheetml/2006/main" count="1006" uniqueCount="366">
  <si>
    <t>Evaluación de desempeño</t>
  </si>
  <si>
    <t>Criterio</t>
  </si>
  <si>
    <t xml:space="preserve">Tendencia </t>
  </si>
  <si>
    <t>Calificación</t>
  </si>
  <si>
    <t>Excelente</t>
  </si>
  <si>
    <t xml:space="preserve">Bueno </t>
  </si>
  <si>
    <t xml:space="preserve">Regular </t>
  </si>
  <si>
    <t xml:space="preserve">Urgencia </t>
  </si>
  <si>
    <t>Esfuerzo</t>
  </si>
  <si>
    <r>
      <rPr>
        <sz val="10"/>
        <color theme="1"/>
        <rFont val="Calibri (Cuerpo)"/>
      </rPr>
      <t>Prioridad</t>
    </r>
    <r>
      <rPr>
        <sz val="10"/>
        <color theme="1"/>
        <rFont val="Trebuchet MS"/>
        <family val="2"/>
        <scheme val="minor"/>
      </rPr>
      <t xml:space="preserve"> en la toma de decisiones</t>
    </r>
  </si>
  <si>
    <t>Priorización</t>
  </si>
  <si>
    <t>Desempeño</t>
  </si>
  <si>
    <t>Compras</t>
  </si>
  <si>
    <t>Habilidad para establecer plan de entrenamiento del personal del proceso</t>
  </si>
  <si>
    <t>Se ha definido el método de trabajo para el proceso.</t>
  </si>
  <si>
    <t>G</t>
  </si>
  <si>
    <t>Deficente</t>
  </si>
  <si>
    <t>Impacto</t>
  </si>
  <si>
    <t>Urgencia</t>
  </si>
  <si>
    <r>
      <t xml:space="preserve">Área funcional
</t>
    </r>
    <r>
      <rPr>
        <b/>
        <sz val="12"/>
        <color rgb="FF0096FF"/>
        <rFont val="Calibri"/>
        <family val="2"/>
      </rPr>
      <t>Talento Humano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</si>
  <si>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Estratégico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</si>
  <si>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Tactico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</si>
  <si>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Operativo</t>
    </r>
  </si>
  <si>
    <t>Peso</t>
  </si>
  <si>
    <t>% del  Peso</t>
  </si>
  <si>
    <t>% de Priorizar</t>
  </si>
  <si>
    <t xml:space="preserve">  Se cuenta con la facultad de administración  o consecución de recursos  para el proceso,</t>
  </si>
  <si>
    <t>Habilidad para incorporar sistemas de gestión de conocimiento interno o logro de objetivos de compras.</t>
  </si>
  <si>
    <t>Capacidad para definir parametros de  control de  funciones o responsabilidades para el personal del proceso.</t>
  </si>
  <si>
    <t>Capacidad para el diseño o monitoreo de canales de comunicación en el proceso a nivel interno o externo</t>
  </si>
  <si>
    <t>Se ha definido política de evalución de desempeño e incentivos para el personal de proceso.</t>
  </si>
  <si>
    <t>Capacidad de  diseño o seguimiento  de indicadores  para la gestión del proceso - Balance Screcard.</t>
  </si>
  <si>
    <t>Se ha definido lineamientos para incentivar la mejora del proceso.</t>
  </si>
  <si>
    <t>Se eviden el compromiso por la gstión en SST ( Seguridad Industrial, Higiene O medicina preventiva)</t>
  </si>
  <si>
    <t>Se cuenta con las habilidades para desarrollar y promover  las compras de acuerdo a las politicas de la organización.</t>
  </si>
  <si>
    <t>Se validan  y monitorean  las competencias del personal en el proceso de compras.</t>
  </si>
  <si>
    <t xml:space="preserve">Se cuenta con la capacidad para validar las prácticas de gestión de equipos o liderazgo - Empowerment </t>
  </si>
  <si>
    <t>Se evidencian las habilidades de monitoreo del diseño, ejecución y control del programa de capacitación.</t>
  </si>
  <si>
    <t>Se eviden el monitoreo de la gstión en SST ( Seguridad Industrial, Higiene O medicina preventiva)</t>
  </si>
  <si>
    <t>Se evidencian las competencias del personal  en el cumplimiento de tareas en el proceso de compras</t>
  </si>
  <si>
    <t>Se evidencia las habilidades tecnicas, y analiticas del personall para la interprestación y consecución del plan de compras y las tareas que requiere..</t>
  </si>
  <si>
    <t>Se evidencia la motivación y responsabiliad del personal para el desarrollo de las tareas del proceso.</t>
  </si>
  <si>
    <t>Se evidencia la participación activa del personal en las jornadas de capacitación del proceso.</t>
  </si>
  <si>
    <t>Se evidencian el interes del personal por la mejora, en el hacer de cada tarea del proceso.</t>
  </si>
  <si>
    <t>Se eviden en el personal el compromiso por la gstión en SST ( Seguridad Industrial, Higiene O medicina preventiva)</t>
  </si>
  <si>
    <t>-</t>
  </si>
  <si>
    <t>Se evidencia el impacto de la rotación de personalen la  gestión del proceso.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</si>
  <si>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</si>
  <si>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</si>
  <si>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</si>
  <si>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</si>
  <si>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</si>
  <si>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</si>
  <si>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</si>
  <si>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</si>
  <si>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</si>
  <si>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</si>
  <si>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</si>
  <si>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</si>
  <si>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</si>
  <si>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</si>
  <si>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</si>
  <si>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</si>
  <si>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</si>
  <si>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</si>
  <si>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</si>
  <si>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</si>
  <si>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</si>
  <si>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</si>
  <si>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</si>
  <si>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</si>
  <si>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</si>
  <si>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</si>
  <si>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</si>
  <si>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</si>
  <si>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</si>
  <si>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</si>
  <si>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</si>
  <si>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</si>
  <si>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</si>
  <si>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</si>
  <si>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</si>
  <si>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</si>
  <si>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</si>
  <si>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</si>
  <si>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</si>
  <si>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</si>
  <si>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</si>
  <si>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</si>
  <si>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</si>
  <si>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</si>
  <si>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</si>
  <si>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</si>
  <si>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</si>
  <si>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</si>
  <si>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</si>
  <si>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</si>
  <si>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</si>
  <si>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</si>
  <si>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</si>
  <si>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</si>
  <si>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</si>
  <si>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</si>
  <si>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</si>
  <si>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</si>
  <si>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</si>
  <si>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</si>
  <si>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</si>
  <si>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</si>
  <si>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</si>
  <si>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</si>
  <si>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</si>
  <si>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</si>
  <si>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</si>
  <si>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</si>
  <si>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</si>
  <si>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</si>
  <si>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</si>
  <si>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</si>
  <si>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</si>
  <si>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</si>
  <si>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</si>
  <si>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</si>
  <si>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</si>
  <si>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</si>
  <si>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</si>
  <si>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</si>
  <si>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</si>
  <si>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</si>
  <si>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</si>
  <si>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</si>
  <si>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</si>
  <si>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</si>
  <si>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</si>
  <si>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</si>
  <si>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</si>
  <si>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r>
      <t xml:space="preserve">Área funcional
</t>
    </r>
    <r>
      <rPr>
        <b/>
        <sz val="12"/>
        <color rgb="FF0432FF"/>
        <rFont val="Calibri"/>
        <family val="2"/>
      </rPr>
      <t>Sostenibilidad</t>
    </r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</si>
  <si>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</si>
  <si>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</si>
  <si>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</si>
  <si>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</si>
  <si>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</si>
  <si>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</si>
  <si>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</si>
  <si>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</si>
  <si>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</si>
  <si>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</si>
  <si>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</si>
  <si>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</si>
  <si>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</si>
  <si>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</si>
  <si>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</si>
  <si>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r>
      <t xml:space="preserve">Área funcional
</t>
    </r>
    <r>
      <rPr>
        <b/>
        <sz val="12"/>
        <color rgb="FF0432FF"/>
        <rFont val="Calibri"/>
        <family val="2"/>
      </rPr>
      <t>Gestión de Inventarios</t>
    </r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</si>
  <si>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</si>
  <si>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</si>
  <si>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</si>
  <si>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</si>
  <si>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</si>
  <si>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</si>
  <si>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</si>
  <si>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</si>
  <si>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</si>
  <si>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</si>
  <si>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</si>
  <si>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</si>
  <si>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</si>
  <si>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</si>
  <si>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</si>
  <si>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</si>
  <si>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</si>
  <si>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</si>
  <si>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</si>
  <si>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</si>
  <si>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</si>
  <si>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</si>
  <si>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</si>
  <si>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</si>
  <si>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</si>
  <si>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</si>
  <si>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</si>
  <si>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</si>
  <si>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</si>
  <si>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</si>
  <si>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</si>
  <si>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</si>
  <si>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</si>
  <si>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</si>
  <si>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r>
      <rPr>
        <sz val="12"/>
        <color rgb="FF000000"/>
        <rFont val="Calibri"/>
        <family val="2"/>
      </rPr>
      <t xml:space="preserve">Área funcional
</t>
    </r>
    <r>
      <rPr>
        <b/>
        <sz val="12"/>
        <color rgb="FF0432FF"/>
        <rFont val="Calibri"/>
        <family val="2"/>
      </rPr>
      <t>Mantenimiento</t>
    </r>
  </si>
  <si>
    <r>
      <t xml:space="preserve">Área funcional
</t>
    </r>
    <r>
      <rPr>
        <b/>
        <sz val="12"/>
        <color rgb="FF0432FF"/>
        <rFont val="Calibri"/>
        <family val="2"/>
      </rPr>
      <t>Nivel Tecnológico</t>
    </r>
  </si>
  <si>
    <r>
      <t xml:space="preserve">Área funcional
</t>
    </r>
    <r>
      <rPr>
        <b/>
        <sz val="12"/>
        <color rgb="FF0432FF"/>
        <rFont val="Calibri"/>
        <family val="2"/>
      </rPr>
      <t>Talento Humano</t>
    </r>
  </si>
  <si>
    <r>
      <t xml:space="preserve">Área funcional
</t>
    </r>
    <r>
      <rPr>
        <b/>
        <sz val="12"/>
        <color rgb="FF0432FF"/>
        <rFont val="Calibri"/>
        <family val="2"/>
      </rPr>
      <t>Infraestructura</t>
    </r>
  </si>
  <si>
    <t>Transporte</t>
  </si>
  <si>
    <t>Almacenamiento</t>
  </si>
  <si>
    <t>Área funcional
Gestión de Compras</t>
  </si>
  <si>
    <t>Área funcional
Gestión del Riesgo</t>
  </si>
  <si>
    <r>
      <t xml:space="preserve">Área funcional
</t>
    </r>
    <r>
      <rPr>
        <b/>
        <sz val="12"/>
        <color rgb="FF0432FF"/>
        <rFont val="Calibri"/>
        <family val="2"/>
      </rPr>
      <t>Normativa  de Transporte de Alimentos Perecederos  y No Perecederos</t>
    </r>
  </si>
  <si>
    <t>Área funcional
Logística del Servicio</t>
  </si>
  <si>
    <t>Priorización de variables</t>
  </si>
  <si>
    <t>Se hace seguimiento de la gestión documental del proceso, de acuerdo al plan de compras.</t>
  </si>
  <si>
    <t>Se realiza el seguimiento a la selección  evaluación y reevaluación de proveedores de acuerdo a las directrices de dirección organizacional.</t>
  </si>
  <si>
    <t>Se hace seguimiento del plan de  compras</t>
  </si>
  <si>
    <t>Se cuenta con la habilidad para  elaborar , controlar o hacer seguimiento a documentos (cotizaciones, orden de compra, cuentas de cobro,facturas,contratos)  relativos a la compra.</t>
  </si>
  <si>
    <t>Se elabora listado de proveedores con su respectiva clasificación de prioridad.
Se realiza la selección,  evaluación y reevaluación de proveedores</t>
  </si>
  <si>
    <t>Se realiza la verificación de lo comprado</t>
  </si>
  <si>
    <t>Se cuenta con una política de activos  para el funcionamiento del proceso  de compras avalda desde la dirección de la compañía.</t>
  </si>
  <si>
    <t>Se ha diseñado  una plan de mantenimiento para el proceso avalado por la dirección de la compañía.</t>
  </si>
  <si>
    <t>Planeación de mantenimiento de equipos, software, hardware</t>
  </si>
  <si>
    <t>Documentación de inventario de activos del proceso de compras</t>
  </si>
  <si>
    <t>Se realiza el monitoreo de la política  de mantenimiento de equipos, software, hardware del proceso.</t>
  </si>
  <si>
    <t>Se evidencia el desrrollo del plan  de mantenimiento locativo para el  proceso de compras.</t>
  </si>
  <si>
    <t>Se evidencia el desarrollo del programa de inspecciones locativas por externos ( instituciones gubernamentales  y otros grupo de interés)</t>
  </si>
  <si>
    <t>Se evidencia el cumplimiento de la planeación de mantenimiento de software y hardware.</t>
  </si>
  <si>
    <t>Se han definido  estrategias  de gestión de riesgos  para las compras del proceso.</t>
  </si>
  <si>
    <t>La gestión de riesgo crea y protege el valor, identificando los objetivos y las prioridades en términos de mitigación de riesgos.</t>
  </si>
  <si>
    <t>La gestión del riesgo se considera como  parte integral del proceso.</t>
  </si>
  <si>
    <t>Se considera la gestión de riesgos para la mejora del proceso de compras.</t>
  </si>
  <si>
    <t>En la gestión del riesgo se reconocen las capacidades, percepciones e intenciones de los grupos de interes con que se relaciona el proceso.</t>
  </si>
  <si>
    <t>Se garantizan los recursos para la gestión del riesgo del proceso</t>
  </si>
  <si>
    <t>Para la gestión del riesgo se ha definido los medio de comunicación y difusión en el proceso.</t>
  </si>
  <si>
    <t>Se realiza la identificación, valoración de riesgos en las compras del establecimiento.</t>
  </si>
  <si>
    <t>Se tienen en cuenta el monitoreo de las tendencias de los mercados que afecten la gestión de compras.</t>
  </si>
  <si>
    <t>Establecen planes de contingencia que aseguren la reacción ante un riesgo inminente, como crisis economicas, efectos naturales o circustancias que afecten la cadena de suministro.</t>
  </si>
  <si>
    <t>Se evidencian la planeación y monitoreo de acciones resultado de la gestión de riesgo del proceso.</t>
  </si>
  <si>
    <t>Se evidencia la participación de los grupos de interes en preparación e implementación de planes para el tratamiento del riesgo en el proceso.</t>
  </si>
  <si>
    <t>Se evidencia que se causan adecuadamente  los recursos asignados para  la gestión del riesgo.</t>
  </si>
  <si>
    <t>Se cuenta con la identificación y difusión de los diferentes canales de comunicación y difusión del riesgo en el proceso.</t>
  </si>
  <si>
    <t>Se realiza el monitoreo de los controles establecidos para los riesgos del proceso en las actividades diarias por los trabajadores del proceso.</t>
  </si>
  <si>
    <t>Se identifican, documentan, los reportes de incidentes oportunamente por los colaboradores del proceso.</t>
  </si>
  <si>
    <t>Se han documentado y divulgado lecciones aprendidas, resultado de la gestión del riesgo por los colaboradores del proceso.</t>
  </si>
  <si>
    <t>Se cuenta con los soportes de capacitaciones y sensibilizaciones  del personal en la gestión del riesgo del proceso.</t>
  </si>
  <si>
    <t xml:space="preserve">Se ha diseñado e implementado un plan para la gestión del riesgo, craedo por colaboradores y grupos de interes del proceso. </t>
  </si>
  <si>
    <t>Se evidencian el presupuesto causado de los recursos para la gestión del riesgo.</t>
  </si>
  <si>
    <t>Se evidencia el uso de los colaboradores de los canales de comunicación y difusión de la gestión del riesgo del proceso.</t>
  </si>
  <si>
    <t>Se definen Politica de para la gestión de compras</t>
  </si>
  <si>
    <t>Idoneidad para  establecer alianzas con proveedores estratégicos. Se cuenta con la capacidad de identificar las tendencias O  novedades del mercado O factores de experiencia en el servicio.</t>
  </si>
  <si>
    <t>Se elaborar un plan de compras O contrataciones</t>
  </si>
  <si>
    <t>Se define pefill para la selección de proveedores</t>
  </si>
  <si>
    <t>Se establece la politica de selección O evaluación de proveedores</t>
  </si>
  <si>
    <t>Se definen los indicadores  y  metas para el proceso de compras.</t>
  </si>
  <si>
    <t>Se evidencia el seguimiento y monitoreso del plan de compras alineado con los objetivos de la empresa.</t>
  </si>
  <si>
    <t>Se evidencian las competencias  del personal  en el cumplimiento de tareas en el proceso de compras</t>
  </si>
  <si>
    <t>El personal realiza el reporte datos precisos y confiables de los datos de su gestión.</t>
  </si>
  <si>
    <t>El personal  reporta cuando los proveedores no cumplen con los plazos de entrega o no cumplen con los requisitos de calidad establecidos</t>
  </si>
  <si>
    <t>El trabajador informa la adquisición de productos o servicios de proveedores que no cumplen con los estándares éticos o que tienen una mala reputación.</t>
  </si>
  <si>
    <t>Se ha realizado el análisi  e identificación de las necesidades de documentación/requisitos  de transporte  de alimentos perecederos y no perecederos</t>
  </si>
  <si>
    <t>Se realiza la verificación del cumplimiento de la documentación y  procedimiento para el control de los alimentos bajo la regulación normativa.</t>
  </si>
  <si>
    <t>Se ha realizado y divulgao el mapeo de requerimientos mínimos legales de indole físico-químicos y/o logísticos  para el transporte</t>
  </si>
  <si>
    <t>Se reconocen en el personal los  lineamientos  para la revisión  y validación de documentos  de transporte de acuerdo a las caracteristicas de las materias primas, insumos y productos precederos, carnicos y demas.</t>
  </si>
  <si>
    <t>Validación de  regulación para el personal que manipula  alimentos precederos y no precederos ( contaminación cruzada)</t>
  </si>
  <si>
    <t>Se identifican periodicamente los requisitos legales aplicables al transporte de alimentos.</t>
  </si>
  <si>
    <t xml:space="preserve">Se proponen acciones para validadr la actualización en requistos elgales de los trabajadores </t>
  </si>
  <si>
    <t>El personal reconocen los requisitos legales aplicables a los productos que se requieren transportar</t>
  </si>
  <si>
    <t xml:space="preserve">El personal verifica en la recepción, que  en el transporte de alimentos, se  halla monitoreado  los  diversos factores para garantizar la integridad de los productos, como calidad, seguridad alimentaria. </t>
  </si>
  <si>
    <t>Reconocimiento de necesidades para el transporte ( Capacidad de vehiculos, garantia de cadena de frio, horarios de entrega, manipulación de precederos) de alimentos precederos y no precederos.</t>
  </si>
  <si>
    <t>Se realiza el reconocimiento y aprobación de rutas para los productos adquiridos.</t>
  </si>
  <si>
    <t>Se verifica la apacidad de transporte  en terminos generales ( propia y/o terceros), dejando registro.</t>
  </si>
  <si>
    <t>Se realiza la verificación y aprobación de adecuación y acondicionamiento de vehículos para el transporte de alimentos</t>
  </si>
  <si>
    <t>Se vierifica el cumplimiento de las disposicion de Seguridad y Salud en el trabajo en especial el uso EPP en el transporte.</t>
  </si>
  <si>
    <t>El personal del establecimiento revisa el cumplimiento  de rutas</t>
  </si>
  <si>
    <t>El personal encargado de la recepción de servicio de transporte documenta el estado del  acondicionamiento de vehículos.</t>
  </si>
  <si>
    <t>El personal encargado de la recepción de servicio de transpore  valida el uso de  la documentaciòn que permite validar el  estado del  acondicionamiento de vehículos para el transporte de alimentos</t>
  </si>
  <si>
    <t>Que registro cuentan de la implementación de Establecer procedimientos para manejar situaciones de emergencia, como fallos en el sistema de refrigeración o accidentes que puedan comprometer la calidad de los productos perecederos.</t>
  </si>
  <si>
    <t>Se han planificado los  procedimientos para manejar situaciones de emergencia, como fallos en el sistema de refrigeración o accidentes que puedan comprometer la calidad de los productos perecederos.</t>
  </si>
  <si>
    <t>El personal del establecimiento revisa las planeación   de rutas</t>
  </si>
  <si>
    <t>El personal del establecimiento revisa las  condiciones para el servicio  de transporte en la recepcion de productos.</t>
  </si>
  <si>
    <t>El personal del establecimiento da Aprobación de EPP de acuerdo a las caracteristicas de necesidades de transporte</t>
  </si>
  <si>
    <t>El personal encargado de la recepción de servicio de transpore  reconoce y divulga  la documentaciòn que permite validar el  estado del  acondicionamiento de los  vehículos para el transporte de alimentos</t>
  </si>
  <si>
    <t>Se identifican las necesidades, se documentan, se gestionan por medio de un programa de sostenibilidad, de acuerdo con las oportunidades ambientales, socioculturales y económicos, generadas por sus actividades y la manipulación de los  productos.</t>
  </si>
  <si>
    <t>El establecimiento tiene identificado los productos y procedimientos que pueden tener impacto negativo sobre la sostenibilidad.</t>
  </si>
  <si>
    <t>Se han establecido políticas de apoyo a las comunidades, dando priorizar la contratación como proveedores para el proceso.</t>
  </si>
  <si>
    <t>Se ha documentado para el proceso los lineamientos de comportamiento que se demuestre el compromiso del establecimiento en relación a la prevención de la explotación sexual y comercial de niños, niñas y adolescentes.</t>
  </si>
  <si>
    <t>Desde la dirección del  proceso de promueve el respeto por el patrimonio natural  y cultura</t>
  </si>
  <si>
    <t>Se hace direccionamiento del programa de sostenibilidad, se promueven y revisan los objetivos y metas periódicamente.</t>
  </si>
  <si>
    <t>Se evalúan y monitoreo el  programa de sostenibilidad en el desarrollo de las actividades del personal del proceso,  como el uso eficiente del agua, energía ,manipulación de productos y gestión de residuos.</t>
  </si>
  <si>
    <t>Sea verifica el cumplimiento de la política de priorización de la contratación de  la comunidad, como proveedores para el proceso.</t>
  </si>
  <si>
    <t>Se sensibiliza y monitorea en el establecimiento y proceso  la prevención de la explotación sexual y comercial de niños, niñas y adolescentes (ESCNNA).</t>
  </si>
  <si>
    <t>Se realiza la validación y monitoreo  de la  disposición adecuada de los residuos y de los medios de publicidad, fometando el respeto por el patrimonio natural y cultura.</t>
  </si>
  <si>
    <t>El personal responsable es las actividades del proceso desarrolla las actividades del programa de sostenibilidad y fomenta el cumplimiento de los objetivos y metas.</t>
  </si>
  <si>
    <t>El personal en cargado de las actividades reconoce y desarrolla  las actividades propias del programa de sostenibilidad como el uso eficiente del agua, energía ,manipulación de productos y gestión de residuos</t>
  </si>
  <si>
    <t xml:space="preserve">Se evidencia en los proveedores y personal del proceso que se cumple la política de apoyo a las comunidades </t>
  </si>
  <si>
    <t xml:space="preserve">Todo el personal que esta vinculado al proceso es mayor de edad </t>
  </si>
  <si>
    <t>El personal responsable del proceso hace disposición adecuada de los residuos y de los medios de publicidad.</t>
  </si>
  <si>
    <t>Uso de Energía Renovable: Considerar la instalación de paneles solares o la compra de energía renovable para reducir la huella de carbono del restaurante.</t>
  </si>
  <si>
    <t>Desde las directivas del proceso se han establecido lineamientos para la planeación y monitoreo de cantidades y costos.</t>
  </si>
  <si>
    <t>Se han dispuesto lineamientos para la paneación y monitoreo de la demanda</t>
  </si>
  <si>
    <t xml:space="preserve">Se realiza la planeación de reabastecimiento de  materia primas e insumos </t>
  </si>
  <si>
    <t>Definición de  comunicaciones,canales, responsables de comunicados y frecuencia.</t>
  </si>
  <si>
    <t>Monitoreo y seguimiento de volumenes y costos por desperdiciós, dando alcance a los desperdicios.</t>
  </si>
  <si>
    <t xml:space="preserve">Se verifican los  requerimientos, distribución y organización de productos </t>
  </si>
  <si>
    <t>Se gestionan las recetas y cálculo de costes.</t>
  </si>
  <si>
    <t>El despacho de materias primas e insumos es directamente a la cocina - Gestión centralizada de la cocina.</t>
  </si>
  <si>
    <t>Se valida la suficiencia  de la capacidad  Instalada para las operaciones  del almacén.</t>
  </si>
  <si>
    <t>Responsabilidad de custodia eficientes de productos y materias primas - Control de ingreso.</t>
  </si>
  <si>
    <t>El personal del proceso hace el control y verificación de las cantidades de  desperdicios que genera el proceso.</t>
  </si>
  <si>
    <t>Se realiza el monitoreo del  nivel de existencias y  rotación en el proceso.</t>
  </si>
  <si>
    <t xml:space="preserve">Gestión de la vida útil de los artículos de stock, etiqueteado de productos </t>
  </si>
  <si>
    <t>Se evidencia el espacios de almacenamiento de productos organizados, señalización y demarcación.</t>
  </si>
  <si>
    <t>El personal del proceso controla y verifica de variables de conservación ( temperatura, humedad y luz)</t>
  </si>
  <si>
    <t>El presonal entrega de materias primas e insumos  - flexibilidad en la preparación de pedidos</t>
  </si>
  <si>
    <t>En el proceso se realiza el registro diario de entredas y salidas del almancén.</t>
  </si>
  <si>
    <t>Asignación de presupuesto para el plan de mantenimiento del proceso de almacén</t>
  </si>
  <si>
    <t>Se ha documentado la politica  de mantenimiento de equipos, sofware, hardware del proceso.</t>
  </si>
  <si>
    <t>Se cuenta con progama de calibración de equipos del proceso que lo requieren</t>
  </si>
  <si>
    <t>Se han definido el control  y ejecución del plan de mantenimiento de redes hidrahulicas, electricas, gas e infraestructura.</t>
  </si>
  <si>
    <t>Se realiza el monitoreo de la politica  de mantenimiento de equipos, software, hardware del proceso.</t>
  </si>
  <si>
    <t>Se realiza el monitoreo y se documenta de la calibración de los equipoos del proceso que lo requieren.</t>
  </si>
  <si>
    <t>El personal del proceso reporta las necesidades de señalización y demarcación areas y mantenimiento en general  de redes hidrahulicas, electricas, gas e infraestructura.</t>
  </si>
  <si>
    <t>El personal del proceso de las necesidades de mantenimiento de equipos, software, hardware.</t>
  </si>
  <si>
    <t>El personal del proceso hace el reporte cuando envidencia novedades en la calibración de los equipos-.</t>
  </si>
  <si>
    <t>Se cuenta con la planificación de recursos propios o al alcance de la empresa, tales como desarrollo de software
logístico propio a partir de software libre o con funcionalidades básicas.</t>
  </si>
  <si>
    <t>Existencia de politica de seguridad Informática para el proceso de almacén.</t>
  </si>
  <si>
    <t>Plan de la infraestructura del proceso de almacén.</t>
  </si>
  <si>
    <t>Se identifican los  recursos físicos  y logísticos para el mantenimiento  de  recursos  tecnológicos del proceso de almacén.</t>
  </si>
  <si>
    <t>Se evidencia flexibilidad y agilidad en el manejo de la información - Se cuenta con un centro almacenamiento  de datos para el proceso de almacén.</t>
  </si>
  <si>
    <t>Se ha establecideo las redes de comunicación para el proceso de almacén-  uso de almacenamiento en la nube.</t>
  </si>
  <si>
    <t>El presonal del proceso esta  usando dispositivos electronicos en la operación de  almacenamiento - Se cuenta con un centro almacenamiento  de datos para el proceso de almacén.</t>
  </si>
  <si>
    <t>Se utilizan aplicaciones empresariales para el control de existencias, monitoreo de ingreso o salida de materias primas o insumos, aarqueo de inventarios.</t>
  </si>
  <si>
    <t>Indicador</t>
  </si>
  <si>
    <t>Eficiencia: Mide la cantidad de recursos utilizados en relación con los resultados obtenidos.</t>
  </si>
  <si>
    <t xml:space="preserve"> Tiempo de ciclo del proceso</t>
  </si>
  <si>
    <t>Porcentaje de objetivos alcanzados</t>
  </si>
  <si>
    <t>Capacidad de ajustar la producción a diferentes requisitos</t>
  </si>
  <si>
    <t>Evaluaciones de calidad por clientes o auditorías internas</t>
  </si>
  <si>
    <r>
      <t xml:space="preserve"> </t>
    </r>
    <r>
      <rPr>
        <b/>
        <sz val="10"/>
        <color theme="1"/>
        <rFont val="Calibri (Cuerpo)"/>
      </rPr>
      <t>Impacto</t>
    </r>
  </si>
  <si>
    <r>
      <rPr>
        <b/>
        <sz val="7"/>
        <color theme="1"/>
        <rFont val="Trebuchet MS (Cuerpo)"/>
      </rPr>
      <t>Bajo impacto:</t>
    </r>
    <r>
      <rPr>
        <sz val="7"/>
        <color theme="1"/>
        <rFont val="Trebuchet MS"/>
        <family val="2"/>
        <scheme val="minor"/>
      </rPr>
      <t xml:space="preserve"> La mejora tiene un impacto limitado o marginal en los resultados del negocio.</t>
    </r>
  </si>
  <si>
    <r>
      <rPr>
        <b/>
        <sz val="7"/>
        <color theme="1"/>
        <rFont val="Trebuchet MS"/>
        <family val="2"/>
        <scheme val="minor"/>
      </rPr>
      <t>Medio impacto:</t>
    </r>
    <r>
      <rPr>
        <sz val="7"/>
        <color theme="1"/>
        <rFont val="Trebuchet MS"/>
        <family val="2"/>
        <scheme val="minor"/>
      </rPr>
      <t xml:space="preserve"> La mejora tiene un efecto positivo, pero no sustancial en los resultados clave, con beneficios visibles en el mediano plazo.</t>
    </r>
  </si>
  <si>
    <r>
      <rPr>
        <b/>
        <sz val="7"/>
        <color theme="1"/>
        <rFont val="Trebuchet MS (Cuerpo)"/>
      </rPr>
      <t>Alto impacto:</t>
    </r>
    <r>
      <rPr>
        <sz val="7"/>
        <color theme="1"/>
        <rFont val="Trebuchet MS"/>
        <family val="2"/>
        <scheme val="minor"/>
      </rPr>
      <t xml:space="preserve"> La mejora genera cambios significativos y medibles en los resultados del negocio, con beneficios directos en áreas como reducción de costos, aumento de ingresos o mejora en la satisfacción del cliente.</t>
    </r>
  </si>
  <si>
    <r>
      <rPr>
        <b/>
        <sz val="7"/>
        <color theme="1"/>
        <rFont val="Trebuchet MS"/>
        <family val="2"/>
        <scheme val="minor"/>
      </rPr>
      <t>Baja urgencia:</t>
    </r>
    <r>
      <rPr>
        <sz val="7"/>
        <color theme="1"/>
        <rFont val="Trebuchet MS"/>
        <family val="2"/>
        <scheme val="minor"/>
      </rPr>
      <t xml:space="preserve"> La mejora no es esencial en el corto plazo y puede ser programada para su implementación en el futuro sin mayores riesgos.</t>
    </r>
  </si>
  <si>
    <r>
      <rPr>
        <b/>
        <sz val="7"/>
        <color theme="1"/>
        <rFont val="Trebuchet MS"/>
        <family val="2"/>
        <scheme val="minor"/>
      </rPr>
      <t>Mediana urgencia</t>
    </r>
    <r>
      <rPr>
        <sz val="7"/>
        <color theme="1"/>
        <rFont val="Trebuchet MS"/>
        <family val="2"/>
        <scheme val="minor"/>
      </rPr>
      <t>: La mejora es importante, pero las consecuencias de no implementarla no son críticas a corto plazo. Puede esperar algunas semanas o meses.</t>
    </r>
  </si>
  <si>
    <r>
      <rPr>
        <b/>
        <sz val="7"/>
        <color theme="1"/>
        <rFont val="Trebuchet MS"/>
        <family val="2"/>
        <scheme val="minor"/>
      </rPr>
      <t>Alta urgencia</t>
    </r>
    <r>
      <rPr>
        <sz val="7"/>
        <color theme="1"/>
        <rFont val="Trebuchet MS"/>
        <family val="2"/>
        <scheme val="minor"/>
      </rPr>
      <t>: Si no se implementa la mejora de inmediato, se pueden producir pérdidas financieras, deterioro en la calidad, o se pierde una ventaja competitiva significativa. Requiere acción en el corto plazo.</t>
    </r>
  </si>
  <si>
    <r>
      <rPr>
        <b/>
        <sz val="7"/>
        <color theme="1"/>
        <rFont val="Trebuchet MS"/>
        <family val="2"/>
        <scheme val="minor"/>
      </rPr>
      <t>Bajo esfuerzo:</t>
    </r>
    <r>
      <rPr>
        <sz val="7"/>
        <color theme="1"/>
        <rFont val="Trebuchet MS"/>
        <family val="2"/>
        <scheme val="minor"/>
      </rPr>
      <t xml:space="preserve"> La mejora es fácil de implementar con recursos y capacidades ya disponibles, y no requiere grandes inversiones de tiempo o dinero</t>
    </r>
  </si>
  <si>
    <r>
      <rPr>
        <b/>
        <sz val="7"/>
        <color theme="1"/>
        <rFont val="Trebuchet MS"/>
        <family val="2"/>
        <scheme val="minor"/>
      </rPr>
      <t>Esfuerzo moderado</t>
    </r>
    <r>
      <rPr>
        <sz val="7"/>
        <color theme="1"/>
        <rFont val="Trebuchet MS"/>
        <family val="2"/>
        <scheme val="minor"/>
      </rPr>
      <t>: Requiere un esfuerzo considerable, pero dentro de los límites de los recursos y capacidades actuales. El impacto en otras áreas es gestionable.</t>
    </r>
  </si>
  <si>
    <r>
      <rPr>
        <b/>
        <sz val="7"/>
        <color theme="1"/>
        <rFont val="Trebuchet MS"/>
        <family val="2"/>
        <scheme val="minor"/>
      </rPr>
      <t>Alto esfuerz</t>
    </r>
    <r>
      <rPr>
        <sz val="7"/>
        <color theme="1"/>
        <rFont val="Trebuchet MS"/>
        <family val="2"/>
        <scheme val="minor"/>
      </rPr>
      <t>o: Requiere una cantidad significativa de recursos, tiempo prolongado de implementación, cambios en varias áreas de la organización, o la adquisición de nuevas tecnologías o capacidades.</t>
    </r>
  </si>
  <si>
    <r>
      <rPr>
        <b/>
        <sz val="8"/>
        <color theme="1"/>
        <rFont val="Trebuchet MS"/>
        <family val="2"/>
        <scheme val="minor"/>
      </rPr>
      <t>Efectividad:</t>
    </r>
    <r>
      <rPr>
        <sz val="8"/>
        <color theme="1"/>
        <rFont val="Trebuchet MS"/>
        <family val="2"/>
        <scheme val="minor"/>
      </rPr>
      <t xml:space="preserve"> Evalúa la capacidad del proceso para alcanzar los objetivos establecidos.</t>
    </r>
  </si>
  <si>
    <r>
      <rPr>
        <b/>
        <sz val="8"/>
        <color theme="1"/>
        <rFont val="Trebuchet MS"/>
        <family val="2"/>
        <scheme val="minor"/>
      </rPr>
      <t xml:space="preserve">Flexibilidad: </t>
    </r>
    <r>
      <rPr>
        <sz val="8"/>
        <color theme="1"/>
        <rFont val="Trebuchet MS"/>
        <family val="2"/>
        <scheme val="minor"/>
      </rPr>
      <t>Mide la capacidad del proceso para adaptarse a cambios en el entorno.</t>
    </r>
  </si>
  <si>
    <r>
      <rPr>
        <b/>
        <sz val="8"/>
        <color theme="1"/>
        <rFont val="Trebuchet MS"/>
        <family val="2"/>
        <scheme val="minor"/>
      </rPr>
      <t>Calidad:</t>
    </r>
    <r>
      <rPr>
        <sz val="8"/>
        <color theme="1"/>
        <rFont val="Trebuchet MS"/>
        <family val="2"/>
        <scheme val="minor"/>
      </rPr>
      <t xml:space="preserve"> Evalúa el nivel de calidad de los productos o servicios generados.</t>
    </r>
  </si>
  <si>
    <t>SubProceso</t>
  </si>
  <si>
    <t>Dimension</t>
  </si>
  <si>
    <t>aFuncional</t>
  </si>
  <si>
    <t>Aspecto</t>
  </si>
  <si>
    <t>Com</t>
  </si>
  <si>
    <t>Est</t>
  </si>
  <si>
    <t>Th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</si>
  <si>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</si>
  <si>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</si>
  <si>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</si>
  <si>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</si>
  <si>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</si>
  <si>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</si>
  <si>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</si>
  <si>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</si>
  <si>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</si>
  <si>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Tac</t>
  </si>
  <si>
    <t>Ope</t>
  </si>
  <si>
    <t>Gc</t>
  </si>
  <si>
    <t xml:space="preserve">Inf </t>
  </si>
  <si>
    <t>Gr</t>
  </si>
  <si>
    <t>Tra</t>
  </si>
  <si>
    <t>Not</t>
  </si>
  <si>
    <t>log</t>
  </si>
  <si>
    <t>Alm</t>
  </si>
  <si>
    <t>Sos</t>
  </si>
  <si>
    <t>Gei</t>
  </si>
  <si>
    <t>Mat</t>
  </si>
  <si>
    <t>Nte</t>
  </si>
  <si>
    <t xml:space="preserve">Valor del modelo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</si>
</sst>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164" formatCode="_ * #,##0.00_ ;_ * \-#,##0.00_ ;_ * &quot;-&quot;??_ ;_ @_ "/>
    <numFmt numFmtId="165" formatCode="0.0000"/>
    <numFmt numFmtId="166" formatCode="0.000%"/>
    <numFmt numFmtId="167" formatCode="0.0"/>
  </numFmts>
  <fonts count="63" x14ac:knownFonts="1">
    <font>
      <sz val="12"/>
      <color theme="1"/>
      <name val="Trebuchet MS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0"/>
      <color rgb="FFFF0000"/>
      <name val="Arial"/>
      <family val="2"/>
    </font>
    <font>
      <sz val="10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sz val="10"/>
      <color rgb="FFFF0000"/>
      <name val="Trebuchet MS"/>
      <family val="2"/>
      <scheme val="minor"/>
    </font>
    <font>
      <sz val="8"/>
      <color theme="1"/>
      <name val="Trebuchet MS"/>
      <family val="2"/>
      <scheme val="minor"/>
    </font>
    <font>
      <b/>
      <sz val="10"/>
      <color rgb="FFFF0000"/>
      <name val="Calibri (Cuerpo)"/>
    </font>
    <font>
      <sz val="10"/>
      <color theme="1"/>
      <name val="Calibri (Cuerpo)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Trebuchet MS"/>
      <family val="2"/>
      <scheme val="minor"/>
    </font>
    <font>
      <b/>
      <sz val="9"/>
      <color theme="1"/>
      <name val="Trebuchet MS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color theme="1"/>
      <name val="Trebuchet MS"/>
      <family val="2"/>
      <scheme val="minor"/>
    </font>
    <font>
      <b/>
      <sz val="12"/>
      <color rgb="FFFF0000"/>
      <name val="Trebuchet MS"/>
      <family val="2"/>
      <scheme val="minor"/>
    </font>
    <font>
      <sz val="7"/>
      <color theme="1"/>
      <name val="Trebuchet MS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4"/>
      <color theme="10"/>
      <name val="Arial"/>
      <family val="2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b/>
      <sz val="12"/>
      <color rgb="FF000000"/>
      <name val="Calibri"/>
      <family val="2"/>
    </font>
    <font>
      <b/>
      <sz val="12"/>
      <color rgb="FF0096FF"/>
      <name val="Calibri"/>
      <family val="2"/>
    </font>
    <font>
      <sz val="12"/>
      <color rgb="FF000000"/>
      <name val="Calibri"/>
      <family val="2"/>
    </font>
    <font>
      <b/>
      <u/>
      <sz val="14"/>
      <color rgb="FF00FFFF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sz val="12"/>
      <color theme="1"/>
      <name val="Trebuchet MS"/>
      <family val="2"/>
      <scheme val="minor"/>
    </font>
    <font>
      <b/>
      <sz val="10"/>
      <color rgb="FF000000"/>
      <name val="Tahoma"/>
      <family val="2"/>
    </font>
    <font>
      <sz val="8"/>
      <name val="Trebuchet MS"/>
      <family val="2"/>
      <scheme val="minor"/>
    </font>
    <font>
      <b/>
      <sz val="12"/>
      <color rgb="FF0432FF"/>
      <name val="Calibri"/>
      <family val="2"/>
    </font>
    <font>
      <b/>
      <sz val="14"/>
      <color theme="1"/>
      <name val="Trebuchet MS"/>
      <family val="2"/>
      <scheme val="minor"/>
    </font>
    <font>
      <b/>
      <u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b/>
      <u/>
      <sz val="14"/>
      <color indexed="62"/>
      <name val="Arial"/>
      <family val="2"/>
    </font>
    <font>
      <b/>
      <sz val="10"/>
      <color indexed="62"/>
      <name val="Arial"/>
      <family val="2"/>
    </font>
    <font>
      <b/>
      <sz val="12"/>
      <color indexed="62"/>
      <name val="Arial"/>
      <family val="2"/>
    </font>
    <font>
      <sz val="12"/>
      <color indexed="62"/>
      <name val="Arial"/>
      <family val="2"/>
    </font>
    <font>
      <b/>
      <u/>
      <sz val="14"/>
      <color rgb="FF000080"/>
      <name val="Arial"/>
      <family val="2"/>
    </font>
    <font>
      <b/>
      <sz val="10"/>
      <color rgb="FF000080"/>
      <name val="Arial"/>
      <family val="2"/>
    </font>
    <font>
      <b/>
      <sz val="12"/>
      <color rgb="FF000080"/>
      <name val="Arial"/>
      <family val="2"/>
    </font>
    <font>
      <sz val="12"/>
      <color rgb="FF000080"/>
      <name val="Arial"/>
      <family val="2"/>
    </font>
    <font>
      <b/>
      <u/>
      <sz val="14"/>
      <color rgb="FF333399"/>
      <name val="Arial"/>
      <family val="2"/>
    </font>
    <font>
      <b/>
      <sz val="10"/>
      <color rgb="FF333399"/>
      <name val="Arial"/>
      <family val="2"/>
    </font>
    <font>
      <b/>
      <sz val="12"/>
      <color rgb="FF333399"/>
      <name val="Arial"/>
      <family val="2"/>
    </font>
    <font>
      <sz val="12"/>
      <color rgb="FF333399"/>
      <name val="Arial"/>
      <family val="2"/>
    </font>
    <font>
      <b/>
      <sz val="10"/>
      <color theme="1"/>
      <name val="Calibri (Cuerpo)"/>
    </font>
    <font>
      <b/>
      <sz val="7"/>
      <color theme="1"/>
      <name val="Trebuchet MS (Cuerpo)"/>
    </font>
    <font>
      <b/>
      <sz val="7"/>
      <color theme="1"/>
      <name val="Trebuchet MS"/>
      <family val="2"/>
      <scheme val="minor"/>
    </font>
    <font>
      <b/>
      <sz val="12"/>
      <color rgb="FFC00000"/>
      <name val="Trebuchet MS"/>
      <family val="2"/>
      <scheme val="minor"/>
    </font>
    <font>
      <b/>
      <sz val="8"/>
      <color theme="1"/>
      <name val="Trebuchet MS"/>
      <family val="2"/>
      <scheme val="minor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3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AFFEA"/>
        <bgColor indexed="64"/>
      </patternFill>
    </fill>
    <fill>
      <patternFill patternType="solid">
        <fgColor rgb="FFE0FFDF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E9E4"/>
        <bgColor indexed="64"/>
      </patternFill>
    </fill>
    <fill>
      <patternFill patternType="solid">
        <fgColor rgb="FFEAF9FF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9D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FFC1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AFFFD3"/>
        <bgColor indexed="64"/>
      </patternFill>
    </fill>
    <fill>
      <patternFill patternType="solid">
        <fgColor rgb="FFE2FB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theme="8" tint="0.79998168889431442"/>
      </patternFill>
    </fill>
    <fill>
      <patternFill patternType="solid">
        <fgColor theme="4" tint="0.59999389629810485"/>
        <bgColor theme="8" tint="0.79998168889431442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theme="8" tint="0.79998168889431442"/>
      </patternFill>
    </fill>
    <fill>
      <patternFill patternType="solid">
        <fgColor theme="0" tint="-0.14999847407452621"/>
        <bgColor theme="8" tint="0.79998168889431442"/>
      </patternFill>
    </fill>
    <fill>
      <patternFill patternType="solid">
        <fgColor theme="5" tint="0.39997558519241921"/>
        <bgColor theme="8" tint="0.79998168889431442"/>
      </patternFill>
    </fill>
    <fill>
      <patternFill patternType="solid">
        <fgColor rgb="FFD3E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14" fillId="0" borderId="1"/>
    <xf numFmtId="9" fontId="16" fillId="0" borderId="0" applyFont="0" applyFill="0" applyBorder="0" applyAlignment="0" applyProtection="0"/>
    <xf numFmtId="0" fontId="2" fillId="0" borderId="1"/>
    <xf numFmtId="0" fontId="14" fillId="0" borderId="1"/>
    <xf numFmtId="164" fontId="14" fillId="0" borderId="1" applyFont="0" applyFill="0" applyBorder="0" applyAlignment="0" applyProtection="0"/>
    <xf numFmtId="0" fontId="14" fillId="0" borderId="1"/>
    <xf numFmtId="0" fontId="19" fillId="0" borderId="1" applyNumberFormat="0" applyFill="0" applyBorder="0" applyAlignment="0" applyProtection="0">
      <alignment vertical="top"/>
      <protection locked="0"/>
    </xf>
    <xf numFmtId="0" fontId="20" fillId="0" borderId="1" applyNumberFormat="0" applyFill="0" applyBorder="0" applyAlignment="0" applyProtection="0">
      <alignment vertical="top"/>
      <protection locked="0"/>
    </xf>
    <xf numFmtId="0" fontId="2" fillId="0" borderId="1"/>
    <xf numFmtId="0" fontId="2" fillId="0" borderId="1"/>
    <xf numFmtId="9" fontId="14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14" fillId="0" borderId="1"/>
    <xf numFmtId="0" fontId="21" fillId="0" borderId="1" applyNumberFormat="0" applyFill="0" applyBorder="0" applyAlignment="0" applyProtection="0">
      <alignment vertical="top"/>
      <protection locked="0"/>
    </xf>
    <xf numFmtId="0" fontId="22" fillId="0" borderId="1"/>
    <xf numFmtId="9" fontId="14" fillId="0" borderId="1" applyFont="0" applyFill="0" applyBorder="0" applyAlignment="0" applyProtection="0"/>
    <xf numFmtId="9" fontId="14" fillId="0" borderId="1" applyFont="0" applyFill="0" applyBorder="0" applyAlignment="0" applyProtection="0"/>
    <xf numFmtId="9" fontId="14" fillId="0" borderId="1" applyFont="0" applyFill="0" applyBorder="0" applyAlignment="0" applyProtection="0"/>
    <xf numFmtId="0" fontId="23" fillId="0" borderId="1" applyNumberFormat="0" applyFill="0" applyBorder="0" applyAlignment="0" applyProtection="0">
      <alignment vertical="top"/>
      <protection locked="0"/>
    </xf>
    <xf numFmtId="0" fontId="4" fillId="0" borderId="1"/>
    <xf numFmtId="0" fontId="20" fillId="0" borderId="1" applyNumberFormat="0" applyFill="0" applyBorder="0" applyAlignment="0" applyProtection="0"/>
    <xf numFmtId="42" fontId="35" fillId="0" borderId="0" applyFont="0" applyFill="0" applyBorder="0" applyAlignment="0" applyProtection="0"/>
    <xf numFmtId="0" fontId="1" fillId="0" borderId="1"/>
  </cellStyleXfs>
  <cellXfs count="28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13" fillId="1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" fillId="13" borderId="0" xfId="0" applyFont="1" applyFill="1" applyAlignment="1">
      <alignment vertical="top"/>
    </xf>
    <xf numFmtId="0" fontId="7" fillId="1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11" borderId="0" xfId="0" applyFont="1" applyFill="1" applyAlignment="1">
      <alignment vertical="top"/>
    </xf>
    <xf numFmtId="0" fontId="4" fillId="0" borderId="1" xfId="0" applyFont="1" applyBorder="1" applyAlignment="1">
      <alignment vertical="top"/>
    </xf>
    <xf numFmtId="0" fontId="7" fillId="0" borderId="2" xfId="0" applyFont="1" applyBorder="1" applyAlignment="1">
      <alignment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left" vertical="top" wrapText="1"/>
    </xf>
    <xf numFmtId="0" fontId="4" fillId="7" borderId="9" xfId="0" applyFont="1" applyFill="1" applyBorder="1" applyAlignment="1">
      <alignment horizontal="center" vertical="center" wrapText="1"/>
    </xf>
    <xf numFmtId="9" fontId="4" fillId="13" borderId="9" xfId="2" applyFont="1" applyFill="1" applyBorder="1" applyAlignment="1">
      <alignment horizontal="center" vertical="center" wrapText="1"/>
    </xf>
    <xf numFmtId="165" fontId="4" fillId="13" borderId="9" xfId="2" applyNumberFormat="1" applyFont="1" applyFill="1" applyBorder="1" applyAlignment="1">
      <alignment horizontal="center" vertical="center" wrapText="1"/>
    </xf>
    <xf numFmtId="10" fontId="4" fillId="13" borderId="9" xfId="2" applyNumberFormat="1" applyFont="1" applyFill="1" applyBorder="1" applyAlignment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  <protection hidden="1"/>
    </xf>
    <xf numFmtId="165" fontId="4" fillId="0" borderId="9" xfId="2" applyNumberFormat="1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15" fillId="13" borderId="9" xfId="1" applyFont="1" applyFill="1" applyBorder="1" applyAlignment="1" applyProtection="1">
      <alignment horizontal="center" vertical="center" wrapText="1"/>
      <protection hidden="1"/>
    </xf>
    <xf numFmtId="0" fontId="32" fillId="4" borderId="9" xfId="0" applyFont="1" applyFill="1" applyBorder="1" applyAlignment="1">
      <alignment vertical="top" wrapText="1"/>
    </xf>
    <xf numFmtId="0" fontId="32" fillId="6" borderId="9" xfId="0" applyFont="1" applyFill="1" applyBorder="1" applyAlignment="1">
      <alignment vertical="top" wrapText="1"/>
    </xf>
    <xf numFmtId="0" fontId="14" fillId="0" borderId="10" xfId="1" applyBorder="1" applyAlignment="1" applyProtection="1">
      <alignment horizontal="center" vertical="center" wrapText="1"/>
      <protection hidden="1"/>
    </xf>
    <xf numFmtId="0" fontId="4" fillId="7" borderId="12" xfId="0" applyFont="1" applyFill="1" applyBorder="1" applyAlignment="1">
      <alignment horizontal="center" vertical="center" wrapText="1"/>
    </xf>
    <xf numFmtId="0" fontId="15" fillId="0" borderId="22" xfId="1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top" wrapText="1"/>
    </xf>
    <xf numFmtId="0" fontId="4" fillId="7" borderId="24" xfId="0" applyFont="1" applyFill="1" applyBorder="1" applyAlignment="1">
      <alignment horizontal="center" vertical="center" wrapText="1"/>
    </xf>
    <xf numFmtId="9" fontId="4" fillId="13" borderId="24" xfId="2" applyFont="1" applyFill="1" applyBorder="1" applyAlignment="1">
      <alignment horizontal="center" vertical="center" wrapText="1"/>
    </xf>
    <xf numFmtId="165" fontId="4" fillId="13" borderId="24" xfId="2" applyNumberFormat="1" applyFont="1" applyFill="1" applyBorder="1" applyAlignment="1">
      <alignment horizontal="center" vertical="center" wrapText="1"/>
    </xf>
    <xf numFmtId="10" fontId="4" fillId="13" borderId="24" xfId="2" applyNumberFormat="1" applyFont="1" applyFill="1" applyBorder="1" applyAlignment="1">
      <alignment horizontal="center" vertical="center" wrapText="1"/>
    </xf>
    <xf numFmtId="0" fontId="15" fillId="0" borderId="25" xfId="1" applyFont="1" applyBorder="1" applyAlignment="1" applyProtection="1">
      <alignment horizontal="center" vertical="center" wrapText="1"/>
      <protection hidden="1"/>
    </xf>
    <xf numFmtId="0" fontId="14" fillId="0" borderId="21" xfId="1" applyBorder="1" applyAlignment="1" applyProtection="1">
      <alignment horizontal="center" vertical="center" wrapText="1"/>
      <protection hidden="1"/>
    </xf>
    <xf numFmtId="0" fontId="14" fillId="0" borderId="23" xfId="1" applyBorder="1" applyAlignment="1" applyProtection="1">
      <alignment horizontal="center" vertical="center" wrapText="1"/>
      <protection hidden="1"/>
    </xf>
    <xf numFmtId="165" fontId="4" fillId="0" borderId="24" xfId="2" applyNumberFormat="1" applyFont="1" applyFill="1" applyBorder="1" applyAlignment="1">
      <alignment horizontal="center" vertical="center" wrapText="1"/>
    </xf>
    <xf numFmtId="0" fontId="15" fillId="0" borderId="21" xfId="1" applyFont="1" applyBorder="1" applyAlignment="1" applyProtection="1">
      <alignment horizontal="center" vertical="center" wrapText="1"/>
      <protection hidden="1"/>
    </xf>
    <xf numFmtId="0" fontId="15" fillId="0" borderId="23" xfId="1" applyFont="1" applyBorder="1" applyAlignment="1" applyProtection="1">
      <alignment horizontal="center" vertical="center" wrapText="1"/>
      <protection hidden="1"/>
    </xf>
    <xf numFmtId="0" fontId="15" fillId="13" borderId="22" xfId="1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2" fillId="4" borderId="19" xfId="0" applyFont="1" applyFill="1" applyBorder="1" applyAlignment="1">
      <alignment vertical="top" wrapText="1"/>
    </xf>
    <xf numFmtId="0" fontId="4" fillId="7" borderId="19" xfId="0" applyFont="1" applyFill="1" applyBorder="1" applyAlignment="1">
      <alignment horizontal="center" vertical="center" wrapText="1"/>
    </xf>
    <xf numFmtId="9" fontId="4" fillId="13" borderId="19" xfId="2" applyFont="1" applyFill="1" applyBorder="1" applyAlignment="1">
      <alignment horizontal="center" vertical="center" wrapText="1"/>
    </xf>
    <xf numFmtId="165" fontId="4" fillId="13" borderId="19" xfId="2" applyNumberFormat="1" applyFont="1" applyFill="1" applyBorder="1" applyAlignment="1">
      <alignment horizontal="center" vertical="center" wrapText="1"/>
    </xf>
    <xf numFmtId="10" fontId="4" fillId="13" borderId="19" xfId="2" applyNumberFormat="1" applyFont="1" applyFill="1" applyBorder="1" applyAlignment="1">
      <alignment horizontal="center" vertical="center" wrapText="1"/>
    </xf>
    <xf numFmtId="0" fontId="4" fillId="13" borderId="24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vertical="top" wrapText="1"/>
    </xf>
    <xf numFmtId="0" fontId="32" fillId="6" borderId="24" xfId="0" applyFont="1" applyFill="1" applyBorder="1" applyAlignment="1">
      <alignment vertical="top" wrapText="1"/>
    </xf>
    <xf numFmtId="0" fontId="32" fillId="4" borderId="24" xfId="0" applyFont="1" applyFill="1" applyBorder="1" applyAlignment="1">
      <alignment vertical="top" wrapText="1"/>
    </xf>
    <xf numFmtId="0" fontId="34" fillId="3" borderId="24" xfId="0" applyFont="1" applyFill="1" applyBorder="1" applyAlignment="1">
      <alignment horizontal="left" vertical="top" wrapText="1"/>
    </xf>
    <xf numFmtId="0" fontId="15" fillId="0" borderId="24" xfId="1" applyFont="1" applyBorder="1" applyAlignment="1" applyProtection="1">
      <alignment horizontal="center" vertical="center" wrapText="1"/>
      <protection hidden="1"/>
    </xf>
    <xf numFmtId="0" fontId="15" fillId="13" borderId="24" xfId="1" applyFont="1" applyFill="1" applyBorder="1" applyAlignment="1" applyProtection="1">
      <alignment horizontal="center" vertical="center" wrapText="1"/>
      <protection hidden="1"/>
    </xf>
    <xf numFmtId="0" fontId="15" fillId="13" borderId="25" xfId="1" applyFont="1" applyFill="1" applyBorder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>
      <alignment horizontal="left" vertical="top" wrapText="1"/>
    </xf>
    <xf numFmtId="0" fontId="15" fillId="0" borderId="19" xfId="1" applyFont="1" applyBorder="1" applyAlignment="1" applyProtection="1">
      <alignment horizontal="center" vertical="center" wrapText="1"/>
      <protection hidden="1"/>
    </xf>
    <xf numFmtId="0" fontId="15" fillId="13" borderId="10" xfId="1" applyFont="1" applyFill="1" applyBorder="1" applyAlignment="1" applyProtection="1">
      <alignment horizontal="center" vertical="center" wrapText="1"/>
      <protection hidden="1"/>
    </xf>
    <xf numFmtId="0" fontId="15" fillId="13" borderId="21" xfId="1" applyFont="1" applyFill="1" applyBorder="1" applyAlignment="1" applyProtection="1">
      <alignment horizontal="center" vertical="center" wrapText="1"/>
      <protection hidden="1"/>
    </xf>
    <xf numFmtId="0" fontId="15" fillId="13" borderId="23" xfId="1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>
      <alignment vertical="top"/>
    </xf>
    <xf numFmtId="0" fontId="15" fillId="0" borderId="29" xfId="1" applyFont="1" applyBorder="1" applyAlignment="1" applyProtection="1">
      <alignment horizontal="center" vertical="center" wrapText="1"/>
      <protection hidden="1"/>
    </xf>
    <xf numFmtId="0" fontId="14" fillId="0" borderId="31" xfId="1" applyBorder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14" fillId="3" borderId="21" xfId="1" applyFill="1" applyBorder="1" applyAlignment="1" applyProtection="1">
      <alignment horizontal="center" vertical="center" wrapText="1"/>
      <protection hidden="1"/>
    </xf>
    <xf numFmtId="0" fontId="14" fillId="3" borderId="9" xfId="1" applyFill="1" applyBorder="1" applyAlignment="1" applyProtection="1">
      <alignment horizontal="center" vertical="center" wrapText="1"/>
      <protection hidden="1"/>
    </xf>
    <xf numFmtId="0" fontId="15" fillId="3" borderId="21" xfId="1" applyFont="1" applyFill="1" applyBorder="1" applyAlignment="1" applyProtection="1">
      <alignment horizontal="center" vertical="center" wrapText="1"/>
      <protection hidden="1"/>
    </xf>
    <xf numFmtId="0" fontId="4" fillId="4" borderId="10" xfId="0" applyFont="1" applyFill="1" applyBorder="1" applyAlignment="1">
      <alignment horizontal="center" vertical="center" wrapText="1"/>
    </xf>
    <xf numFmtId="0" fontId="14" fillId="4" borderId="18" xfId="1" applyFill="1" applyBorder="1" applyAlignment="1" applyProtection="1">
      <alignment horizontal="center" vertical="center" wrapText="1"/>
      <protection hidden="1"/>
    </xf>
    <xf numFmtId="0" fontId="14" fillId="4" borderId="21" xfId="1" applyFill="1" applyBorder="1" applyAlignment="1" applyProtection="1">
      <alignment horizontal="center" vertical="center" wrapText="1"/>
      <protection hidden="1"/>
    </xf>
    <xf numFmtId="0" fontId="15" fillId="4" borderId="18" xfId="1" applyFont="1" applyFill="1" applyBorder="1" applyAlignment="1" applyProtection="1">
      <alignment horizontal="center" vertical="center" wrapText="1"/>
      <protection hidden="1"/>
    </xf>
    <xf numFmtId="0" fontId="15" fillId="4" borderId="21" xfId="1" applyFont="1" applyFill="1" applyBorder="1" applyAlignment="1" applyProtection="1">
      <alignment horizontal="center" vertical="center" wrapText="1"/>
      <protection hidden="1"/>
    </xf>
    <xf numFmtId="0" fontId="15" fillId="6" borderId="18" xfId="1" applyFont="1" applyFill="1" applyBorder="1" applyAlignment="1" applyProtection="1">
      <alignment horizontal="center" vertical="center" wrapText="1"/>
      <protection hidden="1"/>
    </xf>
    <xf numFmtId="0" fontId="15" fillId="6" borderId="21" xfId="1" applyFont="1" applyFill="1" applyBorder="1" applyAlignment="1" applyProtection="1">
      <alignment horizontal="center" vertical="center" wrapText="1"/>
      <protection hidden="1"/>
    </xf>
    <xf numFmtId="0" fontId="15" fillId="6" borderId="23" xfId="1" applyFont="1" applyFill="1" applyBorder="1" applyAlignment="1" applyProtection="1">
      <alignment horizontal="center" vertical="center" wrapText="1"/>
      <protection hidden="1"/>
    </xf>
    <xf numFmtId="0" fontId="14" fillId="6" borderId="18" xfId="1" applyFill="1" applyBorder="1" applyAlignment="1" applyProtection="1">
      <alignment horizontal="center" vertical="center" wrapText="1"/>
      <protection hidden="1"/>
    </xf>
    <xf numFmtId="0" fontId="14" fillId="6" borderId="21" xfId="1" applyFill="1" applyBorder="1" applyAlignment="1" applyProtection="1">
      <alignment horizontal="center" vertical="center" wrapText="1"/>
      <protection hidden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14" fillId="6" borderId="23" xfId="1" applyFill="1" applyBorder="1" applyAlignment="1" applyProtection="1">
      <alignment horizontal="center" vertical="center" wrapText="1"/>
      <protection hidden="1"/>
    </xf>
    <xf numFmtId="0" fontId="15" fillId="4" borderId="34" xfId="1" applyFont="1" applyFill="1" applyBorder="1" applyAlignment="1" applyProtection="1">
      <alignment horizontal="center" vertical="center" wrapText="1"/>
      <protection hidden="1"/>
    </xf>
    <xf numFmtId="0" fontId="15" fillId="4" borderId="10" xfId="1" applyFont="1" applyFill="1" applyBorder="1" applyAlignment="1" applyProtection="1">
      <alignment horizontal="center" vertical="center" wrapText="1"/>
      <protection hidden="1"/>
    </xf>
    <xf numFmtId="0" fontId="15" fillId="4" borderId="31" xfId="1" applyFont="1" applyFill="1" applyBorder="1" applyAlignment="1" applyProtection="1">
      <alignment horizontal="center" vertical="center" wrapText="1"/>
      <protection hidden="1"/>
    </xf>
    <xf numFmtId="0" fontId="15" fillId="6" borderId="10" xfId="1" applyFont="1" applyFill="1" applyBorder="1" applyAlignment="1" applyProtection="1">
      <alignment horizontal="center" vertical="center" wrapText="1"/>
      <protection hidden="1"/>
    </xf>
    <xf numFmtId="0" fontId="4" fillId="13" borderId="31" xfId="0" applyFont="1" applyFill="1" applyBorder="1" applyAlignment="1">
      <alignment vertical="top"/>
    </xf>
    <xf numFmtId="0" fontId="15" fillId="13" borderId="31" xfId="1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13" borderId="41" xfId="0" applyFont="1" applyFill="1" applyBorder="1" applyAlignment="1">
      <alignment horizontal="center" vertical="center" wrapText="1"/>
    </xf>
    <xf numFmtId="0" fontId="4" fillId="13" borderId="44" xfId="0" applyFont="1" applyFill="1" applyBorder="1" applyAlignment="1">
      <alignment horizontal="center" vertical="center" wrapText="1"/>
    </xf>
    <xf numFmtId="0" fontId="4" fillId="7" borderId="45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left" vertical="top" wrapText="1" indent="1"/>
    </xf>
    <xf numFmtId="0" fontId="12" fillId="0" borderId="46" xfId="0" applyFont="1" applyBorder="1" applyAlignment="1">
      <alignment horizontal="left" vertical="top" wrapText="1" indent="1"/>
    </xf>
    <xf numFmtId="0" fontId="12" fillId="0" borderId="47" xfId="0" applyFont="1" applyBorder="1" applyAlignment="1">
      <alignment horizontal="left" vertical="top" wrapText="1" indent="1"/>
    </xf>
    <xf numFmtId="0" fontId="4" fillId="7" borderId="4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4" fillId="13" borderId="40" xfId="0" applyFont="1" applyFill="1" applyBorder="1" applyAlignment="1">
      <alignment horizontal="center" vertical="center" wrapText="1"/>
    </xf>
    <xf numFmtId="0" fontId="4" fillId="13" borderId="50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 wrapText="1"/>
    </xf>
    <xf numFmtId="0" fontId="4" fillId="13" borderId="31" xfId="0" applyFont="1" applyFill="1" applyBorder="1" applyAlignment="1">
      <alignment horizontal="center" vertical="center" wrapText="1"/>
    </xf>
    <xf numFmtId="165" fontId="4" fillId="13" borderId="42" xfId="2" applyNumberFormat="1" applyFont="1" applyFill="1" applyBorder="1" applyAlignment="1">
      <alignment horizontal="center" vertical="center" wrapText="1"/>
    </xf>
    <xf numFmtId="10" fontId="4" fillId="13" borderId="43" xfId="2" applyNumberFormat="1" applyFont="1" applyFill="1" applyBorder="1" applyAlignment="1">
      <alignment horizontal="center" vertical="center" wrapText="1"/>
    </xf>
    <xf numFmtId="10" fontId="4" fillId="13" borderId="41" xfId="2" applyNumberFormat="1" applyFont="1" applyFill="1" applyBorder="1" applyAlignment="1">
      <alignment horizontal="center" vertical="center" wrapText="1"/>
    </xf>
    <xf numFmtId="10" fontId="4" fillId="13" borderId="44" xfId="2" applyNumberFormat="1" applyFont="1" applyFill="1" applyBorder="1" applyAlignment="1">
      <alignment horizontal="center" vertical="center" wrapText="1"/>
    </xf>
    <xf numFmtId="10" fontId="4" fillId="0" borderId="41" xfId="2" applyNumberFormat="1" applyFont="1" applyFill="1" applyBorder="1" applyAlignment="1">
      <alignment horizontal="center" vertical="center" wrapText="1"/>
    </xf>
    <xf numFmtId="10" fontId="4" fillId="0" borderId="44" xfId="2" applyNumberFormat="1" applyFont="1" applyFill="1" applyBorder="1" applyAlignment="1">
      <alignment horizontal="center" vertical="center" wrapText="1"/>
    </xf>
    <xf numFmtId="10" fontId="4" fillId="13" borderId="45" xfId="2" applyNumberFormat="1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left" vertical="top" wrapText="1" indent="1"/>
    </xf>
    <xf numFmtId="0" fontId="4" fillId="0" borderId="46" xfId="0" applyFont="1" applyBorder="1" applyAlignment="1">
      <alignment horizontal="left" vertical="top" wrapText="1" indent="1"/>
    </xf>
    <xf numFmtId="10" fontId="4" fillId="0" borderId="46" xfId="0" applyNumberFormat="1" applyFont="1" applyBorder="1" applyAlignment="1">
      <alignment horizontal="left" vertical="top" wrapText="1" indent="1"/>
    </xf>
    <xf numFmtId="0" fontId="4" fillId="0" borderId="47" xfId="0" applyFont="1" applyBorder="1" applyAlignment="1">
      <alignment horizontal="left" vertical="top" wrapText="1" indent="1"/>
    </xf>
    <xf numFmtId="0" fontId="4" fillId="4" borderId="48" xfId="0" applyFont="1" applyFill="1" applyBorder="1" applyAlignment="1">
      <alignment horizontal="left" vertical="top" wrapText="1" indent="1"/>
    </xf>
    <xf numFmtId="0" fontId="4" fillId="4" borderId="46" xfId="0" applyFont="1" applyFill="1" applyBorder="1" applyAlignment="1">
      <alignment horizontal="left" vertical="top" wrapText="1" indent="1"/>
    </xf>
    <xf numFmtId="0" fontId="12" fillId="6" borderId="48" xfId="0" applyFont="1" applyFill="1" applyBorder="1" applyAlignment="1">
      <alignment horizontal="left" vertical="top" wrapText="1" indent="1"/>
    </xf>
    <xf numFmtId="0" fontId="12" fillId="6" borderId="46" xfId="0" applyFont="1" applyFill="1" applyBorder="1" applyAlignment="1">
      <alignment horizontal="left" vertical="top" wrapText="1" indent="1"/>
    </xf>
    <xf numFmtId="0" fontId="4" fillId="0" borderId="4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top" indent="1"/>
    </xf>
    <xf numFmtId="0" fontId="4" fillId="0" borderId="47" xfId="0" applyFont="1" applyBorder="1" applyAlignment="1">
      <alignment horizontal="left" vertical="top" indent="1"/>
    </xf>
    <xf numFmtId="0" fontId="4" fillId="6" borderId="48" xfId="0" applyFont="1" applyFill="1" applyBorder="1" applyAlignment="1">
      <alignment horizontal="left" vertical="top" wrapText="1" indent="1"/>
    </xf>
    <xf numFmtId="0" fontId="11" fillId="6" borderId="46" xfId="0" applyFont="1" applyFill="1" applyBorder="1" applyAlignment="1">
      <alignment horizontal="left" vertical="top" wrapText="1" indent="1"/>
    </xf>
    <xf numFmtId="0" fontId="4" fillId="6" borderId="46" xfId="0" applyFont="1" applyFill="1" applyBorder="1" applyAlignment="1">
      <alignment horizontal="left" vertical="top" wrapText="1" indent="1"/>
    </xf>
    <xf numFmtId="0" fontId="4" fillId="0" borderId="41" xfId="2" applyNumberFormat="1" applyFont="1" applyFill="1" applyBorder="1" applyAlignment="1">
      <alignment horizontal="center" vertical="center" wrapText="1"/>
    </xf>
    <xf numFmtId="0" fontId="4" fillId="0" borderId="44" xfId="2" applyNumberFormat="1" applyFont="1" applyFill="1" applyBorder="1" applyAlignment="1">
      <alignment horizontal="center" vertical="center" wrapText="1"/>
    </xf>
    <xf numFmtId="0" fontId="4" fillId="13" borderId="46" xfId="0" applyFont="1" applyFill="1" applyBorder="1" applyAlignment="1">
      <alignment horizontal="left" vertical="top" indent="1"/>
    </xf>
    <xf numFmtId="0" fontId="4" fillId="13" borderId="47" xfId="0" applyFont="1" applyFill="1" applyBorder="1" applyAlignment="1">
      <alignment horizontal="left" vertical="top" indent="1"/>
    </xf>
    <xf numFmtId="0" fontId="4" fillId="0" borderId="10" xfId="2" applyNumberFormat="1" applyFont="1" applyFill="1" applyBorder="1" applyAlignment="1">
      <alignment horizontal="center" vertical="center" wrapText="1"/>
    </xf>
    <xf numFmtId="0" fontId="4" fillId="0" borderId="31" xfId="2" applyNumberFormat="1" applyFont="1" applyFill="1" applyBorder="1" applyAlignment="1">
      <alignment horizontal="center" vertical="center" wrapText="1"/>
    </xf>
    <xf numFmtId="9" fontId="4" fillId="13" borderId="41" xfId="2" applyFont="1" applyFill="1" applyBorder="1" applyAlignment="1">
      <alignment horizontal="center" vertical="center" wrapText="1"/>
    </xf>
    <xf numFmtId="9" fontId="4" fillId="0" borderId="41" xfId="2" applyFont="1" applyFill="1" applyBorder="1" applyAlignment="1">
      <alignment horizontal="center" vertical="center" wrapText="1"/>
    </xf>
    <xf numFmtId="9" fontId="4" fillId="0" borderId="44" xfId="2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left" vertical="top" wrapText="1" indent="1"/>
    </xf>
    <xf numFmtId="0" fontId="4" fillId="13" borderId="46" xfId="0" applyFont="1" applyFill="1" applyBorder="1" applyAlignment="1">
      <alignment horizontal="left" vertical="top" wrapText="1" indent="1"/>
    </xf>
    <xf numFmtId="0" fontId="4" fillId="13" borderId="47" xfId="0" applyFont="1" applyFill="1" applyBorder="1" applyAlignment="1">
      <alignment horizontal="left" vertical="top" wrapText="1" indent="1"/>
    </xf>
    <xf numFmtId="0" fontId="12" fillId="13" borderId="46" xfId="0" applyFont="1" applyFill="1" applyBorder="1" applyAlignment="1">
      <alignment horizontal="left" vertical="top" wrapText="1" indent="1"/>
    </xf>
    <xf numFmtId="9" fontId="4" fillId="13" borderId="44" xfId="2" applyFont="1" applyFill="1" applyBorder="1" applyAlignment="1">
      <alignment horizontal="center" vertical="center" wrapText="1"/>
    </xf>
    <xf numFmtId="0" fontId="14" fillId="3" borderId="23" xfId="1" applyFill="1" applyBorder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>
      <alignment horizontal="center" vertical="center" wrapText="1"/>
    </xf>
    <xf numFmtId="0" fontId="14" fillId="0" borderId="1" xfId="4"/>
    <xf numFmtId="2" fontId="4" fillId="13" borderId="42" xfId="2" applyNumberFormat="1" applyFont="1" applyFill="1" applyBorder="1" applyAlignment="1">
      <alignment horizontal="center" vertical="center" wrapText="1"/>
    </xf>
    <xf numFmtId="2" fontId="4" fillId="13" borderId="9" xfId="2" applyNumberFormat="1" applyFont="1" applyFill="1" applyBorder="1" applyAlignment="1">
      <alignment horizontal="center" vertical="center" wrapText="1"/>
    </xf>
    <xf numFmtId="2" fontId="4" fillId="13" borderId="24" xfId="2" applyNumberFormat="1" applyFont="1" applyFill="1" applyBorder="1" applyAlignment="1">
      <alignment horizontal="center" vertical="center" wrapText="1"/>
    </xf>
    <xf numFmtId="2" fontId="4" fillId="0" borderId="9" xfId="2" applyNumberFormat="1" applyFont="1" applyFill="1" applyBorder="1" applyAlignment="1">
      <alignment horizontal="center" vertical="center" wrapText="1"/>
    </xf>
    <xf numFmtId="2" fontId="4" fillId="0" borderId="24" xfId="2" applyNumberFormat="1" applyFont="1" applyFill="1" applyBorder="1" applyAlignment="1">
      <alignment horizontal="center" vertical="center" wrapText="1"/>
    </xf>
    <xf numFmtId="2" fontId="4" fillId="13" borderId="19" xfId="2" applyNumberFormat="1" applyFont="1" applyFill="1" applyBorder="1" applyAlignment="1">
      <alignment horizontal="center" vertical="center" wrapText="1"/>
    </xf>
    <xf numFmtId="10" fontId="4" fillId="13" borderId="42" xfId="2" applyNumberFormat="1" applyFont="1" applyFill="1" applyBorder="1" applyAlignment="1">
      <alignment horizontal="center" vertical="center" wrapText="1"/>
    </xf>
    <xf numFmtId="10" fontId="4" fillId="0" borderId="9" xfId="2" applyNumberFormat="1" applyFont="1" applyFill="1" applyBorder="1" applyAlignment="1">
      <alignment horizontal="center" vertical="center" wrapText="1"/>
    </xf>
    <xf numFmtId="10" fontId="4" fillId="0" borderId="24" xfId="2" applyNumberFormat="1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center" vertical="center" wrapText="1"/>
    </xf>
    <xf numFmtId="0" fontId="15" fillId="0" borderId="54" xfId="1" applyFont="1" applyBorder="1" applyAlignment="1" applyProtection="1">
      <alignment horizontal="center" vertical="center" wrapText="1"/>
      <protection hidden="1"/>
    </xf>
    <xf numFmtId="0" fontId="4" fillId="4" borderId="34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5" fillId="0" borderId="20" xfId="1" applyFont="1" applyBorder="1" applyAlignment="1" applyProtection="1">
      <alignment horizontal="center" vertical="center" wrapText="1"/>
      <protection hidden="1"/>
    </xf>
    <xf numFmtId="0" fontId="14" fillId="4" borderId="23" xfId="1" applyFill="1" applyBorder="1" applyAlignment="1" applyProtection="1">
      <alignment horizontal="center" vertical="center" wrapText="1"/>
      <protection hidden="1"/>
    </xf>
    <xf numFmtId="0" fontId="15" fillId="0" borderId="55" xfId="1" applyFont="1" applyBorder="1" applyAlignment="1" applyProtection="1">
      <alignment horizontal="center" vertical="center" wrapText="1"/>
      <protection hidden="1"/>
    </xf>
    <xf numFmtId="0" fontId="15" fillId="6" borderId="34" xfId="1" applyFont="1" applyFill="1" applyBorder="1" applyAlignment="1" applyProtection="1">
      <alignment horizontal="center" vertical="center" wrapText="1"/>
      <protection hidden="1"/>
    </xf>
    <xf numFmtId="0" fontId="15" fillId="4" borderId="23" xfId="1" applyFont="1" applyFill="1" applyBorder="1" applyAlignment="1" applyProtection="1">
      <alignment horizontal="center" vertical="center" wrapText="1"/>
      <protection hidden="1"/>
    </xf>
    <xf numFmtId="0" fontId="4" fillId="7" borderId="56" xfId="0" applyFont="1" applyFill="1" applyBorder="1" applyAlignment="1">
      <alignment horizontal="center" vertical="center" wrapText="1"/>
    </xf>
    <xf numFmtId="0" fontId="15" fillId="0" borderId="52" xfId="1" applyFont="1" applyBorder="1" applyAlignment="1" applyProtection="1">
      <alignment horizontal="center" vertical="center" wrapText="1"/>
      <protection hidden="1"/>
    </xf>
    <xf numFmtId="0" fontId="5" fillId="6" borderId="4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9" borderId="57" xfId="0" applyFont="1" applyFill="1" applyBorder="1" applyAlignment="1">
      <alignment horizontal="center" vertical="center"/>
    </xf>
    <xf numFmtId="0" fontId="3" fillId="7" borderId="59" xfId="0" applyFont="1" applyFill="1" applyBorder="1" applyAlignment="1">
      <alignment horizontal="centerContinuous" vertical="center" wrapText="1"/>
    </xf>
    <xf numFmtId="0" fontId="3" fillId="7" borderId="57" xfId="0" applyFont="1" applyFill="1" applyBorder="1" applyAlignment="1">
      <alignment horizontal="centerContinuous" vertical="center" wrapText="1"/>
    </xf>
    <xf numFmtId="0" fontId="3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2" fillId="4" borderId="58" xfId="0" applyFont="1" applyFill="1" applyBorder="1" applyAlignment="1">
      <alignment vertical="top" wrapText="1"/>
    </xf>
    <xf numFmtId="0" fontId="32" fillId="4" borderId="3" xfId="0" applyFont="1" applyFill="1" applyBorder="1" applyAlignment="1">
      <alignment vertical="top" wrapText="1"/>
    </xf>
    <xf numFmtId="42" fontId="34" fillId="3" borderId="2" xfId="23" applyFont="1" applyFill="1" applyBorder="1" applyAlignment="1">
      <alignment vertical="top" wrapText="1"/>
    </xf>
    <xf numFmtId="42" fontId="34" fillId="3" borderId="2" xfId="23" applyFont="1" applyFill="1" applyBorder="1" applyAlignment="1">
      <alignment horizontal="left" vertical="top" wrapText="1"/>
    </xf>
    <xf numFmtId="0" fontId="32" fillId="4" borderId="2" xfId="0" applyFont="1" applyFill="1" applyBorder="1" applyAlignment="1">
      <alignment vertical="top" wrapText="1"/>
    </xf>
    <xf numFmtId="0" fontId="32" fillId="6" borderId="3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vertical="top" wrapText="1"/>
    </xf>
    <xf numFmtId="0" fontId="4" fillId="6" borderId="2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4" fillId="6" borderId="46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166" fontId="4" fillId="13" borderId="43" xfId="2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center" vertical="center" wrapText="1"/>
    </xf>
    <xf numFmtId="0" fontId="7" fillId="21" borderId="2" xfId="0" applyFont="1" applyFill="1" applyBorder="1" applyAlignment="1">
      <alignment horizontal="center" vertical="center" wrapText="1"/>
    </xf>
    <xf numFmtId="0" fontId="4" fillId="2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3" fillId="18" borderId="2" xfId="0" applyFont="1" applyFill="1" applyBorder="1" applyAlignment="1">
      <alignment horizontal="center" vertical="center"/>
    </xf>
    <xf numFmtId="0" fontId="13" fillId="24" borderId="2" xfId="0" applyFont="1" applyFill="1" applyBorder="1" applyAlignment="1">
      <alignment horizontal="center" vertical="center"/>
    </xf>
    <xf numFmtId="0" fontId="13" fillId="25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26" borderId="2" xfId="0" applyFont="1" applyFill="1" applyBorder="1" applyAlignment="1">
      <alignment horizontal="center" vertical="center" wrapText="1"/>
    </xf>
    <xf numFmtId="0" fontId="13" fillId="18" borderId="63" xfId="0" applyFont="1" applyFill="1" applyBorder="1" applyAlignment="1">
      <alignment horizontal="center" vertical="center"/>
    </xf>
    <xf numFmtId="0" fontId="13" fillId="18" borderId="64" xfId="0" applyFont="1" applyFill="1" applyBorder="1" applyAlignment="1">
      <alignment horizontal="center" vertical="center"/>
    </xf>
    <xf numFmtId="0" fontId="13" fillId="18" borderId="57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6" fillId="4" borderId="2" xfId="0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/>
    </xf>
    <xf numFmtId="0" fontId="59" fillId="23" borderId="2" xfId="0" applyFont="1" applyFill="1" applyBorder="1" applyAlignment="1">
      <alignment horizontal="center" vertical="center"/>
    </xf>
    <xf numFmtId="0" fontId="4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9" fillId="15" borderId="15" xfId="0" applyFont="1" applyFill="1" applyBorder="1" applyAlignment="1">
      <alignment horizontal="center" vertical="center" textRotation="90" wrapText="1"/>
    </xf>
    <xf numFmtId="0" fontId="39" fillId="15" borderId="16" xfId="0" applyFont="1" applyFill="1" applyBorder="1" applyAlignment="1">
      <alignment horizontal="center" vertical="center" textRotation="90" wrapText="1"/>
    </xf>
    <xf numFmtId="0" fontId="39" fillId="15" borderId="17" xfId="0" applyFont="1" applyFill="1" applyBorder="1" applyAlignment="1">
      <alignment horizontal="center" vertical="center" textRotation="90" wrapText="1"/>
    </xf>
    <xf numFmtId="0" fontId="13" fillId="10" borderId="34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3" fillId="10" borderId="30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textRotation="90" wrapText="1"/>
    </xf>
    <xf numFmtId="0" fontId="5" fillId="6" borderId="32" xfId="0" applyFont="1" applyFill="1" applyBorder="1" applyAlignment="1">
      <alignment horizontal="center" vertical="center" textRotation="90" wrapText="1"/>
    </xf>
    <xf numFmtId="0" fontId="5" fillId="6" borderId="33" xfId="0" applyFont="1" applyFill="1" applyBorder="1" applyAlignment="1">
      <alignment horizontal="center" vertical="center" textRotation="90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textRotation="90" wrapText="1"/>
    </xf>
    <xf numFmtId="0" fontId="5" fillId="4" borderId="32" xfId="0" applyFont="1" applyFill="1" applyBorder="1" applyAlignment="1">
      <alignment horizontal="center" vertical="center" textRotation="90" wrapText="1"/>
    </xf>
    <xf numFmtId="0" fontId="5" fillId="4" borderId="33" xfId="0" applyFont="1" applyFill="1" applyBorder="1" applyAlignment="1">
      <alignment horizontal="center" vertical="center" textRotation="90" wrapText="1"/>
    </xf>
    <xf numFmtId="0" fontId="5" fillId="3" borderId="37" xfId="0" applyFont="1" applyFill="1" applyBorder="1" applyAlignment="1">
      <alignment horizontal="center" vertical="center" textRotation="90" wrapText="1"/>
    </xf>
    <xf numFmtId="0" fontId="5" fillId="3" borderId="38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5" fillId="7" borderId="60" xfId="0" applyFont="1" applyFill="1" applyBorder="1" applyAlignment="1">
      <alignment horizontal="center" vertical="center" wrapText="1"/>
    </xf>
    <xf numFmtId="0" fontId="5" fillId="7" borderId="61" xfId="0" applyFont="1" applyFill="1" applyBorder="1" applyAlignment="1">
      <alignment horizontal="center" vertical="center" wrapText="1"/>
    </xf>
    <xf numFmtId="0" fontId="5" fillId="7" borderId="62" xfId="0" applyFont="1" applyFill="1" applyBorder="1" applyAlignment="1">
      <alignment horizontal="center" vertical="center" wrapText="1"/>
    </xf>
    <xf numFmtId="0" fontId="13" fillId="10" borderId="39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39" fillId="16" borderId="26" xfId="0" applyFont="1" applyFill="1" applyBorder="1" applyAlignment="1">
      <alignment horizontal="center" vertical="center" textRotation="90" wrapText="1"/>
    </xf>
    <xf numFmtId="0" fontId="39" fillId="16" borderId="27" xfId="0" applyFont="1" applyFill="1" applyBorder="1" applyAlignment="1">
      <alignment horizontal="center" vertical="center" textRotation="90" wrapText="1"/>
    </xf>
    <xf numFmtId="0" fontId="39" fillId="16" borderId="28" xfId="0" applyFont="1" applyFill="1" applyBorder="1" applyAlignment="1">
      <alignment horizontal="center" vertical="center" textRotation="90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51" xfId="0" applyFont="1" applyFill="1" applyBorder="1" applyAlignment="1">
      <alignment horizontal="center" vertical="center" wrapText="1"/>
    </xf>
    <xf numFmtId="0" fontId="39" fillId="17" borderId="26" xfId="0" applyFont="1" applyFill="1" applyBorder="1" applyAlignment="1">
      <alignment horizontal="center" vertical="center" textRotation="90" wrapText="1"/>
    </xf>
    <xf numFmtId="0" fontId="39" fillId="17" borderId="27" xfId="0" applyFont="1" applyFill="1" applyBorder="1" applyAlignment="1">
      <alignment horizontal="center" vertical="center" textRotation="90" wrapText="1"/>
    </xf>
    <xf numFmtId="0" fontId="39" fillId="17" borderId="28" xfId="0" applyFont="1" applyFill="1" applyBorder="1" applyAlignment="1">
      <alignment horizontal="center" vertical="center" textRotation="90" wrapText="1"/>
    </xf>
    <xf numFmtId="0" fontId="5" fillId="4" borderId="32" xfId="0" applyFont="1" applyFill="1" applyBorder="1" applyAlignment="1">
      <alignment horizontal="center" vertical="center" textRotation="90"/>
    </xf>
    <xf numFmtId="0" fontId="5" fillId="4" borderId="33" xfId="0" applyFont="1" applyFill="1" applyBorder="1" applyAlignment="1">
      <alignment horizontal="center" vertical="center" textRotation="90"/>
    </xf>
    <xf numFmtId="0" fontId="5" fillId="7" borderId="19" xfId="0" applyFont="1" applyFill="1" applyBorder="1" applyAlignment="1">
      <alignment horizontal="center" vertical="center" wrapText="1"/>
    </xf>
    <xf numFmtId="0" fontId="33" fillId="7" borderId="19" xfId="0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3" fillId="10" borderId="19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61" fillId="27" borderId="1" xfId="0" applyFont="1" applyFill="1" applyBorder="1" applyAlignment="1">
      <alignment horizontal="center" vertical="center"/>
    </xf>
    <xf numFmtId="0" fontId="61" fillId="0" borderId="1" xfId="0" applyFont="1" applyBorder="1"/>
    <xf numFmtId="0" fontId="61" fillId="28" borderId="1" xfId="0" applyFont="1" applyFill="1" applyBorder="1"/>
    <xf numFmtId="0" fontId="62" fillId="27" borderId="1" xfId="0" applyFont="1" applyFill="1" applyBorder="1" applyAlignment="1">
      <alignment horizontal="center" vertical="center"/>
    </xf>
    <xf numFmtId="0" fontId="62" fillId="27" borderId="1" xfId="0" applyFont="1" applyFill="1" applyBorder="1" applyAlignment="1">
      <alignment horizontal="center" vertical="center" wrapText="1"/>
    </xf>
    <xf numFmtId="166" fontId="0" fillId="0" borderId="0" xfId="0" applyNumberFormat="1"/>
    <xf numFmtId="0" fontId="14" fillId="4" borderId="34" xfId="1" applyFont="1" applyFill="1" applyBorder="1" applyAlignment="1" applyProtection="1">
      <alignment horizontal="center" vertical="center" wrapText="1"/>
      <protection hidden="1"/>
    </xf>
    <xf numFmtId="0" fontId="14" fillId="4" borderId="10" xfId="1" applyFont="1" applyFill="1" applyBorder="1" applyAlignment="1" applyProtection="1">
      <alignment horizontal="center" vertical="center" wrapText="1"/>
      <protection hidden="1"/>
    </xf>
    <xf numFmtId="0" fontId="14" fillId="4" borderId="31" xfId="1" applyFont="1" applyFill="1" applyBorder="1" applyAlignment="1" applyProtection="1">
      <alignment horizontal="center" vertical="center" wrapText="1"/>
      <protection hidden="1"/>
    </xf>
    <xf numFmtId="167" fontId="4" fillId="29" borderId="0" xfId="0" applyNumberFormat="1" applyFont="1" applyFill="1" applyAlignment="1">
      <alignment horizontal="center" vertical="center"/>
    </xf>
    <xf numFmtId="166" fontId="4" fillId="13" borderId="1" xfId="2" applyNumberFormat="1" applyFont="1" applyFill="1" applyBorder="1" applyAlignment="1">
      <alignment horizontal="center" vertical="center" wrapText="1"/>
    </xf>
    <xf numFmtId="10" fontId="4" fillId="13" borderId="1" xfId="2" applyNumberFormat="1" applyFont="1" applyFill="1" applyBorder="1" applyAlignment="1">
      <alignment horizontal="center" vertical="center" wrapText="1"/>
    </xf>
  </cellXfs>
  <cellStyles count="25">
    <cellStyle name="Hipervínculo 2" xfId="15" xr:uid="{00000000-0005-0000-0000-000000000000}"/>
    <cellStyle name="Hipervínculo 2 2" xfId="20" xr:uid="{00000000-0005-0000-0000-000001000000}"/>
    <cellStyle name="Hipervínculo 2 3" xfId="7" xr:uid="{00000000-0005-0000-0000-000002000000}"/>
    <cellStyle name="Hipervínculo 3" xfId="22" xr:uid="{00000000-0005-0000-0000-000003000000}"/>
    <cellStyle name="Hipervínculo 4" xfId="8" xr:uid="{00000000-0005-0000-0000-000004000000}"/>
    <cellStyle name="Millares 2" xfId="5" xr:uid="{00000000-0005-0000-0000-000005000000}"/>
    <cellStyle name="Moneda [0]" xfId="23" builtinId="7"/>
    <cellStyle name="Normal" xfId="0" builtinId="0"/>
    <cellStyle name="Normal 2" xfId="1" xr:uid="{00000000-0005-0000-0000-000007000000}"/>
    <cellStyle name="Normal 2 2" xfId="14" xr:uid="{00000000-0005-0000-0000-000008000000}"/>
    <cellStyle name="Normal 2 3" xfId="6" xr:uid="{00000000-0005-0000-0000-000009000000}"/>
    <cellStyle name="Normal 3" xfId="16" xr:uid="{00000000-0005-0000-0000-00000A000000}"/>
    <cellStyle name="Normal 3 2" xfId="10" xr:uid="{00000000-0005-0000-0000-00000B000000}"/>
    <cellStyle name="Normal 4" xfId="13" xr:uid="{00000000-0005-0000-0000-00000C000000}"/>
    <cellStyle name="Normal 5" xfId="4" xr:uid="{00000000-0005-0000-0000-00000D000000}"/>
    <cellStyle name="Normal 6" xfId="21" xr:uid="{00000000-0005-0000-0000-00000E000000}"/>
    <cellStyle name="Normal 7" xfId="9" xr:uid="{00000000-0005-0000-0000-00000F000000}"/>
    <cellStyle name="Normal 8" xfId="3" xr:uid="{00000000-0005-0000-0000-000010000000}"/>
    <cellStyle name="Normal 9" xfId="24" xr:uid="{8ECDA7F3-D20B-47E7-A3DA-44E44FB3AA42}"/>
    <cellStyle name="Porcentaje" xfId="2" builtinId="5"/>
    <cellStyle name="Porcentaje 2" xfId="11" xr:uid="{00000000-0005-0000-0000-000012000000}"/>
    <cellStyle name="Porcentaje 3" xfId="12" xr:uid="{00000000-0005-0000-0000-000013000000}"/>
    <cellStyle name="Porcentual 2 2" xfId="19" xr:uid="{00000000-0005-0000-0000-000014000000}"/>
    <cellStyle name="Porcentual 3" xfId="17" xr:uid="{00000000-0005-0000-0000-000015000000}"/>
    <cellStyle name="Porcentual 3 2" xfId="18" xr:uid="{00000000-0005-0000-0000-000016000000}"/>
  </cellStyles>
  <dxfs count="36"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AFFFD3"/>
      <color rgb="FFB7E0FF"/>
      <color rgb="FFFFFFCC"/>
      <color rgb="FFFFC1FF"/>
      <color rgb="FFFFE9E4"/>
      <color rgb="FFE0FFDF"/>
      <color rgb="FFFAFFEA"/>
      <color rgb="FFFF40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622301</xdr:colOff>
      <xdr:row>10</xdr:row>
      <xdr:rowOff>101600</xdr:rowOff>
    </xdr:from>
    <xdr:to>
      <xdr:col>4</xdr:col>
      <xdr:colOff>393701</xdr:colOff>
      <xdr:row>11</xdr:row>
      <xdr:rowOff>218830</xdr:rowOff>
    </xdr:to>
    <xdr:sp macro="" textlink="">
      <xdr:nvSpPr>
        <xdr:cNvPr id="2" name="Flecha izquierda y derecha 1">
          <a:extLst>
            <a:ext uri="{FF2B5EF4-FFF2-40B4-BE49-F238E27FC236}">
              <a16:creationId xmlns:a16="http://schemas.microsoft.com/office/drawing/2014/main" id="{FB990947-7A3F-5145-8C90-EBD7D41633C0}"/>
            </a:ext>
          </a:extLst>
        </xdr:cNvPr>
        <xdr:cNvSpPr/>
      </xdr:nvSpPr>
      <xdr:spPr>
        <a:xfrm>
          <a:off x="3251201" y="4279900"/>
          <a:ext cx="1054100" cy="57443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50800</xdr:rowOff>
    </xdr:from>
    <xdr:to>
      <xdr:col>11</xdr:col>
      <xdr:colOff>0</xdr:colOff>
      <xdr:row>0</xdr:row>
      <xdr:rowOff>243840</xdr:rowOff>
    </xdr:to>
    <xdr:sp macro="" textlink="">
      <xdr:nvSpPr>
        <xdr:cNvPr id="2" name="Redondear rectángulo de esquina diagonal 3">
          <a:hlinkClick xmlns:r="http://schemas.openxmlformats.org/officeDocument/2006/relationships" r:id="rId1" tooltip="Ir a INICIO"/>
          <a:extLst>
            <a:ext uri="{FF2B5EF4-FFF2-40B4-BE49-F238E27FC236}">
              <a16:creationId xmlns:a16="http://schemas.microsoft.com/office/drawing/2014/main" id="{E0372754-AE21-4F85-8F8E-C91065A04197}"/>
            </a:ext>
          </a:extLst>
        </xdr:cNvPr>
        <xdr:cNvSpPr/>
      </xdr:nvSpPr>
      <xdr:spPr>
        <a:xfrm>
          <a:off x="8188960" y="50800"/>
          <a:ext cx="711200" cy="193040"/>
        </a:xfrm>
        <a:prstGeom prst="round2DiagRect">
          <a:avLst/>
        </a:prstGeom>
        <a:solidFill>
          <a:schemeClr val="accent5">
            <a:lumMod val="7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s-CO" sz="800" b="0">
              <a:solidFill>
                <a:schemeClr val="bg1"/>
              </a:solidFill>
              <a:latin typeface="Century Gothic" panose="020B0502020202020204" pitchFamily="34" charset="0"/>
              <a:sym typeface="Wingdings 3" panose="05040102010807070707" pitchFamily="18" charset="2"/>
            </a:rPr>
            <a:t> Regresar</a:t>
          </a:r>
          <a:endParaRPr lang="es-CO" sz="1100" b="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50800</xdr:rowOff>
    </xdr:from>
    <xdr:to>
      <xdr:col>11</xdr:col>
      <xdr:colOff>0</xdr:colOff>
      <xdr:row>0</xdr:row>
      <xdr:rowOff>243840</xdr:rowOff>
    </xdr:to>
    <xdr:sp macro="" textlink="">
      <xdr:nvSpPr>
        <xdr:cNvPr id="2" name="Redondear rectángulo de esquina diagonal 3">
          <a:hlinkClick xmlns:r="http://schemas.openxmlformats.org/officeDocument/2006/relationships" r:id="rId1" tooltip="Ir a INICIO"/>
          <a:extLst>
            <a:ext uri="{FF2B5EF4-FFF2-40B4-BE49-F238E27FC236}">
              <a16:creationId xmlns:a16="http://schemas.microsoft.com/office/drawing/2014/main" id="{6DC4A9BE-4CBE-40A0-94E7-6ECDACB7C676}"/>
            </a:ext>
          </a:extLst>
        </xdr:cNvPr>
        <xdr:cNvSpPr/>
      </xdr:nvSpPr>
      <xdr:spPr>
        <a:xfrm>
          <a:off x="8168640" y="50800"/>
          <a:ext cx="708660" cy="193040"/>
        </a:xfrm>
        <a:prstGeom prst="round2DiagRect">
          <a:avLst/>
        </a:prstGeom>
        <a:solidFill>
          <a:schemeClr val="accent5">
            <a:lumMod val="7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s-CO" sz="800" b="0">
              <a:solidFill>
                <a:schemeClr val="bg1"/>
              </a:solidFill>
              <a:latin typeface="Century Gothic" panose="020B0502020202020204" pitchFamily="34" charset="0"/>
              <a:sym typeface="Wingdings 3" panose="05040102010807070707" pitchFamily="18" charset="2"/>
            </a:rPr>
            <a:t> Regresar</a:t>
          </a:r>
          <a:endParaRPr lang="es-CO" sz="1100" b="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50800</xdr:rowOff>
    </xdr:from>
    <xdr:to>
      <xdr:col>11</xdr:col>
      <xdr:colOff>0</xdr:colOff>
      <xdr:row>0</xdr:row>
      <xdr:rowOff>243840</xdr:rowOff>
    </xdr:to>
    <xdr:sp macro="" textlink="">
      <xdr:nvSpPr>
        <xdr:cNvPr id="2" name="Redondear rectángulo de esquina diagonal 3">
          <a:hlinkClick xmlns:r="http://schemas.openxmlformats.org/officeDocument/2006/relationships" r:id="rId1" tooltip="Ir a INICIO"/>
          <a:extLst>
            <a:ext uri="{FF2B5EF4-FFF2-40B4-BE49-F238E27FC236}">
              <a16:creationId xmlns:a16="http://schemas.microsoft.com/office/drawing/2014/main" id="{CB976036-BABD-452D-AF15-45BEBCD3CEDA}"/>
            </a:ext>
          </a:extLst>
        </xdr:cNvPr>
        <xdr:cNvSpPr/>
      </xdr:nvSpPr>
      <xdr:spPr>
        <a:xfrm>
          <a:off x="8168640" y="50800"/>
          <a:ext cx="708660" cy="193040"/>
        </a:xfrm>
        <a:prstGeom prst="round2DiagRect">
          <a:avLst/>
        </a:prstGeom>
        <a:solidFill>
          <a:schemeClr val="accent5">
            <a:lumMod val="7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s-CO" sz="800" b="0">
              <a:solidFill>
                <a:schemeClr val="bg1"/>
              </a:solidFill>
              <a:latin typeface="Century Gothic" panose="020B0502020202020204" pitchFamily="34" charset="0"/>
              <a:sym typeface="Wingdings 3" panose="05040102010807070707" pitchFamily="18" charset="2"/>
            </a:rPr>
            <a:t> Regresar</a:t>
          </a:r>
          <a:endParaRPr lang="es-CO" sz="1100" b="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jelra/Desktop/SG-SST%20Sigma/SG-SST%20Sigma%202024/SG-SST%20Sigma%202024.xlsx" TargetMode="External"/><Relationship Id="rId1" Type="http://schemas.openxmlformats.org/officeDocument/2006/relationships/externalLinkPath" Target="file:///C:/Users/jelra/Desktop/SG-SST%20Sigma/SG-SST%20Sigma%202024/SG-SST%20Sigm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"/>
      <sheetName val="Info"/>
      <sheetName val="INICIO"/>
      <sheetName val="Gob"/>
      <sheetName val="EM"/>
      <sheetName val="1.1.1"/>
      <sheetName val="1.1.2"/>
      <sheetName val="1.1.2-1"/>
      <sheetName val="1.1.3"/>
      <sheetName val="1.1.4"/>
      <sheetName val="1.1.5"/>
      <sheetName val="POL"/>
      <sheetName val="2.1.1"/>
      <sheetName val="2.2.1"/>
      <sheetName val="2.3.1"/>
      <sheetName val="PAT"/>
      <sheetName val="DOCs"/>
      <sheetName val="PRCs"/>
      <sheetName val="2.5.1-10"/>
      <sheetName val="2.6.1"/>
      <sheetName val="2.7.1"/>
      <sheetName val="2.10.1"/>
      <sheetName val="CNT"/>
      <sheetName val="4.2.1"/>
      <sheetName val="5.1.2-1"/>
      <sheetName val="CRGR"/>
      <sheetName val="6.1.1"/>
      <sheetName val="6.1.1-1"/>
      <sheetName val="6.1.1-2"/>
      <sheetName val="6.1.1-3"/>
      <sheetName val="D7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8438-FC59-4E42-A205-6277B9F65707}">
  <sheetPr>
    <tabColor theme="6" tint="0.39997558519241921"/>
  </sheetPr>
  <dimension ref="B3:N14"/>
  <sheetViews>
    <sheetView showGridLines="0" showRowColHeaders="0" workbookViewId="0">
      <selection activeCell="D17" sqref="D17"/>
    </sheetView>
  </sheetViews>
  <sheetFormatPr baseColWidth="10" defaultRowHeight="16" x14ac:dyDescent="0.2"/>
  <cols>
    <col min="2" max="2" width="3.1640625" customWidth="1"/>
    <col min="3" max="3" width="20.5" customWidth="1"/>
    <col min="4" max="4" width="16.83203125" customWidth="1"/>
    <col min="5" max="5" width="15.83203125" customWidth="1"/>
    <col min="6" max="6" width="15.1640625" customWidth="1"/>
    <col min="7" max="7" width="15.33203125" customWidth="1"/>
    <col min="8" max="8" width="14.83203125" customWidth="1"/>
    <col min="9" max="9" width="12.5" customWidth="1"/>
    <col min="10" max="10" width="13.1640625" customWidth="1"/>
    <col min="11" max="11" width="14.6640625" customWidth="1"/>
    <col min="12" max="12" width="13.5" customWidth="1"/>
  </cols>
  <sheetData>
    <row r="3" spans="2:14" x14ac:dyDescent="0.2">
      <c r="B3" s="1"/>
      <c r="C3" s="215" t="s">
        <v>1</v>
      </c>
      <c r="D3" s="218" t="s">
        <v>323</v>
      </c>
      <c r="E3" s="218"/>
      <c r="F3" s="218"/>
      <c r="G3" s="219" t="s">
        <v>7</v>
      </c>
      <c r="H3" s="219"/>
      <c r="I3" s="219"/>
      <c r="J3" s="220" t="s">
        <v>8</v>
      </c>
      <c r="K3" s="220"/>
      <c r="L3" s="220"/>
      <c r="M3" s="1"/>
      <c r="N3" s="1"/>
    </row>
    <row r="4" spans="2:14" x14ac:dyDescent="0.2">
      <c r="B4" s="1"/>
      <c r="C4" s="216"/>
      <c r="D4" s="218"/>
      <c r="E4" s="218"/>
      <c r="F4" s="218"/>
      <c r="G4" s="219"/>
      <c r="H4" s="219"/>
      <c r="I4" s="219"/>
      <c r="J4" s="220"/>
      <c r="K4" s="220"/>
      <c r="L4" s="220"/>
      <c r="M4" s="1"/>
      <c r="N4" s="1"/>
    </row>
    <row r="5" spans="2:14" x14ac:dyDescent="0.2">
      <c r="B5" s="1"/>
      <c r="C5" s="217"/>
      <c r="D5" s="205">
        <v>1</v>
      </c>
      <c r="E5" s="206">
        <v>2</v>
      </c>
      <c r="F5" s="207">
        <v>3</v>
      </c>
      <c r="G5" s="205">
        <v>1</v>
      </c>
      <c r="H5" s="206">
        <v>2</v>
      </c>
      <c r="I5" s="207">
        <v>3</v>
      </c>
      <c r="J5" s="205">
        <v>1</v>
      </c>
      <c r="K5" s="206">
        <v>2</v>
      </c>
      <c r="L5" s="207">
        <v>3</v>
      </c>
      <c r="M5" s="1"/>
      <c r="N5" s="1"/>
    </row>
    <row r="6" spans="2:14" ht="143" x14ac:dyDescent="0.2">
      <c r="B6" s="1"/>
      <c r="C6" s="208" t="s">
        <v>9</v>
      </c>
      <c r="D6" s="209" t="s">
        <v>324</v>
      </c>
      <c r="E6" s="209" t="s">
        <v>325</v>
      </c>
      <c r="F6" s="209" t="s">
        <v>326</v>
      </c>
      <c r="G6" s="209" t="s">
        <v>327</v>
      </c>
      <c r="H6" s="209" t="s">
        <v>328</v>
      </c>
      <c r="I6" s="209" t="s">
        <v>329</v>
      </c>
      <c r="J6" s="209" t="s">
        <v>330</v>
      </c>
      <c r="K6" s="209" t="s">
        <v>331</v>
      </c>
      <c r="L6" s="209" t="s">
        <v>332</v>
      </c>
      <c r="M6" s="1"/>
      <c r="N6" s="1"/>
    </row>
    <row r="7" spans="2:14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2">
      <c r="B8" s="1"/>
      <c r="C8" s="221" t="s">
        <v>0</v>
      </c>
      <c r="D8" s="221"/>
      <c r="E8" s="221"/>
      <c r="F8" s="221"/>
      <c r="G8" s="221"/>
      <c r="H8" s="221"/>
      <c r="I8" s="1"/>
      <c r="J8" s="1"/>
      <c r="K8" s="1"/>
      <c r="L8" s="1"/>
      <c r="M8" s="1"/>
      <c r="N8" s="1"/>
    </row>
    <row r="9" spans="2:14" x14ac:dyDescent="0.2">
      <c r="B9" s="1"/>
      <c r="C9" s="210" t="s">
        <v>1</v>
      </c>
      <c r="D9" s="222"/>
      <c r="E9" s="223"/>
      <c r="F9" s="211" t="s">
        <v>2</v>
      </c>
      <c r="G9" s="212" t="s">
        <v>3</v>
      </c>
      <c r="H9" s="3" t="s">
        <v>317</v>
      </c>
      <c r="I9" s="1"/>
      <c r="J9" s="1"/>
      <c r="K9" s="1"/>
      <c r="L9" s="1"/>
      <c r="M9" s="1"/>
      <c r="N9" s="1"/>
    </row>
    <row r="10" spans="2:14" ht="36" x14ac:dyDescent="0.2">
      <c r="B10" s="1"/>
      <c r="C10" s="16" t="s">
        <v>318</v>
      </c>
      <c r="D10" s="224"/>
      <c r="E10" s="225"/>
      <c r="F10" s="97" t="s">
        <v>16</v>
      </c>
      <c r="G10" s="205">
        <v>1</v>
      </c>
      <c r="H10" s="213" t="s">
        <v>319</v>
      </c>
      <c r="I10" s="1"/>
      <c r="J10" s="1"/>
      <c r="K10" s="1"/>
      <c r="L10" s="1"/>
      <c r="M10" s="1"/>
      <c r="N10" s="1"/>
    </row>
    <row r="11" spans="2:14" ht="36" x14ac:dyDescent="0.2">
      <c r="B11" s="1"/>
      <c r="C11" s="16" t="s">
        <v>333</v>
      </c>
      <c r="D11" s="224"/>
      <c r="E11" s="225"/>
      <c r="F11" s="97" t="s">
        <v>6</v>
      </c>
      <c r="G11" s="206">
        <v>2</v>
      </c>
      <c r="H11" s="213" t="s">
        <v>320</v>
      </c>
      <c r="I11" s="1"/>
      <c r="J11" s="1"/>
      <c r="K11" s="1"/>
      <c r="L11" s="1"/>
      <c r="M11" s="1"/>
      <c r="N11" s="1"/>
    </row>
    <row r="12" spans="2:14" ht="36" x14ac:dyDescent="0.2">
      <c r="B12" s="1"/>
      <c r="C12" s="16" t="s">
        <v>334</v>
      </c>
      <c r="D12" s="224"/>
      <c r="E12" s="225"/>
      <c r="F12" s="97" t="s">
        <v>5</v>
      </c>
      <c r="G12" s="207">
        <v>3</v>
      </c>
      <c r="H12" s="213" t="s">
        <v>321</v>
      </c>
      <c r="I12" s="1"/>
      <c r="J12" s="1"/>
      <c r="K12" s="1"/>
      <c r="L12" s="1"/>
      <c r="M12" s="1"/>
      <c r="N12" s="1"/>
    </row>
    <row r="13" spans="2:14" ht="36" x14ac:dyDescent="0.2">
      <c r="B13" s="1"/>
      <c r="C13" s="16" t="s">
        <v>335</v>
      </c>
      <c r="D13" s="226"/>
      <c r="E13" s="227"/>
      <c r="F13" s="97" t="s">
        <v>4</v>
      </c>
      <c r="G13" s="214">
        <v>4</v>
      </c>
      <c r="H13" s="213" t="s">
        <v>322</v>
      </c>
      <c r="I13" s="1"/>
      <c r="J13" s="1"/>
      <c r="K13" s="1"/>
      <c r="L13" s="1"/>
      <c r="M13" s="1"/>
      <c r="N13" s="1"/>
    </row>
    <row r="14" spans="2:14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6">
    <mergeCell ref="D9:E13"/>
    <mergeCell ref="C3:C5"/>
    <mergeCell ref="D3:F4"/>
    <mergeCell ref="G3:I4"/>
    <mergeCell ref="J3:L4"/>
    <mergeCell ref="C8:H8"/>
  </mergeCells>
  <dataValidations count="1">
    <dataValidation type="list" allowBlank="1" showInputMessage="1" showErrorMessage="1" sqref="D3 G3 J3" xr:uid="{C49F58FF-6E90-3A42-A845-D995083D631A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1FF"/>
  </sheetPr>
  <dimension ref="A1:AN29"/>
  <sheetViews>
    <sheetView showGridLines="0" showRowColHeaders="0" topLeftCell="A19" zoomScale="120" zoomScaleNormal="120" workbookViewId="0">
      <selection activeCell="C27" sqref="C27"/>
    </sheetView>
  </sheetViews>
  <sheetFormatPr baseColWidth="10" defaultColWidth="10.83203125" defaultRowHeight="12.75" customHeight="1" x14ac:dyDescent="0.2"/>
  <cols>
    <col min="1" max="2" width="6.83203125" style="10" customWidth="1"/>
    <col min="3" max="3" width="8.5" style="10" customWidth="1"/>
    <col min="4" max="4" width="32" style="10" customWidth="1"/>
    <col min="5" max="7" width="8.1640625" style="10" customWidth="1"/>
    <col min="8" max="9" width="8" style="10" customWidth="1"/>
    <col min="10" max="10" width="4.5" style="10" customWidth="1"/>
    <col min="11" max="11" width="9.33203125" style="10" customWidth="1"/>
    <col min="12" max="12" width="8.5" style="10" customWidth="1"/>
    <col min="13" max="13" width="32" style="10" customWidth="1"/>
    <col min="14" max="16" width="8.1640625" style="10" customWidth="1"/>
    <col min="17" max="18" width="8" style="10" customWidth="1"/>
    <col min="19" max="19" width="4.5" style="10" customWidth="1"/>
    <col min="20" max="20" width="9.33203125" style="10" customWidth="1"/>
    <col min="21" max="21" width="8.5" style="10" customWidth="1"/>
    <col min="22" max="22" width="32" style="10" customWidth="1"/>
    <col min="23" max="25" width="8.1640625" style="10" customWidth="1"/>
    <col min="26" max="27" width="8" style="10" customWidth="1"/>
    <col min="28" max="28" width="4.5" style="10" customWidth="1"/>
    <col min="29" max="29" width="9.33203125" style="10" customWidth="1"/>
    <col min="30" max="30" width="8.5" style="10" customWidth="1"/>
    <col min="31" max="31" width="32" style="10" customWidth="1"/>
    <col min="32" max="34" width="8.1640625" style="10" customWidth="1"/>
    <col min="35" max="36" width="8" style="10" customWidth="1"/>
    <col min="37" max="37" width="4.5" style="10" customWidth="1"/>
    <col min="38" max="38" width="9.33203125" style="10" customWidth="1"/>
    <col min="39" max="16384" width="10.83203125" style="10"/>
  </cols>
  <sheetData>
    <row r="1" spans="1:40" s="8" customFormat="1" ht="22.75" customHeight="1" thickBot="1" x14ac:dyDescent="0.2">
      <c r="D1" s="9"/>
      <c r="K1" s="159"/>
    </row>
    <row r="2" spans="1:40" s="11" customFormat="1" ht="22.75" customHeight="1" x14ac:dyDescent="0.2">
      <c r="A2" s="228" t="s">
        <v>12</v>
      </c>
      <c r="B2" s="245" t="s">
        <v>20</v>
      </c>
      <c r="C2" s="238" t="s">
        <v>189</v>
      </c>
      <c r="D2" s="239"/>
      <c r="E2" s="248" t="s">
        <v>197</v>
      </c>
      <c r="F2" s="249"/>
      <c r="G2" s="249"/>
      <c r="H2" s="249"/>
      <c r="I2" s="250"/>
      <c r="J2" s="251" t="s">
        <v>11</v>
      </c>
      <c r="K2" s="232"/>
      <c r="L2" s="238" t="s">
        <v>193</v>
      </c>
      <c r="M2" s="239"/>
      <c r="N2" s="248" t="s">
        <v>197</v>
      </c>
      <c r="O2" s="249"/>
      <c r="P2" s="249"/>
      <c r="Q2" s="249"/>
      <c r="R2" s="250"/>
      <c r="S2" s="231" t="s">
        <v>11</v>
      </c>
      <c r="T2" s="232"/>
      <c r="U2" s="238" t="s">
        <v>190</v>
      </c>
      <c r="V2" s="239"/>
      <c r="W2" s="248" t="s">
        <v>197</v>
      </c>
      <c r="X2" s="249"/>
      <c r="Y2" s="249"/>
      <c r="Z2" s="249"/>
      <c r="AA2" s="250"/>
      <c r="AB2" s="231" t="s">
        <v>11</v>
      </c>
      <c r="AC2" s="232"/>
      <c r="AD2" s="238" t="s">
        <v>194</v>
      </c>
      <c r="AE2" s="239"/>
      <c r="AF2" s="248" t="s">
        <v>197</v>
      </c>
      <c r="AG2" s="249"/>
      <c r="AH2" s="249"/>
      <c r="AI2" s="249"/>
      <c r="AJ2" s="250"/>
      <c r="AK2" s="231" t="s">
        <v>11</v>
      </c>
      <c r="AL2" s="232"/>
      <c r="AM2" s="15"/>
      <c r="AN2" s="10"/>
    </row>
    <row r="3" spans="1:40" s="11" customFormat="1" ht="22.75" customHeight="1" x14ac:dyDescent="0.2">
      <c r="A3" s="229"/>
      <c r="B3" s="246"/>
      <c r="C3" s="240"/>
      <c r="D3" s="241"/>
      <c r="E3" s="181" t="s">
        <v>17</v>
      </c>
      <c r="F3" s="182" t="s">
        <v>18</v>
      </c>
      <c r="G3" s="183" t="s">
        <v>8</v>
      </c>
      <c r="H3" s="184" t="s">
        <v>24</v>
      </c>
      <c r="I3" s="185"/>
      <c r="J3" s="252"/>
      <c r="K3" s="234"/>
      <c r="L3" s="240"/>
      <c r="M3" s="241"/>
      <c r="N3" s="181" t="s">
        <v>17</v>
      </c>
      <c r="O3" s="182" t="s">
        <v>18</v>
      </c>
      <c r="P3" s="183" t="s">
        <v>8</v>
      </c>
      <c r="Q3" s="184" t="s">
        <v>24</v>
      </c>
      <c r="R3" s="185"/>
      <c r="S3" s="233"/>
      <c r="T3" s="234"/>
      <c r="U3" s="240"/>
      <c r="V3" s="241"/>
      <c r="W3" s="181" t="s">
        <v>17</v>
      </c>
      <c r="X3" s="182" t="s">
        <v>18</v>
      </c>
      <c r="Y3" s="183" t="s">
        <v>8</v>
      </c>
      <c r="Z3" s="184" t="s">
        <v>24</v>
      </c>
      <c r="AA3" s="185"/>
      <c r="AB3" s="233"/>
      <c r="AC3" s="234"/>
      <c r="AD3" s="240"/>
      <c r="AE3" s="241"/>
      <c r="AF3" s="181" t="s">
        <v>17</v>
      </c>
      <c r="AG3" s="182" t="s">
        <v>18</v>
      </c>
      <c r="AH3" s="183" t="s">
        <v>8</v>
      </c>
      <c r="AI3" s="184" t="s">
        <v>24</v>
      </c>
      <c r="AJ3" s="185"/>
      <c r="AK3" s="233"/>
      <c r="AL3" s="234"/>
      <c r="AM3" s="15"/>
      <c r="AN3" s="10"/>
    </row>
    <row r="4" spans="1:40" ht="47.5" customHeight="1" x14ac:dyDescent="0.2">
      <c r="A4" s="229"/>
      <c r="B4" s="246"/>
      <c r="C4" s="71" t="s">
        <v>47</v>
      </c>
      <c r="D4" s="186" t="s">
        <v>26</v>
      </c>
      <c r="E4" s="114">
        <v>2</v>
      </c>
      <c r="F4" s="33">
        <v>3</v>
      </c>
      <c r="G4" s="33">
        <v>3</v>
      </c>
      <c r="H4" s="117">
        <f t="shared" ref="H4:H18" si="0">IFERROR(1/(E4*F4*G4)," ")</f>
        <v>5.5555555555555552E-2</v>
      </c>
      <c r="I4" s="204">
        <f>IFERROR(H4/SUM(H$4:H$27)," ")</f>
        <v>3.4139402560455195E-2</v>
      </c>
      <c r="J4" s="114">
        <v>2</v>
      </c>
      <c r="K4" s="69" t="str">
        <f>IF(AND(J4=1),"DEFICIENTE",IF(AND(J4=2),"REGULAR",IF(AND(J4=3),"BUENO",IF(AND(J4=4),"EXCELENTE"," "))))</f>
        <v>REGULAR</v>
      </c>
      <c r="L4" s="74" t="s">
        <v>69</v>
      </c>
      <c r="M4" s="194" t="s">
        <v>233</v>
      </c>
      <c r="N4" s="108">
        <v>4</v>
      </c>
      <c r="O4" s="98">
        <v>4</v>
      </c>
      <c r="P4" s="99">
        <v>4</v>
      </c>
      <c r="Q4" s="117">
        <f t="shared" ref="Q4:Q9" si="1">IFERROR(1/(N4*O4*P4)," ")</f>
        <v>1.5625E-2</v>
      </c>
      <c r="R4" s="118">
        <f>IFERROR(Q4/SUM(Q$4:Q$27)," ")</f>
        <v>4.5585007597501266E-3</v>
      </c>
      <c r="S4" s="114">
        <v>3</v>
      </c>
      <c r="T4" s="69" t="str">
        <f>IF(AND(S4=1),"DEFICIENTE",IF(AND(S4=2),"REGULAR",IF(AND(S4=3),"BUENO",IF(AND(S4=4),"EXCELENTE"," "))))</f>
        <v>BUENO</v>
      </c>
      <c r="U4" s="74" t="s">
        <v>82</v>
      </c>
      <c r="V4" s="126" t="s">
        <v>204</v>
      </c>
      <c r="W4" s="108">
        <v>1</v>
      </c>
      <c r="X4" s="98">
        <v>3</v>
      </c>
      <c r="Y4" s="99">
        <v>1</v>
      </c>
      <c r="Z4" s="166">
        <f>IFERROR(1/(W4*X4*Y4)," ")</f>
        <v>0.33333333333333331</v>
      </c>
      <c r="AA4" s="118">
        <f>IFERROR(Z4/SUM(Z$4:Z$27)," ")</f>
        <v>0.20512820512820512</v>
      </c>
      <c r="AB4" s="114">
        <v>3</v>
      </c>
      <c r="AC4" s="69" t="str">
        <f t="shared" ref="AC4:AC5" si="2">IF(AND(AB4=1),"DEFICIENTE",IF(AND(AB4=2),"REGULAR",IF(AND(AB4=3),"BUENO",IF(AND(AB4=4),"EXCELENTE"," "))))</f>
        <v>BUENO</v>
      </c>
      <c r="AD4" s="42" t="s">
        <v>90</v>
      </c>
      <c r="AE4" s="186" t="s">
        <v>212</v>
      </c>
      <c r="AF4" s="108">
        <v>1</v>
      </c>
      <c r="AG4" s="98">
        <v>2</v>
      </c>
      <c r="AH4" s="99">
        <v>1</v>
      </c>
      <c r="AI4" s="160">
        <f t="shared" ref="AI4:AI10" si="3">IFERROR(1/(AF4*AG4*AH4)," ")</f>
        <v>0.5</v>
      </c>
      <c r="AJ4" s="118">
        <f t="shared" ref="AJ4:AJ10" si="4">IFERROR(AI4/SUM(AI$4:AI$27)," ")</f>
        <v>0.11501597444089459</v>
      </c>
      <c r="AK4" s="114">
        <v>2</v>
      </c>
      <c r="AL4" s="69" t="str">
        <f t="shared" ref="AL4:AL10" si="5">IF(AND(AK4=1),"DEFICIENTE",IF(AND(AK4=2),"REGULAR",IF(AND(AK4=3),"BUENO",IF(AND(AK4=4),"EXCELENTE"," "))))</f>
        <v>REGULAR</v>
      </c>
      <c r="AM4" s="15"/>
    </row>
    <row r="5" spans="1:40" ht="47.5" customHeight="1" x14ac:dyDescent="0.2">
      <c r="A5" s="229"/>
      <c r="B5" s="246"/>
      <c r="C5" s="72" t="s">
        <v>48</v>
      </c>
      <c r="D5" s="186" t="s">
        <v>27</v>
      </c>
      <c r="E5" s="158">
        <v>2</v>
      </c>
      <c r="F5" s="22">
        <v>1</v>
      </c>
      <c r="G5" s="22">
        <v>3</v>
      </c>
      <c r="H5" s="161">
        <f t="shared" si="0"/>
        <v>0.16666666666666666</v>
      </c>
      <c r="I5" s="204">
        <f t="shared" ref="I5:I18" si="6">IFERROR(H5/SUM(H$4:H$27)," ")</f>
        <v>0.10241820768136559</v>
      </c>
      <c r="J5" s="114">
        <v>1</v>
      </c>
      <c r="K5" s="69" t="str">
        <f>IF(AND(J5=1),"DEFICIENTE",IF(AND(J5=2),"REGULAR",IF(AND(J5=3),"BUENO",IF(AND(J5=4),"EXCELENTE"," "))))</f>
        <v>DEFICIENTE</v>
      </c>
      <c r="L5" s="74" t="s">
        <v>70</v>
      </c>
      <c r="M5" s="187" t="s">
        <v>234</v>
      </c>
      <c r="N5" s="109">
        <v>2</v>
      </c>
      <c r="O5" s="22">
        <v>2</v>
      </c>
      <c r="P5" s="100">
        <v>1</v>
      </c>
      <c r="Q5" s="24">
        <f t="shared" si="1"/>
        <v>0.25</v>
      </c>
      <c r="R5" s="119">
        <f>IFERROR(Q5/SUM(Q$4:Q$27)," ")</f>
        <v>7.2936012156002025E-2</v>
      </c>
      <c r="S5" s="114">
        <v>2</v>
      </c>
      <c r="T5" s="69" t="str">
        <f t="shared" ref="T5:T9" si="7">IF(AND(S5=1),"DEFICIENTE",IF(AND(S5=2),"REGULAR",IF(AND(S5=3),"BUENO",IF(AND(S5=4),"EXCELENTE"," "))))</f>
        <v>REGULAR</v>
      </c>
      <c r="U5" s="74" t="s">
        <v>83</v>
      </c>
      <c r="V5" s="126" t="s">
        <v>205</v>
      </c>
      <c r="W5" s="109">
        <v>2</v>
      </c>
      <c r="X5" s="22">
        <v>2</v>
      </c>
      <c r="Y5" s="100">
        <v>2</v>
      </c>
      <c r="Z5" s="25">
        <f>IFERROR(1/(W5*X5*Y5)," ")</f>
        <v>0.125</v>
      </c>
      <c r="AA5" s="119">
        <f>IFERROR(Z5/SUM(Z$4:Z$27)," ")</f>
        <v>7.6923076923076927E-2</v>
      </c>
      <c r="AB5" s="114">
        <v>1</v>
      </c>
      <c r="AC5" s="69" t="str">
        <f t="shared" si="2"/>
        <v>DEFICIENTE</v>
      </c>
      <c r="AD5" s="42" t="s">
        <v>91</v>
      </c>
      <c r="AE5" s="186" t="s">
        <v>213</v>
      </c>
      <c r="AF5" s="109">
        <v>1</v>
      </c>
      <c r="AG5" s="22">
        <v>4</v>
      </c>
      <c r="AH5" s="100">
        <v>1</v>
      </c>
      <c r="AI5" s="161">
        <f t="shared" si="3"/>
        <v>0.25</v>
      </c>
      <c r="AJ5" s="119">
        <f t="shared" si="4"/>
        <v>5.7507987220447296E-2</v>
      </c>
      <c r="AK5" s="114">
        <v>2</v>
      </c>
      <c r="AL5" s="69" t="str">
        <f t="shared" si="5"/>
        <v>REGULAR</v>
      </c>
      <c r="AM5" s="15"/>
    </row>
    <row r="6" spans="1:40" ht="47.5" customHeight="1" x14ac:dyDescent="0.2">
      <c r="A6" s="229"/>
      <c r="B6" s="246"/>
      <c r="C6" s="72" t="s">
        <v>49</v>
      </c>
      <c r="D6" s="186" t="s">
        <v>28</v>
      </c>
      <c r="E6" s="158">
        <v>4</v>
      </c>
      <c r="F6" s="22">
        <v>3</v>
      </c>
      <c r="G6" s="22">
        <v>1</v>
      </c>
      <c r="H6" s="161">
        <f t="shared" si="0"/>
        <v>8.3333333333333329E-2</v>
      </c>
      <c r="I6" s="204">
        <f t="shared" si="6"/>
        <v>5.1209103840682793E-2</v>
      </c>
      <c r="J6" s="114">
        <v>2</v>
      </c>
      <c r="K6" s="69" t="str">
        <f t="shared" ref="K6:K17" si="8">IF(AND(J6=1),"DEFICIENTE",IF(AND(J6=2),"REGULAR",IF(AND(J6=3),"BUENO",IF(AND(J6=4),"EXCELENTE"," "))))</f>
        <v>REGULAR</v>
      </c>
      <c r="L6" s="74" t="s">
        <v>71</v>
      </c>
      <c r="M6" s="187" t="s">
        <v>235</v>
      </c>
      <c r="N6" s="109">
        <v>2</v>
      </c>
      <c r="O6" s="22">
        <v>1</v>
      </c>
      <c r="P6" s="100">
        <v>3</v>
      </c>
      <c r="Q6" s="24">
        <f t="shared" si="1"/>
        <v>0.16666666666666666</v>
      </c>
      <c r="R6" s="119">
        <f>IFERROR(Q6/SUM(Q$4:Q$27)," ")</f>
        <v>4.8624008104001346E-2</v>
      </c>
      <c r="S6" s="114">
        <v>4</v>
      </c>
      <c r="T6" s="69" t="str">
        <f t="shared" si="7"/>
        <v>EXCELENTE</v>
      </c>
      <c r="U6" s="45"/>
      <c r="V6" s="127"/>
      <c r="W6" s="134"/>
      <c r="X6" s="20"/>
      <c r="Y6" s="124"/>
      <c r="Z6" s="167"/>
      <c r="AA6" s="143"/>
      <c r="AB6" s="136"/>
      <c r="AC6" s="34" t="str">
        <f t="shared" ref="AC6:AC24" si="9">IF(AND(AB6=1),"DEFICIENTE",IF(AND(AB6=2),"REGULAR",IF(AND(AB6=3),"BUENO",IF(AND(AB6=4),"EXCELENTE"," "))))</f>
        <v xml:space="preserve"> </v>
      </c>
      <c r="AD6" s="42" t="s">
        <v>92</v>
      </c>
      <c r="AE6" s="186" t="s">
        <v>214</v>
      </c>
      <c r="AF6" s="109">
        <v>2</v>
      </c>
      <c r="AG6" s="22">
        <v>1</v>
      </c>
      <c r="AH6" s="100">
        <v>1</v>
      </c>
      <c r="AI6" s="161">
        <f t="shared" si="3"/>
        <v>0.5</v>
      </c>
      <c r="AJ6" s="119">
        <f t="shared" si="4"/>
        <v>0.11501597444089459</v>
      </c>
      <c r="AK6" s="114">
        <v>1</v>
      </c>
      <c r="AL6" s="69" t="str">
        <f t="shared" si="5"/>
        <v>DEFICIENTE</v>
      </c>
      <c r="AM6" s="15"/>
    </row>
    <row r="7" spans="1:40" ht="47.5" customHeight="1" x14ac:dyDescent="0.2">
      <c r="A7" s="229"/>
      <c r="B7" s="246"/>
      <c r="C7" s="72" t="s">
        <v>50</v>
      </c>
      <c r="D7" s="186" t="s">
        <v>13</v>
      </c>
      <c r="E7" s="158">
        <v>4</v>
      </c>
      <c r="F7" s="22">
        <v>1</v>
      </c>
      <c r="G7" s="22">
        <v>3</v>
      </c>
      <c r="H7" s="161">
        <f t="shared" si="0"/>
        <v>8.3333333333333329E-2</v>
      </c>
      <c r="I7" s="204">
        <f t="shared" si="6"/>
        <v>5.1209103840682793E-2</v>
      </c>
      <c r="J7" s="114">
        <v>3</v>
      </c>
      <c r="K7" s="69" t="str">
        <f t="shared" si="8"/>
        <v>BUENO</v>
      </c>
      <c r="L7" s="74" t="s">
        <v>72</v>
      </c>
      <c r="M7" s="187" t="s">
        <v>236</v>
      </c>
      <c r="N7" s="109">
        <v>3</v>
      </c>
      <c r="O7" s="22">
        <v>3</v>
      </c>
      <c r="P7" s="100">
        <v>2</v>
      </c>
      <c r="Q7" s="24">
        <f t="shared" si="1"/>
        <v>5.5555555555555552E-2</v>
      </c>
      <c r="R7" s="119">
        <f t="shared" ref="R7:R9" si="10">IFERROR(Q7/SUM(Q$4:Q$27)," ")</f>
        <v>1.6208002701333782E-2</v>
      </c>
      <c r="S7" s="114">
        <v>1</v>
      </c>
      <c r="T7" s="69" t="str">
        <f t="shared" si="7"/>
        <v>DEFICIENTE</v>
      </c>
      <c r="U7" s="45"/>
      <c r="V7" s="127"/>
      <c r="W7" s="134"/>
      <c r="X7" s="20"/>
      <c r="Y7" s="124"/>
      <c r="Z7" s="167"/>
      <c r="AA7" s="143"/>
      <c r="AB7" s="136"/>
      <c r="AC7" s="34" t="str">
        <f t="shared" si="9"/>
        <v xml:space="preserve"> </v>
      </c>
      <c r="AD7" s="42" t="s">
        <v>93</v>
      </c>
      <c r="AE7" s="190" t="s">
        <v>215</v>
      </c>
      <c r="AF7" s="109">
        <v>3</v>
      </c>
      <c r="AG7" s="22">
        <v>2</v>
      </c>
      <c r="AH7" s="100">
        <v>1</v>
      </c>
      <c r="AI7" s="161">
        <f t="shared" si="3"/>
        <v>0.16666666666666666</v>
      </c>
      <c r="AJ7" s="119">
        <f t="shared" si="4"/>
        <v>3.8338658146964862E-2</v>
      </c>
      <c r="AK7" s="114">
        <v>3</v>
      </c>
      <c r="AL7" s="69" t="str">
        <f t="shared" si="5"/>
        <v>BUENO</v>
      </c>
      <c r="AM7" s="15"/>
    </row>
    <row r="8" spans="1:40" ht="47.5" customHeight="1" x14ac:dyDescent="0.2">
      <c r="A8" s="229"/>
      <c r="B8" s="246"/>
      <c r="C8" s="72" t="s">
        <v>51</v>
      </c>
      <c r="D8" s="186" t="s">
        <v>29</v>
      </c>
      <c r="E8" s="158">
        <v>1</v>
      </c>
      <c r="F8" s="22">
        <v>3</v>
      </c>
      <c r="G8" s="22">
        <v>3</v>
      </c>
      <c r="H8" s="161">
        <f t="shared" si="0"/>
        <v>0.1111111111111111</v>
      </c>
      <c r="I8" s="204">
        <f>IFERROR(H8/SUM(H$4:H$27)," ")</f>
        <v>6.8278805120910391E-2</v>
      </c>
      <c r="J8" s="114">
        <v>1</v>
      </c>
      <c r="K8" s="69" t="str">
        <f t="shared" si="8"/>
        <v>DEFICIENTE</v>
      </c>
      <c r="L8" s="74" t="s">
        <v>73</v>
      </c>
      <c r="M8" s="187" t="s">
        <v>237</v>
      </c>
      <c r="N8" s="109">
        <v>4</v>
      </c>
      <c r="O8" s="22">
        <v>1</v>
      </c>
      <c r="P8" s="100">
        <v>1</v>
      </c>
      <c r="Q8" s="24">
        <f t="shared" si="1"/>
        <v>0.25</v>
      </c>
      <c r="R8" s="119">
        <f t="shared" si="10"/>
        <v>7.2936012156002025E-2</v>
      </c>
      <c r="S8" s="114">
        <v>2</v>
      </c>
      <c r="T8" s="69" t="str">
        <f t="shared" si="7"/>
        <v>REGULAR</v>
      </c>
      <c r="U8" s="45"/>
      <c r="V8" s="127"/>
      <c r="W8" s="134"/>
      <c r="X8" s="20"/>
      <c r="Y8" s="124"/>
      <c r="Z8" s="167"/>
      <c r="AA8" s="143"/>
      <c r="AB8" s="136"/>
      <c r="AC8" s="34" t="str">
        <f t="shared" si="9"/>
        <v xml:space="preserve"> </v>
      </c>
      <c r="AD8" s="42" t="s">
        <v>94</v>
      </c>
      <c r="AE8" s="186" t="s">
        <v>216</v>
      </c>
      <c r="AF8" s="109">
        <v>3</v>
      </c>
      <c r="AG8" s="22">
        <v>2</v>
      </c>
      <c r="AH8" s="100">
        <v>1</v>
      </c>
      <c r="AI8" s="161">
        <f t="shared" si="3"/>
        <v>0.16666666666666666</v>
      </c>
      <c r="AJ8" s="119">
        <f t="shared" si="4"/>
        <v>3.8338658146964862E-2</v>
      </c>
      <c r="AK8" s="114">
        <v>3</v>
      </c>
      <c r="AL8" s="69" t="str">
        <f t="shared" si="5"/>
        <v>BUENO</v>
      </c>
      <c r="AM8" s="15"/>
    </row>
    <row r="9" spans="1:40" ht="47.5" customHeight="1" x14ac:dyDescent="0.2">
      <c r="A9" s="229"/>
      <c r="B9" s="246"/>
      <c r="C9" s="72" t="s">
        <v>52</v>
      </c>
      <c r="D9" s="186" t="s">
        <v>30</v>
      </c>
      <c r="E9" s="158">
        <v>4</v>
      </c>
      <c r="F9" s="22">
        <v>4</v>
      </c>
      <c r="G9" s="22">
        <v>3</v>
      </c>
      <c r="H9" s="161">
        <f t="shared" si="0"/>
        <v>2.0833333333333332E-2</v>
      </c>
      <c r="I9" s="204">
        <f t="shared" si="6"/>
        <v>1.2802275960170698E-2</v>
      </c>
      <c r="J9" s="114">
        <v>4</v>
      </c>
      <c r="K9" s="69" t="str">
        <f t="shared" si="8"/>
        <v>EXCELENTE</v>
      </c>
      <c r="L9" s="74" t="s">
        <v>74</v>
      </c>
      <c r="M9" s="187" t="s">
        <v>238</v>
      </c>
      <c r="N9" s="109">
        <v>2</v>
      </c>
      <c r="O9" s="22">
        <v>2</v>
      </c>
      <c r="P9" s="100">
        <v>2</v>
      </c>
      <c r="Q9" s="24">
        <f t="shared" si="1"/>
        <v>0.125</v>
      </c>
      <c r="R9" s="119">
        <f t="shared" si="10"/>
        <v>3.6468006078001013E-2</v>
      </c>
      <c r="S9" s="114">
        <v>3</v>
      </c>
      <c r="T9" s="69" t="str">
        <f t="shared" si="7"/>
        <v>BUENO</v>
      </c>
      <c r="U9" s="45"/>
      <c r="V9" s="127"/>
      <c r="W9" s="134"/>
      <c r="X9" s="20"/>
      <c r="Y9" s="124"/>
      <c r="Z9" s="167"/>
      <c r="AA9" s="143"/>
      <c r="AB9" s="136"/>
      <c r="AC9" s="34" t="str">
        <f t="shared" si="9"/>
        <v xml:space="preserve"> </v>
      </c>
      <c r="AD9" s="42" t="s">
        <v>95</v>
      </c>
      <c r="AE9" s="186" t="s">
        <v>217</v>
      </c>
      <c r="AF9" s="109">
        <v>2</v>
      </c>
      <c r="AG9" s="22">
        <v>2</v>
      </c>
      <c r="AH9" s="100">
        <v>1</v>
      </c>
      <c r="AI9" s="161">
        <f t="shared" si="3"/>
        <v>0.25</v>
      </c>
      <c r="AJ9" s="119">
        <f t="shared" si="4"/>
        <v>5.7507987220447296E-2</v>
      </c>
      <c r="AK9" s="114">
        <v>2</v>
      </c>
      <c r="AL9" s="69" t="str">
        <f t="shared" si="5"/>
        <v>REGULAR</v>
      </c>
      <c r="AM9" s="15"/>
    </row>
    <row r="10" spans="1:40" ht="47.5" customHeight="1" x14ac:dyDescent="0.2">
      <c r="A10" s="229"/>
      <c r="B10" s="246"/>
      <c r="C10" s="72" t="s">
        <v>53</v>
      </c>
      <c r="D10" s="186" t="s">
        <v>31</v>
      </c>
      <c r="E10" s="158">
        <v>4</v>
      </c>
      <c r="F10" s="22">
        <v>3</v>
      </c>
      <c r="G10" s="22">
        <v>3</v>
      </c>
      <c r="H10" s="161">
        <f t="shared" si="0"/>
        <v>2.7777777777777776E-2</v>
      </c>
      <c r="I10" s="204">
        <f t="shared" si="6"/>
        <v>1.7069701280227598E-2</v>
      </c>
      <c r="J10" s="114">
        <v>2</v>
      </c>
      <c r="K10" s="69" t="str">
        <f t="shared" si="8"/>
        <v>REGULAR</v>
      </c>
      <c r="L10" s="42"/>
      <c r="M10" s="127"/>
      <c r="N10" s="134"/>
      <c r="O10" s="20"/>
      <c r="P10" s="124"/>
      <c r="Q10" s="27"/>
      <c r="R10" s="121"/>
      <c r="S10" s="136"/>
      <c r="T10" s="34"/>
      <c r="U10" s="45"/>
      <c r="V10" s="127"/>
      <c r="W10" s="134"/>
      <c r="X10" s="20"/>
      <c r="Y10" s="124"/>
      <c r="Z10" s="167"/>
      <c r="AA10" s="143"/>
      <c r="AB10" s="136"/>
      <c r="AC10" s="34" t="str">
        <f t="shared" si="9"/>
        <v xml:space="preserve"> </v>
      </c>
      <c r="AD10" s="42" t="s">
        <v>96</v>
      </c>
      <c r="AE10" s="191" t="s">
        <v>218</v>
      </c>
      <c r="AF10" s="109">
        <v>3</v>
      </c>
      <c r="AG10" s="22">
        <v>2</v>
      </c>
      <c r="AH10" s="100">
        <v>3</v>
      </c>
      <c r="AI10" s="161">
        <f t="shared" si="3"/>
        <v>5.5555555555555552E-2</v>
      </c>
      <c r="AJ10" s="119">
        <f t="shared" si="4"/>
        <v>1.2779552715654953E-2</v>
      </c>
      <c r="AK10" s="114">
        <v>2</v>
      </c>
      <c r="AL10" s="69" t="str">
        <f t="shared" si="5"/>
        <v>REGULAR</v>
      </c>
      <c r="AM10" s="15"/>
    </row>
    <row r="11" spans="1:40" ht="47.5" customHeight="1" x14ac:dyDescent="0.2">
      <c r="A11" s="229"/>
      <c r="B11" s="246"/>
      <c r="C11" s="72" t="s">
        <v>54</v>
      </c>
      <c r="D11" s="186" t="s">
        <v>14</v>
      </c>
      <c r="E11" s="158">
        <v>4</v>
      </c>
      <c r="F11" s="22">
        <v>4</v>
      </c>
      <c r="G11" s="22">
        <v>3</v>
      </c>
      <c r="H11" s="161">
        <f t="shared" si="0"/>
        <v>2.0833333333333332E-2</v>
      </c>
      <c r="I11" s="204">
        <f t="shared" si="6"/>
        <v>1.2802275960170698E-2</v>
      </c>
      <c r="J11" s="114">
        <v>1</v>
      </c>
      <c r="K11" s="69" t="str">
        <f t="shared" si="8"/>
        <v>DEFICIENTE</v>
      </c>
      <c r="L11" s="42"/>
      <c r="M11" s="128"/>
      <c r="N11" s="134"/>
      <c r="O11" s="20"/>
      <c r="P11" s="124"/>
      <c r="Q11" s="27"/>
      <c r="R11" s="121"/>
      <c r="S11" s="136"/>
      <c r="T11" s="34"/>
      <c r="U11" s="45"/>
      <c r="V11" s="127"/>
      <c r="W11" s="134"/>
      <c r="X11" s="20"/>
      <c r="Y11" s="124"/>
      <c r="Z11" s="167"/>
      <c r="AA11" s="143"/>
      <c r="AB11" s="136"/>
      <c r="AC11" s="34" t="str">
        <f t="shared" si="9"/>
        <v xml:space="preserve"> </v>
      </c>
      <c r="AD11" s="45"/>
      <c r="AE11" s="145"/>
      <c r="AF11" s="111"/>
      <c r="AG11" s="28"/>
      <c r="AH11" s="102"/>
      <c r="AI11" s="161"/>
      <c r="AJ11" s="149"/>
      <c r="AK11" s="115"/>
      <c r="AL11" s="47" t="str">
        <f t="shared" ref="AL11" si="11">IF(AND(AK11=1),"DEFICIENTE",IF(AND(AK11=2),"REGULAR",IF(AND(AK11=3),"BUENO",IF(AND(AK11=4),"EXCELENTE"," "))))</f>
        <v xml:space="preserve"> </v>
      </c>
      <c r="AM11" s="15"/>
    </row>
    <row r="12" spans="1:40" ht="47.5" customHeight="1" x14ac:dyDescent="0.2">
      <c r="A12" s="229"/>
      <c r="B12" s="246"/>
      <c r="C12" s="72" t="s">
        <v>55</v>
      </c>
      <c r="D12" s="186" t="s">
        <v>32</v>
      </c>
      <c r="E12" s="158">
        <v>4</v>
      </c>
      <c r="F12" s="22">
        <v>2</v>
      </c>
      <c r="G12" s="22">
        <v>3</v>
      </c>
      <c r="H12" s="161">
        <f t="shared" si="0"/>
        <v>4.1666666666666664E-2</v>
      </c>
      <c r="I12" s="204">
        <f t="shared" si="6"/>
        <v>2.5604551920341397E-2</v>
      </c>
      <c r="J12" s="114">
        <v>2</v>
      </c>
      <c r="K12" s="69" t="str">
        <f t="shared" si="8"/>
        <v>REGULAR</v>
      </c>
      <c r="L12" s="42"/>
      <c r="M12" s="127"/>
      <c r="N12" s="134"/>
      <c r="O12" s="20"/>
      <c r="P12" s="124"/>
      <c r="Q12" s="27"/>
      <c r="R12" s="121"/>
      <c r="S12" s="136"/>
      <c r="T12" s="34"/>
      <c r="U12" s="45"/>
      <c r="V12" s="127"/>
      <c r="W12" s="134"/>
      <c r="X12" s="20"/>
      <c r="Y12" s="124"/>
      <c r="Z12" s="167"/>
      <c r="AA12" s="143"/>
      <c r="AB12" s="136"/>
      <c r="AC12" s="34" t="str">
        <f t="shared" si="9"/>
        <v xml:space="preserve"> </v>
      </c>
      <c r="AD12" s="45"/>
      <c r="AE12" s="145"/>
      <c r="AF12" s="134"/>
      <c r="AG12" s="20"/>
      <c r="AH12" s="124"/>
      <c r="AI12" s="163"/>
      <c r="AJ12" s="150"/>
      <c r="AK12" s="147"/>
      <c r="AL12" s="48"/>
    </row>
    <row r="13" spans="1:40" ht="47.5" customHeight="1" thickBot="1" x14ac:dyDescent="0.25">
      <c r="A13" s="229"/>
      <c r="B13" s="247"/>
      <c r="C13" s="73" t="s">
        <v>56</v>
      </c>
      <c r="D13" s="187" t="s">
        <v>33</v>
      </c>
      <c r="E13" s="169">
        <v>4</v>
      </c>
      <c r="F13" s="37">
        <v>3</v>
      </c>
      <c r="G13" s="37">
        <v>3</v>
      </c>
      <c r="H13" s="162">
        <f t="shared" si="0"/>
        <v>2.7777777777777776E-2</v>
      </c>
      <c r="I13" s="204">
        <f t="shared" si="6"/>
        <v>1.7069701280227598E-2</v>
      </c>
      <c r="J13" s="170">
        <v>3</v>
      </c>
      <c r="K13" s="171" t="str">
        <f t="shared" si="8"/>
        <v>BUENO</v>
      </c>
      <c r="L13" s="43"/>
      <c r="M13" s="129"/>
      <c r="N13" s="135"/>
      <c r="O13" s="35"/>
      <c r="P13" s="125"/>
      <c r="Q13" s="44"/>
      <c r="R13" s="122"/>
      <c r="S13" s="137"/>
      <c r="T13" s="41" t="str">
        <f t="shared" ref="T13:T24" si="12">IF(AND(S13=1),"DEFICIENTE",IF(AND(S13=2),"REGULAR",IF(AND(S13=3),"BUENO",IF(AND(S13=4),"EXCELENTE"," "))))</f>
        <v xml:space="preserve"> </v>
      </c>
      <c r="U13" s="46"/>
      <c r="V13" s="129"/>
      <c r="W13" s="135"/>
      <c r="X13" s="35"/>
      <c r="Y13" s="125"/>
      <c r="Z13" s="168"/>
      <c r="AA13" s="144"/>
      <c r="AB13" s="137"/>
      <c r="AC13" s="41" t="str">
        <f t="shared" si="9"/>
        <v xml:space="preserve"> </v>
      </c>
      <c r="AD13" s="46"/>
      <c r="AE13" s="146"/>
      <c r="AF13" s="135"/>
      <c r="AG13" s="35"/>
      <c r="AH13" s="125"/>
      <c r="AI13" s="164"/>
      <c r="AJ13" s="151"/>
      <c r="AK13" s="148"/>
      <c r="AL13" s="49"/>
    </row>
    <row r="14" spans="1:40" ht="47.5" customHeight="1" x14ac:dyDescent="0.2">
      <c r="A14" s="229"/>
      <c r="B14" s="242" t="s">
        <v>21</v>
      </c>
      <c r="C14" s="172" t="s">
        <v>57</v>
      </c>
      <c r="D14" s="188" t="s">
        <v>34</v>
      </c>
      <c r="E14" s="113">
        <v>2</v>
      </c>
      <c r="F14" s="51">
        <v>4</v>
      </c>
      <c r="G14" s="104">
        <v>2</v>
      </c>
      <c r="H14" s="165">
        <f t="shared" si="0"/>
        <v>6.25E-2</v>
      </c>
      <c r="I14" s="204">
        <f t="shared" si="6"/>
        <v>3.8406827880512091E-2</v>
      </c>
      <c r="J14" s="173">
        <v>3</v>
      </c>
      <c r="K14" s="174" t="str">
        <f t="shared" si="8"/>
        <v>BUENO</v>
      </c>
      <c r="L14" s="78" t="s">
        <v>75</v>
      </c>
      <c r="M14" s="195" t="s">
        <v>239</v>
      </c>
      <c r="N14" s="113">
        <v>1</v>
      </c>
      <c r="O14" s="51">
        <v>1</v>
      </c>
      <c r="P14" s="104">
        <v>1</v>
      </c>
      <c r="Q14" s="53">
        <f>IFERROR(1/(N14*O14*P14)," ")</f>
        <v>1</v>
      </c>
      <c r="R14" s="123">
        <f>IFERROR(Q14/SUM(Q$4:Q$27)," ")</f>
        <v>0.2917440486240081</v>
      </c>
      <c r="S14" s="173">
        <v>1</v>
      </c>
      <c r="T14" s="174" t="str">
        <f t="shared" si="12"/>
        <v>DEFICIENTE</v>
      </c>
      <c r="U14" s="78" t="s">
        <v>84</v>
      </c>
      <c r="V14" s="130" t="s">
        <v>208</v>
      </c>
      <c r="W14" s="113">
        <v>3</v>
      </c>
      <c r="X14" s="51">
        <v>2</v>
      </c>
      <c r="Y14" s="104">
        <v>2</v>
      </c>
      <c r="Z14" s="54">
        <f>IFERROR(1/(W14*X14*Y14)," ")</f>
        <v>8.3333333333333329E-2</v>
      </c>
      <c r="AA14" s="123">
        <f>IFERROR(Z14/SUM(Z$4:Z$27)," ")</f>
        <v>5.128205128205128E-2</v>
      </c>
      <c r="AB14" s="173">
        <v>2</v>
      </c>
      <c r="AC14" s="174" t="str">
        <f t="shared" si="9"/>
        <v>REGULAR</v>
      </c>
      <c r="AD14" s="78" t="s">
        <v>97</v>
      </c>
      <c r="AE14" s="192" t="s">
        <v>219</v>
      </c>
      <c r="AF14" s="113">
        <v>2</v>
      </c>
      <c r="AG14" s="51">
        <v>4</v>
      </c>
      <c r="AH14" s="104">
        <v>1</v>
      </c>
      <c r="AI14" s="165">
        <f t="shared" ref="AI14:AI27" si="13">IFERROR(1/(AF14*AG14*AH14)," ")</f>
        <v>0.125</v>
      </c>
      <c r="AJ14" s="123">
        <f>IFERROR(AI14/SUM(AI$4:AI$27)," ")</f>
        <v>2.8753993610223648E-2</v>
      </c>
      <c r="AK14" s="173">
        <v>2</v>
      </c>
      <c r="AL14" s="174" t="str">
        <f t="shared" ref="AL14:AL27" si="14">IF(AND(AK14=1),"DEFICIENTE",IF(AND(AK14=2),"REGULAR",IF(AND(AK14=3),"BUENO",IF(AND(AK14=4),"EXCELENTE"," "))))</f>
        <v>REGULAR</v>
      </c>
    </row>
    <row r="15" spans="1:40" ht="47.5" customHeight="1" x14ac:dyDescent="0.2">
      <c r="A15" s="229"/>
      <c r="B15" s="243"/>
      <c r="C15" s="77" t="s">
        <v>58</v>
      </c>
      <c r="D15" s="189" t="s">
        <v>35</v>
      </c>
      <c r="E15" s="109">
        <v>4</v>
      </c>
      <c r="F15" s="22">
        <v>2</v>
      </c>
      <c r="G15" s="100">
        <v>1</v>
      </c>
      <c r="H15" s="161">
        <f t="shared" si="0"/>
        <v>0.125</v>
      </c>
      <c r="I15" s="204">
        <f t="shared" si="6"/>
        <v>7.6813655761024183E-2</v>
      </c>
      <c r="J15" s="114">
        <v>4</v>
      </c>
      <c r="K15" s="69" t="str">
        <f t="shared" si="8"/>
        <v>EXCELENTE</v>
      </c>
      <c r="L15" s="79" t="s">
        <v>76</v>
      </c>
      <c r="M15" s="195" t="s">
        <v>198</v>
      </c>
      <c r="N15" s="109">
        <v>3</v>
      </c>
      <c r="O15" s="22">
        <v>3</v>
      </c>
      <c r="P15" s="100">
        <v>3</v>
      </c>
      <c r="Q15" s="24">
        <f>IFERROR(1/(N15*O15*P15)," ")</f>
        <v>3.7037037037037035E-2</v>
      </c>
      <c r="R15" s="119">
        <f t="shared" ref="R15:R17" si="15">IFERROR(Q15/SUM(Q$4:Q$27)," ")</f>
        <v>1.0805335134222521E-2</v>
      </c>
      <c r="S15" s="114">
        <v>2</v>
      </c>
      <c r="T15" s="69" t="str">
        <f t="shared" si="12"/>
        <v>REGULAR</v>
      </c>
      <c r="U15" s="79" t="s">
        <v>85</v>
      </c>
      <c r="V15" s="131" t="s">
        <v>207</v>
      </c>
      <c r="W15" s="109">
        <v>2</v>
      </c>
      <c r="X15" s="22">
        <v>3</v>
      </c>
      <c r="Y15" s="100">
        <v>4</v>
      </c>
      <c r="Z15" s="25">
        <f>IFERROR(1/(W15*X15*Y15)," ")</f>
        <v>4.1666666666666664E-2</v>
      </c>
      <c r="AA15" s="119">
        <f t="shared" ref="AA15:AA16" si="16">IFERROR(Z15/SUM(Z$4:Z$27)," ")</f>
        <v>2.564102564102564E-2</v>
      </c>
      <c r="AB15" s="114">
        <v>2</v>
      </c>
      <c r="AC15" s="69" t="str">
        <f t="shared" si="9"/>
        <v>REGULAR</v>
      </c>
      <c r="AD15" s="79" t="s">
        <v>98</v>
      </c>
      <c r="AE15" s="192" t="s">
        <v>220</v>
      </c>
      <c r="AF15" s="109">
        <v>2</v>
      </c>
      <c r="AG15" s="22">
        <v>1</v>
      </c>
      <c r="AH15" s="100">
        <v>2</v>
      </c>
      <c r="AI15" s="161">
        <f t="shared" si="13"/>
        <v>0.25</v>
      </c>
      <c r="AJ15" s="119">
        <f t="shared" ref="AJ15:AJ20" si="17">IFERROR(AI15/SUM(AI$4:AI$27)," ")</f>
        <v>5.7507987220447296E-2</v>
      </c>
      <c r="AK15" s="114">
        <v>2</v>
      </c>
      <c r="AL15" s="69" t="str">
        <f t="shared" si="14"/>
        <v>REGULAR</v>
      </c>
    </row>
    <row r="16" spans="1:40" ht="47.5" customHeight="1" x14ac:dyDescent="0.2">
      <c r="A16" s="229"/>
      <c r="B16" s="243"/>
      <c r="C16" s="77" t="s">
        <v>59</v>
      </c>
      <c r="D16" s="189" t="s">
        <v>36</v>
      </c>
      <c r="E16" s="109">
        <v>4</v>
      </c>
      <c r="F16" s="22">
        <v>3</v>
      </c>
      <c r="G16" s="100">
        <v>2</v>
      </c>
      <c r="H16" s="161">
        <f t="shared" si="0"/>
        <v>4.1666666666666664E-2</v>
      </c>
      <c r="I16" s="204">
        <f t="shared" si="6"/>
        <v>2.5604551920341397E-2</v>
      </c>
      <c r="J16" s="114">
        <v>4</v>
      </c>
      <c r="K16" s="69" t="str">
        <f t="shared" si="8"/>
        <v>EXCELENTE</v>
      </c>
      <c r="L16" s="79" t="s">
        <v>77</v>
      </c>
      <c r="M16" s="195" t="s">
        <v>199</v>
      </c>
      <c r="N16" s="109">
        <v>2</v>
      </c>
      <c r="O16" s="22">
        <v>1</v>
      </c>
      <c r="P16" s="100">
        <v>2</v>
      </c>
      <c r="Q16" s="24">
        <f>IFERROR(1/(N16*O16*P16)," ")</f>
        <v>0.25</v>
      </c>
      <c r="R16" s="119">
        <f t="shared" si="15"/>
        <v>7.2936012156002025E-2</v>
      </c>
      <c r="S16" s="114">
        <v>2</v>
      </c>
      <c r="T16" s="69" t="str">
        <f t="shared" si="12"/>
        <v>REGULAR</v>
      </c>
      <c r="U16" s="79" t="s">
        <v>86</v>
      </c>
      <c r="V16" s="131" t="s">
        <v>206</v>
      </c>
      <c r="W16" s="109">
        <v>1</v>
      </c>
      <c r="X16" s="22">
        <v>4</v>
      </c>
      <c r="Y16" s="100">
        <v>2</v>
      </c>
      <c r="Z16" s="25">
        <f>IFERROR(1/(W16*X16*Y16)," ")</f>
        <v>0.125</v>
      </c>
      <c r="AA16" s="119">
        <f t="shared" si="16"/>
        <v>7.6923076923076927E-2</v>
      </c>
      <c r="AB16" s="114">
        <v>3</v>
      </c>
      <c r="AC16" s="69" t="str">
        <f t="shared" si="9"/>
        <v>BUENO</v>
      </c>
      <c r="AD16" s="79" t="s">
        <v>99</v>
      </c>
      <c r="AE16" s="192" t="s">
        <v>221</v>
      </c>
      <c r="AF16" s="109">
        <v>1</v>
      </c>
      <c r="AG16" s="22">
        <v>2</v>
      </c>
      <c r="AH16" s="100">
        <v>3</v>
      </c>
      <c r="AI16" s="161">
        <f t="shared" si="13"/>
        <v>0.16666666666666666</v>
      </c>
      <c r="AJ16" s="119">
        <f t="shared" si="17"/>
        <v>3.8338658146964862E-2</v>
      </c>
      <c r="AK16" s="114">
        <v>2</v>
      </c>
      <c r="AL16" s="69" t="str">
        <f t="shared" si="14"/>
        <v>REGULAR</v>
      </c>
    </row>
    <row r="17" spans="1:38" ht="47.5" customHeight="1" x14ac:dyDescent="0.2">
      <c r="A17" s="229"/>
      <c r="B17" s="243"/>
      <c r="C17" s="77" t="s">
        <v>60</v>
      </c>
      <c r="D17" s="189" t="s">
        <v>37</v>
      </c>
      <c r="E17" s="109">
        <v>3</v>
      </c>
      <c r="F17" s="22">
        <v>3</v>
      </c>
      <c r="G17" s="100">
        <v>3</v>
      </c>
      <c r="H17" s="161">
        <f t="shared" si="0"/>
        <v>3.7037037037037035E-2</v>
      </c>
      <c r="I17" s="204">
        <f t="shared" si="6"/>
        <v>2.2759601706970129E-2</v>
      </c>
      <c r="J17" s="114">
        <v>2</v>
      </c>
      <c r="K17" s="69" t="str">
        <f t="shared" si="8"/>
        <v>REGULAR</v>
      </c>
      <c r="L17" s="79" t="s">
        <v>78</v>
      </c>
      <c r="M17" s="196" t="s">
        <v>200</v>
      </c>
      <c r="N17" s="109">
        <v>1</v>
      </c>
      <c r="O17" s="22">
        <v>1</v>
      </c>
      <c r="P17" s="100">
        <v>1</v>
      </c>
      <c r="Q17" s="24">
        <f>IFERROR(1/(N17*O17*P17)," ")</f>
        <v>1</v>
      </c>
      <c r="R17" s="119">
        <f t="shared" si="15"/>
        <v>0.2917440486240081</v>
      </c>
      <c r="S17" s="114">
        <v>1</v>
      </c>
      <c r="T17" s="69" t="str">
        <f t="shared" si="12"/>
        <v>DEFICIENTE</v>
      </c>
      <c r="U17" s="42"/>
      <c r="V17" s="127"/>
      <c r="W17" s="134"/>
      <c r="X17" s="20"/>
      <c r="Y17" s="124"/>
      <c r="Z17" s="167"/>
      <c r="AA17" s="143"/>
      <c r="AB17" s="136"/>
      <c r="AC17" s="34" t="str">
        <f t="shared" si="9"/>
        <v xml:space="preserve"> </v>
      </c>
      <c r="AD17" s="79" t="s">
        <v>100</v>
      </c>
      <c r="AE17" s="192" t="s">
        <v>222</v>
      </c>
      <c r="AF17" s="109">
        <v>2</v>
      </c>
      <c r="AG17" s="22">
        <v>1</v>
      </c>
      <c r="AH17" s="100">
        <v>3</v>
      </c>
      <c r="AI17" s="161">
        <f t="shared" si="13"/>
        <v>0.16666666666666666</v>
      </c>
      <c r="AJ17" s="119">
        <f t="shared" si="17"/>
        <v>3.8338658146964862E-2</v>
      </c>
      <c r="AK17" s="114">
        <v>3</v>
      </c>
      <c r="AL17" s="69" t="str">
        <f t="shared" si="14"/>
        <v>BUENO</v>
      </c>
    </row>
    <row r="18" spans="1:38" ht="47.5" customHeight="1" x14ac:dyDescent="0.2">
      <c r="A18" s="229"/>
      <c r="B18" s="243"/>
      <c r="C18" s="77" t="s">
        <v>61</v>
      </c>
      <c r="D18" s="189" t="s">
        <v>38</v>
      </c>
      <c r="E18" s="109">
        <v>3</v>
      </c>
      <c r="F18" s="22">
        <v>4</v>
      </c>
      <c r="G18" s="100">
        <v>3</v>
      </c>
      <c r="H18" s="161">
        <f t="shared" si="0"/>
        <v>2.7777777777777776E-2</v>
      </c>
      <c r="I18" s="204">
        <f t="shared" si="6"/>
        <v>1.7069701280227598E-2</v>
      </c>
      <c r="J18" s="114">
        <v>1</v>
      </c>
      <c r="K18" s="69" t="str">
        <f>IF(AND(J18=1),"DEFICIENTE",IF(AND(J18=2),"REGULAR",IF(AND(J18=3),"BUENO",IF(AND(J18=4),"EXCELENTE"," "))))</f>
        <v>DEFICIENTE</v>
      </c>
      <c r="L18" s="42"/>
      <c r="M18" s="106"/>
      <c r="N18" s="134"/>
      <c r="O18" s="20"/>
      <c r="P18" s="124"/>
      <c r="Q18" s="27"/>
      <c r="R18" s="121"/>
      <c r="S18" s="115"/>
      <c r="T18" s="34" t="str">
        <f t="shared" si="12"/>
        <v xml:space="preserve"> </v>
      </c>
      <c r="U18" s="42"/>
      <c r="V18" s="138"/>
      <c r="W18" s="134"/>
      <c r="X18" s="20"/>
      <c r="Y18" s="124"/>
      <c r="Z18" s="167"/>
      <c r="AA18" s="143"/>
      <c r="AB18" s="136"/>
      <c r="AC18" s="34" t="str">
        <f t="shared" si="9"/>
        <v xml:space="preserve"> </v>
      </c>
      <c r="AD18" s="79" t="s">
        <v>101</v>
      </c>
      <c r="AE18" s="192" t="s">
        <v>223</v>
      </c>
      <c r="AF18" s="109">
        <v>2</v>
      </c>
      <c r="AG18" s="22">
        <v>3</v>
      </c>
      <c r="AH18" s="100">
        <v>1</v>
      </c>
      <c r="AI18" s="161">
        <f t="shared" si="13"/>
        <v>0.16666666666666666</v>
      </c>
      <c r="AJ18" s="119">
        <f t="shared" si="17"/>
        <v>3.8338658146964862E-2</v>
      </c>
      <c r="AK18" s="114">
        <v>3</v>
      </c>
      <c r="AL18" s="69" t="str">
        <f t="shared" si="14"/>
        <v>BUENO</v>
      </c>
    </row>
    <row r="19" spans="1:38" ht="47.5" customHeight="1" x14ac:dyDescent="0.2">
      <c r="A19" s="229"/>
      <c r="B19" s="243"/>
      <c r="C19" s="32"/>
      <c r="D19" s="106"/>
      <c r="E19" s="111"/>
      <c r="F19" s="28"/>
      <c r="G19" s="102"/>
      <c r="H19" s="163"/>
      <c r="I19" s="121"/>
      <c r="J19" s="115"/>
      <c r="K19" s="34"/>
      <c r="L19" s="42"/>
      <c r="M19" s="106"/>
      <c r="N19" s="134"/>
      <c r="O19" s="20"/>
      <c r="P19" s="124"/>
      <c r="Q19" s="27"/>
      <c r="R19" s="121"/>
      <c r="S19" s="115"/>
      <c r="T19" s="34"/>
      <c r="U19" s="42"/>
      <c r="V19" s="138"/>
      <c r="W19" s="134"/>
      <c r="X19" s="20"/>
      <c r="Y19" s="124"/>
      <c r="Z19" s="167"/>
      <c r="AA19" s="143"/>
      <c r="AB19" s="136"/>
      <c r="AC19" s="34"/>
      <c r="AD19" s="79" t="s">
        <v>102</v>
      </c>
      <c r="AE19" s="192" t="s">
        <v>224</v>
      </c>
      <c r="AF19" s="109">
        <v>1</v>
      </c>
      <c r="AG19" s="22">
        <v>2</v>
      </c>
      <c r="AH19" s="100">
        <v>3</v>
      </c>
      <c r="AI19" s="161">
        <f t="shared" si="13"/>
        <v>0.16666666666666666</v>
      </c>
      <c r="AJ19" s="119">
        <f t="shared" si="17"/>
        <v>3.8338658146964862E-2</v>
      </c>
      <c r="AK19" s="114">
        <v>2</v>
      </c>
      <c r="AL19" s="69" t="str">
        <f t="shared" si="14"/>
        <v>REGULAR</v>
      </c>
    </row>
    <row r="20" spans="1:38" ht="47.5" customHeight="1" thickBot="1" x14ac:dyDescent="0.25">
      <c r="A20" s="229"/>
      <c r="B20" s="244"/>
      <c r="C20" s="70"/>
      <c r="D20" s="107"/>
      <c r="E20" s="112"/>
      <c r="F20" s="55"/>
      <c r="G20" s="103"/>
      <c r="H20" s="164"/>
      <c r="I20" s="122"/>
      <c r="J20" s="116"/>
      <c r="K20" s="41"/>
      <c r="L20" s="43"/>
      <c r="M20" s="107"/>
      <c r="N20" s="135"/>
      <c r="O20" s="35"/>
      <c r="P20" s="125"/>
      <c r="Q20" s="44"/>
      <c r="R20" s="122"/>
      <c r="S20" s="116"/>
      <c r="T20" s="41"/>
      <c r="U20" s="43"/>
      <c r="V20" s="139"/>
      <c r="W20" s="135"/>
      <c r="X20" s="35"/>
      <c r="Y20" s="125"/>
      <c r="Z20" s="168"/>
      <c r="AA20" s="144"/>
      <c r="AB20" s="137"/>
      <c r="AC20" s="41"/>
      <c r="AD20" s="175" t="s">
        <v>103</v>
      </c>
      <c r="AE20" s="192" t="s">
        <v>225</v>
      </c>
      <c r="AF20" s="110">
        <v>1</v>
      </c>
      <c r="AG20" s="37">
        <v>2</v>
      </c>
      <c r="AH20" s="101">
        <v>3</v>
      </c>
      <c r="AI20" s="162">
        <f t="shared" si="13"/>
        <v>0.16666666666666666</v>
      </c>
      <c r="AJ20" s="120">
        <f t="shared" si="17"/>
        <v>3.8338658146964862E-2</v>
      </c>
      <c r="AK20" s="170">
        <v>1</v>
      </c>
      <c r="AL20" s="171" t="str">
        <f t="shared" si="14"/>
        <v>DEFICIENTE</v>
      </c>
    </row>
    <row r="21" spans="1:38" ht="47.5" customHeight="1" x14ac:dyDescent="0.2">
      <c r="A21" s="229"/>
      <c r="B21" s="235" t="s">
        <v>22</v>
      </c>
      <c r="C21" s="87" t="s">
        <v>62</v>
      </c>
      <c r="D21" s="198" t="s">
        <v>240</v>
      </c>
      <c r="E21" s="113">
        <v>1</v>
      </c>
      <c r="F21" s="51">
        <v>3</v>
      </c>
      <c r="G21" s="104">
        <v>2</v>
      </c>
      <c r="H21" s="165">
        <f t="shared" ref="H21:H27" si="18">IFERROR(1/(E21*F21*G21)," ")</f>
        <v>0.16666666666666666</v>
      </c>
      <c r="I21" s="123">
        <f t="shared" ref="I21:I27" si="19">IFERROR(H21/SUM(H$4:H$27)," ")</f>
        <v>0.10241820768136559</v>
      </c>
      <c r="J21" s="173">
        <v>3</v>
      </c>
      <c r="K21" s="174" t="str">
        <f t="shared" ref="K21:K27" si="20">IF(AND(J21=1),"DEFICIENTE",IF(AND(J21=2),"REGULAR",IF(AND(J21=3),"BUENO",IF(AND(J21=4),"EXCELENTE"," "))))</f>
        <v>BUENO</v>
      </c>
      <c r="L21" s="85" t="s">
        <v>79</v>
      </c>
      <c r="M21" s="132" t="s">
        <v>201</v>
      </c>
      <c r="N21" s="113">
        <v>4</v>
      </c>
      <c r="O21" s="51">
        <v>1</v>
      </c>
      <c r="P21" s="104">
        <v>2</v>
      </c>
      <c r="Q21" s="53">
        <f>IFERROR(1/(N21*O21*P21)," ")</f>
        <v>0.125</v>
      </c>
      <c r="R21" s="123">
        <f t="shared" ref="R21:R23" si="21">IFERROR(Q21/SUM(Q$4:Q$27)," ")</f>
        <v>3.6468006078001013E-2</v>
      </c>
      <c r="S21" s="173">
        <v>1</v>
      </c>
      <c r="T21" s="174" t="str">
        <f t="shared" ref="T21:T23" si="22">IF(AND(S21=1),"DEFICIENTE",IF(AND(S21=2),"REGULAR",IF(AND(S21=3),"BUENO",IF(AND(S21=4),"EXCELENTE"," "))))</f>
        <v>DEFICIENTE</v>
      </c>
      <c r="U21" s="85" t="s">
        <v>87</v>
      </c>
      <c r="V21" s="140" t="s">
        <v>209</v>
      </c>
      <c r="W21" s="113">
        <v>4</v>
      </c>
      <c r="X21" s="51">
        <v>1</v>
      </c>
      <c r="Y21" s="104">
        <v>1</v>
      </c>
      <c r="Z21" s="54">
        <f>IFERROR(1/(W21*X21*Y21)," ")</f>
        <v>0.25</v>
      </c>
      <c r="AA21" s="123">
        <f>IFERROR(Z21/SUM(Z$4:Z$27)," ")</f>
        <v>0.15384615384615385</v>
      </c>
      <c r="AB21" s="173">
        <v>2</v>
      </c>
      <c r="AC21" s="174" t="str">
        <f t="shared" ref="AC21:AC23" si="23">IF(AND(AB21=1),"DEFICIENTE",IF(AND(AB21=2),"REGULAR",IF(AND(AB21=3),"BUENO",IF(AND(AB21=4),"EXCELENTE"," "))))</f>
        <v>REGULAR</v>
      </c>
      <c r="AD21" s="85" t="s">
        <v>104</v>
      </c>
      <c r="AE21" s="193" t="s">
        <v>226</v>
      </c>
      <c r="AF21" s="113">
        <v>1</v>
      </c>
      <c r="AG21" s="51">
        <v>2</v>
      </c>
      <c r="AH21" s="104">
        <v>3</v>
      </c>
      <c r="AI21" s="165">
        <f t="shared" si="13"/>
        <v>0.16666666666666666</v>
      </c>
      <c r="AJ21" s="123">
        <f>IFERROR(AI21/SUM(AI$4:AI$27)," ")</f>
        <v>3.8338658146964862E-2</v>
      </c>
      <c r="AK21" s="173">
        <v>2</v>
      </c>
      <c r="AL21" s="174" t="str">
        <f t="shared" si="14"/>
        <v>REGULAR</v>
      </c>
    </row>
    <row r="22" spans="1:38" ht="47.5" customHeight="1" x14ac:dyDescent="0.2">
      <c r="A22" s="229"/>
      <c r="B22" s="236"/>
      <c r="C22" s="88" t="s">
        <v>63</v>
      </c>
      <c r="D22" s="198" t="s">
        <v>40</v>
      </c>
      <c r="E22" s="109">
        <v>2</v>
      </c>
      <c r="F22" s="22">
        <v>2</v>
      </c>
      <c r="G22" s="100">
        <v>2</v>
      </c>
      <c r="H22" s="161">
        <f t="shared" si="18"/>
        <v>0.125</v>
      </c>
      <c r="I22" s="119">
        <f t="shared" si="19"/>
        <v>7.6813655761024183E-2</v>
      </c>
      <c r="J22" s="114">
        <v>3</v>
      </c>
      <c r="K22" s="69" t="str">
        <f t="shared" si="20"/>
        <v>BUENO</v>
      </c>
      <c r="L22" s="86" t="s">
        <v>80</v>
      </c>
      <c r="M22" s="133" t="s">
        <v>202</v>
      </c>
      <c r="N22" s="109">
        <v>3</v>
      </c>
      <c r="O22" s="22">
        <v>4</v>
      </c>
      <c r="P22" s="100">
        <v>3</v>
      </c>
      <c r="Q22" s="24">
        <f>IFERROR(1/(N22*O22*P22)," ")</f>
        <v>2.7777777777777776E-2</v>
      </c>
      <c r="R22" s="119">
        <f t="shared" si="21"/>
        <v>8.1040013506668909E-3</v>
      </c>
      <c r="S22" s="114">
        <v>1</v>
      </c>
      <c r="T22" s="69" t="str">
        <f t="shared" si="22"/>
        <v>DEFICIENTE</v>
      </c>
      <c r="U22" s="86" t="s">
        <v>88</v>
      </c>
      <c r="V22" s="141" t="s">
        <v>210</v>
      </c>
      <c r="W22" s="109">
        <v>2</v>
      </c>
      <c r="X22" s="22">
        <v>3</v>
      </c>
      <c r="Y22" s="100">
        <v>1</v>
      </c>
      <c r="Z22" s="25">
        <f>IFERROR(1/(W22*X22*Y22)," ")</f>
        <v>0.16666666666666666</v>
      </c>
      <c r="AA22" s="119">
        <f>IFERROR(Z22/SUM(Z$4:Z$27)," ")</f>
        <v>0.10256410256410256</v>
      </c>
      <c r="AB22" s="114">
        <v>2</v>
      </c>
      <c r="AC22" s="69" t="str">
        <f t="shared" si="23"/>
        <v>REGULAR</v>
      </c>
      <c r="AD22" s="86" t="s">
        <v>105</v>
      </c>
      <c r="AE22" s="193" t="s">
        <v>227</v>
      </c>
      <c r="AF22" s="109">
        <v>2</v>
      </c>
      <c r="AG22" s="22">
        <v>3</v>
      </c>
      <c r="AH22" s="100">
        <v>4</v>
      </c>
      <c r="AI22" s="161">
        <f t="shared" si="13"/>
        <v>4.1666666666666664E-2</v>
      </c>
      <c r="AJ22" s="119">
        <f t="shared" ref="AJ22:AJ26" si="24">IFERROR(AI22/SUM(AI$4:AI$27)," ")</f>
        <v>9.5846645367412154E-3</v>
      </c>
      <c r="AK22" s="114">
        <v>2</v>
      </c>
      <c r="AL22" s="69" t="str">
        <f t="shared" si="14"/>
        <v>REGULAR</v>
      </c>
    </row>
    <row r="23" spans="1:38" ht="47.5" customHeight="1" x14ac:dyDescent="0.2">
      <c r="A23" s="229"/>
      <c r="B23" s="236"/>
      <c r="C23" s="88" t="s">
        <v>64</v>
      </c>
      <c r="D23" s="198" t="s">
        <v>41</v>
      </c>
      <c r="E23" s="109">
        <v>3</v>
      </c>
      <c r="F23" s="22">
        <v>3</v>
      </c>
      <c r="G23" s="100">
        <v>4</v>
      </c>
      <c r="H23" s="161">
        <f t="shared" si="18"/>
        <v>2.7777777777777776E-2</v>
      </c>
      <c r="I23" s="119">
        <f t="shared" si="19"/>
        <v>1.7069701280227598E-2</v>
      </c>
      <c r="J23" s="114">
        <v>4</v>
      </c>
      <c r="K23" s="69" t="str">
        <f t="shared" si="20"/>
        <v>EXCELENTE</v>
      </c>
      <c r="L23" s="86" t="s">
        <v>81</v>
      </c>
      <c r="M23" s="133" t="s">
        <v>203</v>
      </c>
      <c r="N23" s="109">
        <v>2</v>
      </c>
      <c r="O23" s="22">
        <v>1</v>
      </c>
      <c r="P23" s="100">
        <v>4</v>
      </c>
      <c r="Q23" s="24">
        <f>IFERROR(1/(N23*O23*P23)," ")</f>
        <v>0.125</v>
      </c>
      <c r="R23" s="119">
        <f t="shared" si="21"/>
        <v>3.6468006078001013E-2</v>
      </c>
      <c r="S23" s="114">
        <v>2</v>
      </c>
      <c r="T23" s="69" t="str">
        <f t="shared" si="22"/>
        <v>REGULAR</v>
      </c>
      <c r="U23" s="86" t="s">
        <v>89</v>
      </c>
      <c r="V23" s="142" t="s">
        <v>211</v>
      </c>
      <c r="W23" s="109">
        <v>1</v>
      </c>
      <c r="X23" s="22">
        <v>2</v>
      </c>
      <c r="Y23" s="100">
        <v>1</v>
      </c>
      <c r="Z23" s="25">
        <f>IFERROR(1/(W23*X23*Y23)," ")</f>
        <v>0.5</v>
      </c>
      <c r="AA23" s="119">
        <f>IFERROR(Z23/SUM(Z$4:Z$27)," ")</f>
        <v>0.30769230769230771</v>
      </c>
      <c r="AB23" s="114">
        <v>3</v>
      </c>
      <c r="AC23" s="69" t="str">
        <f t="shared" si="23"/>
        <v>BUENO</v>
      </c>
      <c r="AD23" s="86" t="s">
        <v>106</v>
      </c>
      <c r="AE23" s="193" t="s">
        <v>228</v>
      </c>
      <c r="AF23" s="109">
        <v>2</v>
      </c>
      <c r="AG23" s="22">
        <v>2</v>
      </c>
      <c r="AH23" s="100">
        <v>2</v>
      </c>
      <c r="AI23" s="161">
        <f t="shared" si="13"/>
        <v>0.125</v>
      </c>
      <c r="AJ23" s="119">
        <f t="shared" si="24"/>
        <v>2.8753993610223648E-2</v>
      </c>
      <c r="AK23" s="114">
        <v>2</v>
      </c>
      <c r="AL23" s="69" t="str">
        <f t="shared" si="14"/>
        <v>REGULAR</v>
      </c>
    </row>
    <row r="24" spans="1:38" ht="47.5" customHeight="1" x14ac:dyDescent="0.2">
      <c r="A24" s="229"/>
      <c r="B24" s="236"/>
      <c r="C24" s="88" t="s">
        <v>65</v>
      </c>
      <c r="D24" s="198" t="s">
        <v>42</v>
      </c>
      <c r="E24" s="109">
        <v>4</v>
      </c>
      <c r="F24" s="22">
        <v>2</v>
      </c>
      <c r="G24" s="100">
        <v>2</v>
      </c>
      <c r="H24" s="161">
        <f t="shared" si="18"/>
        <v>6.25E-2</v>
      </c>
      <c r="I24" s="119">
        <f t="shared" si="19"/>
        <v>3.8406827880512091E-2</v>
      </c>
      <c r="J24" s="114">
        <v>2</v>
      </c>
      <c r="K24" s="69" t="str">
        <f t="shared" si="20"/>
        <v>REGULAR</v>
      </c>
      <c r="L24" s="45"/>
      <c r="M24" s="127"/>
      <c r="N24" s="134"/>
      <c r="O24" s="20"/>
      <c r="P24" s="124"/>
      <c r="Q24" s="27"/>
      <c r="R24" s="121"/>
      <c r="S24" s="136"/>
      <c r="T24" s="34" t="str">
        <f t="shared" si="12"/>
        <v xml:space="preserve"> </v>
      </c>
      <c r="U24" s="45"/>
      <c r="V24" s="127"/>
      <c r="W24" s="134"/>
      <c r="X24" s="20"/>
      <c r="Y24" s="124"/>
      <c r="Z24" s="167"/>
      <c r="AA24" s="143"/>
      <c r="AB24" s="136"/>
      <c r="AC24" s="34" t="str">
        <f t="shared" si="9"/>
        <v xml:space="preserve"> </v>
      </c>
      <c r="AD24" s="86" t="s">
        <v>107</v>
      </c>
      <c r="AE24" s="193" t="s">
        <v>229</v>
      </c>
      <c r="AF24" s="109">
        <v>4</v>
      </c>
      <c r="AG24" s="22">
        <v>3</v>
      </c>
      <c r="AH24" s="100">
        <v>2</v>
      </c>
      <c r="AI24" s="161">
        <f t="shared" si="13"/>
        <v>4.1666666666666664E-2</v>
      </c>
      <c r="AJ24" s="119">
        <f t="shared" si="24"/>
        <v>9.5846645367412154E-3</v>
      </c>
      <c r="AK24" s="114">
        <v>3</v>
      </c>
      <c r="AL24" s="69" t="str">
        <f t="shared" si="14"/>
        <v>BUENO</v>
      </c>
    </row>
    <row r="25" spans="1:38" ht="47.5" customHeight="1" x14ac:dyDescent="0.2">
      <c r="A25" s="229"/>
      <c r="B25" s="236"/>
      <c r="C25" s="88" t="s">
        <v>66</v>
      </c>
      <c r="D25" s="198" t="s">
        <v>241</v>
      </c>
      <c r="E25" s="109">
        <v>4</v>
      </c>
      <c r="F25" s="22">
        <v>4</v>
      </c>
      <c r="G25" s="100">
        <v>1</v>
      </c>
      <c r="H25" s="161">
        <f t="shared" si="18"/>
        <v>6.25E-2</v>
      </c>
      <c r="I25" s="119">
        <f t="shared" si="19"/>
        <v>3.8406827880512091E-2</v>
      </c>
      <c r="J25" s="114">
        <v>2</v>
      </c>
      <c r="K25" s="69" t="str">
        <f t="shared" si="20"/>
        <v>REGULAR</v>
      </c>
      <c r="L25" s="45"/>
      <c r="M25" s="127"/>
      <c r="N25" s="134"/>
      <c r="O25" s="20"/>
      <c r="P25" s="124"/>
      <c r="Q25" s="27"/>
      <c r="R25" s="121"/>
      <c r="S25" s="136"/>
      <c r="T25" s="34"/>
      <c r="U25" s="45"/>
      <c r="V25" s="127"/>
      <c r="W25" s="134"/>
      <c r="X25" s="20"/>
      <c r="Y25" s="124"/>
      <c r="Z25" s="167"/>
      <c r="AA25" s="143"/>
      <c r="AB25" s="136"/>
      <c r="AC25" s="34"/>
      <c r="AD25" s="86" t="s">
        <v>108</v>
      </c>
      <c r="AE25" s="193" t="s">
        <v>230</v>
      </c>
      <c r="AF25" s="109">
        <v>2</v>
      </c>
      <c r="AG25" s="22">
        <v>2</v>
      </c>
      <c r="AH25" s="100">
        <v>2</v>
      </c>
      <c r="AI25" s="161">
        <f t="shared" si="13"/>
        <v>0.125</v>
      </c>
      <c r="AJ25" s="119">
        <f t="shared" si="24"/>
        <v>2.8753993610223648E-2</v>
      </c>
      <c r="AK25" s="114">
        <v>1</v>
      </c>
      <c r="AL25" s="69" t="str">
        <f t="shared" si="14"/>
        <v>DEFICIENTE</v>
      </c>
    </row>
    <row r="26" spans="1:38" ht="47.5" customHeight="1" x14ac:dyDescent="0.2">
      <c r="A26" s="229"/>
      <c r="B26" s="236"/>
      <c r="C26" s="88" t="s">
        <v>67</v>
      </c>
      <c r="D26" s="198" t="s">
        <v>242</v>
      </c>
      <c r="E26" s="109">
        <v>4</v>
      </c>
      <c r="F26" s="22">
        <v>3</v>
      </c>
      <c r="G26" s="100">
        <v>1</v>
      </c>
      <c r="H26" s="161">
        <f t="shared" si="18"/>
        <v>8.3333333333333329E-2</v>
      </c>
      <c r="I26" s="119">
        <f t="shared" si="19"/>
        <v>5.1209103840682793E-2</v>
      </c>
      <c r="J26" s="114">
        <v>2</v>
      </c>
      <c r="K26" s="69" t="str">
        <f t="shared" si="20"/>
        <v>REGULAR</v>
      </c>
      <c r="L26" s="45"/>
      <c r="M26" s="127"/>
      <c r="N26" s="134"/>
      <c r="O26" s="20"/>
      <c r="P26" s="124"/>
      <c r="Q26" s="27"/>
      <c r="R26" s="121"/>
      <c r="S26" s="136"/>
      <c r="T26" s="34"/>
      <c r="U26" s="45"/>
      <c r="V26" s="127"/>
      <c r="W26" s="134"/>
      <c r="X26" s="20"/>
      <c r="Y26" s="124"/>
      <c r="Z26" s="167"/>
      <c r="AA26" s="143"/>
      <c r="AB26" s="136"/>
      <c r="AC26" s="34"/>
      <c r="AD26" s="86" t="s">
        <v>109</v>
      </c>
      <c r="AE26" s="193" t="s">
        <v>231</v>
      </c>
      <c r="AF26" s="109">
        <v>1</v>
      </c>
      <c r="AG26" s="22">
        <v>2</v>
      </c>
      <c r="AH26" s="100">
        <v>1</v>
      </c>
      <c r="AI26" s="161">
        <f t="shared" si="13"/>
        <v>0.5</v>
      </c>
      <c r="AJ26" s="119">
        <f t="shared" si="24"/>
        <v>0.11501597444089459</v>
      </c>
      <c r="AK26" s="114">
        <v>1</v>
      </c>
      <c r="AL26" s="69" t="str">
        <f t="shared" si="14"/>
        <v>DEFICIENTE</v>
      </c>
    </row>
    <row r="27" spans="1:38" ht="47.5" customHeight="1" thickBot="1" x14ac:dyDescent="0.25">
      <c r="A27" s="230"/>
      <c r="B27" s="237"/>
      <c r="C27" s="89" t="s">
        <v>68</v>
      </c>
      <c r="D27" s="198" t="s">
        <v>243</v>
      </c>
      <c r="E27" s="110">
        <v>3</v>
      </c>
      <c r="F27" s="37">
        <v>2</v>
      </c>
      <c r="G27" s="101">
        <v>1</v>
      </c>
      <c r="H27" s="162">
        <f t="shared" si="18"/>
        <v>0.16666666666666666</v>
      </c>
      <c r="I27" s="120">
        <f t="shared" si="19"/>
        <v>0.10241820768136559</v>
      </c>
      <c r="J27" s="170">
        <v>1</v>
      </c>
      <c r="K27" s="171" t="str">
        <f t="shared" si="20"/>
        <v>DEFICIENTE</v>
      </c>
      <c r="L27" s="46"/>
      <c r="M27" s="129"/>
      <c r="N27" s="135"/>
      <c r="O27" s="35"/>
      <c r="P27" s="125"/>
      <c r="Q27" s="44"/>
      <c r="R27" s="122"/>
      <c r="S27" s="137"/>
      <c r="T27" s="41"/>
      <c r="U27" s="46"/>
      <c r="V27" s="129"/>
      <c r="W27" s="135"/>
      <c r="X27" s="35"/>
      <c r="Y27" s="125"/>
      <c r="Z27" s="168"/>
      <c r="AA27" s="144"/>
      <c r="AB27" s="137"/>
      <c r="AC27" s="41"/>
      <c r="AD27" s="90" t="s">
        <v>110</v>
      </c>
      <c r="AE27" s="193" t="s">
        <v>232</v>
      </c>
      <c r="AF27" s="110">
        <v>2</v>
      </c>
      <c r="AG27" s="37">
        <v>1</v>
      </c>
      <c r="AH27" s="101">
        <v>2</v>
      </c>
      <c r="AI27" s="162">
        <f t="shared" si="13"/>
        <v>0.25</v>
      </c>
      <c r="AJ27" s="120">
        <f>IFERROR(AI27/SUM(AI$4:AI$27)," ")</f>
        <v>5.7507987220447296E-2</v>
      </c>
      <c r="AK27" s="170">
        <v>2</v>
      </c>
      <c r="AL27" s="171" t="str">
        <f t="shared" si="14"/>
        <v>REGULAR</v>
      </c>
    </row>
    <row r="28" spans="1:38" ht="12.75" customHeight="1" x14ac:dyDescent="0.2"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 ht="12.75" customHeight="1" x14ac:dyDescent="0.2">
      <c r="I29" s="12">
        <f>SUM(I4:I27)</f>
        <v>0.99999999999999989</v>
      </c>
      <c r="J29" s="13"/>
      <c r="K29" s="13"/>
      <c r="L29" s="13"/>
      <c r="M29" s="13"/>
      <c r="N29" s="13"/>
      <c r="O29" s="13"/>
      <c r="P29" s="13"/>
      <c r="Q29" s="13"/>
      <c r="R29" s="12">
        <f>SUM(R4:R27)</f>
        <v>1</v>
      </c>
      <c r="S29" s="13"/>
      <c r="T29" s="13"/>
      <c r="U29" s="13"/>
      <c r="V29" s="13"/>
      <c r="W29" s="13"/>
      <c r="X29" s="13"/>
      <c r="Y29" s="13"/>
      <c r="Z29" s="13"/>
      <c r="AA29" s="12">
        <f>SUM(AA4:AA27)</f>
        <v>1</v>
      </c>
      <c r="AB29" s="13"/>
      <c r="AC29" s="13"/>
      <c r="AD29" s="13"/>
      <c r="AE29" s="13"/>
      <c r="AF29" s="13"/>
      <c r="AG29" s="13"/>
      <c r="AH29" s="13"/>
      <c r="AJ29" s="12">
        <f>SUM(AJ4:AJ27)</f>
        <v>1.0000000000000007</v>
      </c>
      <c r="AK29" s="13"/>
      <c r="AL29" s="13"/>
    </row>
  </sheetData>
  <protectedRanges>
    <protectedRange password="CF7A" sqref="AF14:AH27 E3:G3 E14:G27 J4:J27 S4:S27 AK4:AK11 AK14:AK27 AB4:AB27 N3:P27 W3:Y27 AF3:AH11" name="Rango1_1_2_2_2" securityDescriptor="O:WDG:WDD:(A;;CC;;;S-1-5-21-343818398-963894560-1801674531-8123)"/>
    <protectedRange password="CF7A" sqref="E4:G13" name="Rango1_1_2_2_2_1" securityDescriptor="O:WDG:WDD:(A;;CC;;;S-1-5-21-343818398-963894560-1801674531-8123)"/>
  </protectedRanges>
  <dataConsolidate/>
  <mergeCells count="16">
    <mergeCell ref="J2:K3"/>
    <mergeCell ref="U2:V3"/>
    <mergeCell ref="AK2:AL3"/>
    <mergeCell ref="AB2:AC3"/>
    <mergeCell ref="AD2:AE3"/>
    <mergeCell ref="W2:AA2"/>
    <mergeCell ref="AF2:AJ2"/>
    <mergeCell ref="A2:A27"/>
    <mergeCell ref="S2:T3"/>
    <mergeCell ref="B21:B27"/>
    <mergeCell ref="L2:M3"/>
    <mergeCell ref="B14:B20"/>
    <mergeCell ref="C2:D3"/>
    <mergeCell ref="B2:B13"/>
    <mergeCell ref="E2:I2"/>
    <mergeCell ref="N2:R2"/>
  </mergeCells>
  <phoneticPr fontId="37" type="noConversion"/>
  <conditionalFormatting sqref="C19:C20">
    <cfRule type="cellIs" dxfId="35" priority="91" operator="equal">
      <formula>"REGULAR"</formula>
    </cfRule>
    <cfRule type="containsText" dxfId="34" priority="92" operator="containsText" text="EXCELENTE">
      <formula>NOT(ISERROR(SEARCH("EXCELENTE",C19)))</formula>
    </cfRule>
    <cfRule type="cellIs" dxfId="33" priority="93" operator="equal">
      <formula>"BUENO"</formula>
    </cfRule>
    <cfRule type="containsText" dxfId="32" priority="94" operator="containsText" text="DEFICIENTE">
      <formula>NOT(ISERROR(SEARCH("DEFICIENTE",C19)))</formula>
    </cfRule>
  </conditionalFormatting>
  <conditionalFormatting sqref="H19:H20">
    <cfRule type="dataBar" priority="8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{AA8DF10D-08A2-4F38-AC35-914A7F1E9300}</x14:id>
        </ext>
      </extLst>
    </cfRule>
  </conditionalFormatting>
  <conditionalFormatting sqref="K4:L27">
    <cfRule type="cellIs" dxfId="31" priority="17" operator="equal">
      <formula>"REGULAR"</formula>
    </cfRule>
    <cfRule type="containsText" dxfId="30" priority="18" operator="containsText" text="EXCELENTE">
      <formula>NOT(ISERROR(SEARCH("EXCELENTE",K4)))</formula>
    </cfRule>
    <cfRule type="cellIs" dxfId="29" priority="19" operator="equal">
      <formula>"BUENO"</formula>
    </cfRule>
    <cfRule type="containsText" dxfId="28" priority="20" operator="containsText" text="DEFICIENTE">
      <formula>NOT(ISERROR(SEARCH("DEFICIENTE",K4)))</formula>
    </cfRule>
  </conditionalFormatting>
  <conditionalFormatting sqref="Q10:Q13 AI11:AJ11 Q18:Q20 Q24:Q27">
    <cfRule type="dataBar" priority="109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{9B036764-EC17-3444-9C61-24FEEF5CEDEB}</x14:id>
        </ext>
      </extLst>
    </cfRule>
  </conditionalFormatting>
  <conditionalFormatting sqref="Q5:R6">
    <cfRule type="dataBar" priority="8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{811784A5-DC92-408F-9896-76E41D7CF17E}</x14:id>
        </ext>
      </extLst>
    </cfRule>
  </conditionalFormatting>
  <conditionalFormatting sqref="R10:R13 I19:I20 H21:I27 Q4:R4 R18:R20 Q14:R17 R24:R27 Q21:R23 Q7:R9 H4:I18">
    <cfRule type="dataBar" priority="259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{A9C3AF99-59BB-424E-BA57-05FC657F9C90}</x14:id>
        </ext>
      </extLst>
    </cfRule>
  </conditionalFormatting>
  <conditionalFormatting sqref="Z21:Z23 Z14:AA16">
    <cfRule type="dataBar" priority="8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{F1D73501-04EF-4675-8180-F9B4D15AE226}</x14:id>
        </ext>
      </extLst>
    </cfRule>
  </conditionalFormatting>
  <conditionalFormatting sqref="Z4:AA5">
    <cfRule type="dataBar" priority="8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{5FB50108-1682-42EC-8CA8-92EA7A3C54D2}</x14:id>
        </ext>
      </extLst>
    </cfRule>
  </conditionalFormatting>
  <conditionalFormatting sqref="AA6:AA13 AA17:AA20 AA24:AA27">
    <cfRule type="dataBar" priority="11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{9A886F23-CD5D-4837-B02B-630739E579E1}</x14:id>
        </ext>
      </extLst>
    </cfRule>
  </conditionalFormatting>
  <conditionalFormatting sqref="AA21:AA23">
    <cfRule type="dataBar" priority="3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{FBA09C9C-5B06-4B8E-BCDF-4CBBA3012955}</x14:id>
        </ext>
      </extLst>
    </cfRule>
  </conditionalFormatting>
  <conditionalFormatting sqref="AI4:AI10">
    <cfRule type="dataBar" priority="4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{88E67F5A-5A2B-4010-9AAD-FC2EEDB76CF4}</x14:id>
        </ext>
      </extLst>
    </cfRule>
  </conditionalFormatting>
  <conditionalFormatting sqref="AI14 AI21">
    <cfRule type="dataBar" priority="4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{7A87DD63-F7C2-4F51-9007-921311FAD5B6}</x14:id>
        </ext>
      </extLst>
    </cfRule>
  </conditionalFormatting>
  <conditionalFormatting sqref="AI22:AI27 AI15:AI20">
    <cfRule type="dataBar" priority="39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{EA091F99-FE95-4A40-9EFA-89ED796D1C43}</x14:id>
        </ext>
      </extLst>
    </cfRule>
  </conditionalFormatting>
  <conditionalFormatting sqref="AJ4:AJ10">
    <cfRule type="dataBar" priority="4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{29478799-FF71-4EB6-BA19-C8FC5AC11975}</x14:id>
        </ext>
      </extLst>
    </cfRule>
  </conditionalFormatting>
  <conditionalFormatting sqref="AJ14">
    <cfRule type="dataBar" priority="4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{1F969479-464E-4634-9790-CD6DADE76834}</x14:id>
        </ext>
      </extLst>
    </cfRule>
  </conditionalFormatting>
  <conditionalFormatting sqref="AJ15:AJ27">
    <cfRule type="dataBar" priority="38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{C6CD9DF5-41BC-4A91-AF0A-CFB364B50205}</x14:id>
        </ext>
      </extLst>
    </cfRule>
  </conditionalFormatting>
  <conditionalFormatting sqref="AK12:AK13">
    <cfRule type="dataBar" priority="8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{753B151E-AC3B-4180-8050-21581671B306}</x14:id>
        </ext>
      </extLst>
    </cfRule>
  </conditionalFormatting>
  <conditionalFormatting sqref="AL4:AL11 T4:U27 AC4:AD27 AL14:AL27">
    <cfRule type="cellIs" dxfId="27" priority="1" operator="equal">
      <formula>"REGULAR"</formula>
    </cfRule>
    <cfRule type="containsText" dxfId="26" priority="2" operator="containsText" text="EXCELENTE">
      <formula>NOT(ISERROR(SEARCH("EXCELENTE",T4)))</formula>
    </cfRule>
    <cfRule type="cellIs" dxfId="25" priority="3" operator="equal">
      <formula>"BUENO"</formula>
    </cfRule>
    <cfRule type="containsText" dxfId="24" priority="4" operator="containsText" text="DEFICIENTE">
      <formula>NOT(ISERROR(SEARCH("DEFICIENTE",T4)))</formula>
    </cfRule>
  </conditionalFormatting>
  <dataValidations count="2">
    <dataValidation type="list" allowBlank="1" showInputMessage="1" showErrorMessage="1" sqref="N4:P27 AF4:AH11 AF14:AH27 W4:Y27 E4:G27" xr:uid="{00000000-0002-0000-0300-000000000000}">
      <formula1>"1,2,3,4"</formula1>
    </dataValidation>
    <dataValidation type="list" allowBlank="1" showInputMessage="1" showErrorMessage="1" sqref="J19:J20 AB17:AB20 AB24:AB27 S18:S20 S10:S13 AB6:AB13 S24:S27 AK11" xr:uid="{00000000-0002-0000-0300-000001000000}">
      <formula1>#REF!</formula1>
    </dataValidation>
  </dataValidations>
  <pageMargins left="0.7" right="0.7" top="0.75" bottom="0.75" header="0.3" footer="0.3"/>
  <pageSetup orientation="portrait" verticalDpi="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A8DF10D-08A2-4F38-AC35-914A7F1E930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H19:H20</xm:sqref>
        </x14:conditionalFormatting>
        <x14:conditionalFormatting xmlns:xm="http://schemas.microsoft.com/office/excel/2006/main">
          <x14:cfRule type="dataBar" id="{9B036764-EC17-3444-9C61-24FEEF5CEDE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Q10:Q13 AI11:AJ11 Q18:Q20 Q24:Q27</xm:sqref>
        </x14:conditionalFormatting>
        <x14:conditionalFormatting xmlns:xm="http://schemas.microsoft.com/office/excel/2006/main">
          <x14:cfRule type="dataBar" id="{811784A5-DC92-408F-9896-76E41D7CF17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Q5:R6</xm:sqref>
        </x14:conditionalFormatting>
        <x14:conditionalFormatting xmlns:xm="http://schemas.microsoft.com/office/excel/2006/main">
          <x14:cfRule type="dataBar" id="{A9C3AF99-59BB-424E-BA57-05FC657F9C9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R10:R13 I19:I20 H21:I27 Q4:R4 R18:R20 Q14:R17 R24:R27 Q21:R23 Q7:R9 H4:I18</xm:sqref>
        </x14:conditionalFormatting>
        <x14:conditionalFormatting xmlns:xm="http://schemas.microsoft.com/office/excel/2006/main">
          <x14:cfRule type="dataBar" id="{F1D73501-04EF-4675-8180-F9B4D15AE22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Z21:Z23 Z14:AA16</xm:sqref>
        </x14:conditionalFormatting>
        <x14:conditionalFormatting xmlns:xm="http://schemas.microsoft.com/office/excel/2006/main">
          <x14:cfRule type="dataBar" id="{5FB50108-1682-42EC-8CA8-92EA7A3C54D2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Z4:AA5</xm:sqref>
        </x14:conditionalFormatting>
        <x14:conditionalFormatting xmlns:xm="http://schemas.microsoft.com/office/excel/2006/main">
          <x14:cfRule type="dataBar" id="{9A886F23-CD5D-4837-B02B-630739E579E1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AA6:AA13 AA17:AA20 AA24:AA27</xm:sqref>
        </x14:conditionalFormatting>
        <x14:conditionalFormatting xmlns:xm="http://schemas.microsoft.com/office/excel/2006/main">
          <x14:cfRule type="dataBar" id="{FBA09C9C-5B06-4B8E-BCDF-4CBBA301295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AA21:AA23</xm:sqref>
        </x14:conditionalFormatting>
        <x14:conditionalFormatting xmlns:xm="http://schemas.microsoft.com/office/excel/2006/main">
          <x14:cfRule type="dataBar" id="{88E67F5A-5A2B-4010-9AAD-FC2EEDB76CF4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AI4:AI10</xm:sqref>
        </x14:conditionalFormatting>
        <x14:conditionalFormatting xmlns:xm="http://schemas.microsoft.com/office/excel/2006/main">
          <x14:cfRule type="dataBar" id="{7A87DD63-F7C2-4F51-9007-921311FAD5B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AI14 AI21</xm:sqref>
        </x14:conditionalFormatting>
        <x14:conditionalFormatting xmlns:xm="http://schemas.microsoft.com/office/excel/2006/main">
          <x14:cfRule type="dataBar" id="{EA091F99-FE95-4A40-9EFA-89ED796D1C4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AI22:AI27 AI15:AI20</xm:sqref>
        </x14:conditionalFormatting>
        <x14:conditionalFormatting xmlns:xm="http://schemas.microsoft.com/office/excel/2006/main">
          <x14:cfRule type="dataBar" id="{29478799-FF71-4EB6-BA19-C8FC5AC1197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AJ4:AJ10</xm:sqref>
        </x14:conditionalFormatting>
        <x14:conditionalFormatting xmlns:xm="http://schemas.microsoft.com/office/excel/2006/main">
          <x14:cfRule type="dataBar" id="{1F969479-464E-4634-9790-CD6DADE76834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AJ14</xm:sqref>
        </x14:conditionalFormatting>
        <x14:conditionalFormatting xmlns:xm="http://schemas.microsoft.com/office/excel/2006/main">
          <x14:cfRule type="dataBar" id="{C6CD9DF5-41BC-4A91-AF0A-CFB364B5020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AJ15:AJ27</xm:sqref>
        </x14:conditionalFormatting>
        <x14:conditionalFormatting xmlns:xm="http://schemas.microsoft.com/office/excel/2006/main">
          <x14:cfRule type="dataBar" id="{753B151E-AC3B-4180-8050-21581671B30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AK12:AK13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65"/>
  <sheetViews>
    <sheetView topLeftCell="A7" workbookViewId="0">
      <selection activeCell="G31" sqref="G31"/>
    </sheetView>
  </sheetViews>
  <sheetFormatPr baseColWidth="10" defaultColWidth="5.1640625" defaultRowHeight="16" x14ac:dyDescent="0.2"/>
  <cols>
    <col min="1" max="6" width="5.1640625" style="4"/>
    <col min="7" max="7" width="6.1640625" style="4" bestFit="1" customWidth="1"/>
    <col min="8" max="16384" width="5.1640625" style="4"/>
  </cols>
  <sheetData>
    <row r="2" spans="2:7" x14ac:dyDescent="0.2">
      <c r="B2" s="4">
        <v>1</v>
      </c>
      <c r="C2" s="4">
        <v>1</v>
      </c>
      <c r="D2" s="4">
        <v>1</v>
      </c>
      <c r="E2" s="5">
        <f>B2*C2*D2</f>
        <v>1</v>
      </c>
      <c r="F2" s="6">
        <f>E2/$E$65</f>
        <v>1.5625E-2</v>
      </c>
      <c r="G2" s="7">
        <f>1-F2</f>
        <v>0.984375</v>
      </c>
    </row>
    <row r="3" spans="2:7" x14ac:dyDescent="0.2">
      <c r="B3" s="4">
        <v>1</v>
      </c>
      <c r="C3" s="4">
        <v>1</v>
      </c>
      <c r="D3" s="4">
        <v>2</v>
      </c>
      <c r="E3" s="5">
        <f t="shared" ref="E3:E17" si="0">B3*C3*D3</f>
        <v>2</v>
      </c>
      <c r="F3" s="6">
        <f t="shared" ref="F3:F63" si="1">E3/$E$65</f>
        <v>3.125E-2</v>
      </c>
      <c r="G3" s="7">
        <f t="shared" ref="G3:G65" si="2">1-F3</f>
        <v>0.96875</v>
      </c>
    </row>
    <row r="4" spans="2:7" x14ac:dyDescent="0.2">
      <c r="B4" s="4">
        <v>1</v>
      </c>
      <c r="C4" s="4">
        <v>1</v>
      </c>
      <c r="D4" s="4">
        <v>3</v>
      </c>
      <c r="E4" s="5">
        <f t="shared" si="0"/>
        <v>3</v>
      </c>
      <c r="F4" s="6">
        <f t="shared" si="1"/>
        <v>4.6875E-2</v>
      </c>
      <c r="G4" s="7">
        <f t="shared" si="2"/>
        <v>0.953125</v>
      </c>
    </row>
    <row r="5" spans="2:7" x14ac:dyDescent="0.2">
      <c r="B5" s="4">
        <v>1</v>
      </c>
      <c r="C5" s="4">
        <v>1</v>
      </c>
      <c r="D5" s="4">
        <v>4</v>
      </c>
      <c r="E5" s="5">
        <f t="shared" si="0"/>
        <v>4</v>
      </c>
      <c r="F5" s="6">
        <f t="shared" si="1"/>
        <v>6.25E-2</v>
      </c>
      <c r="G5" s="7">
        <f t="shared" si="2"/>
        <v>0.9375</v>
      </c>
    </row>
    <row r="6" spans="2:7" x14ac:dyDescent="0.2">
      <c r="B6" s="4">
        <v>1</v>
      </c>
      <c r="C6" s="4">
        <v>2</v>
      </c>
      <c r="D6" s="4">
        <v>1</v>
      </c>
      <c r="E6" s="5">
        <f t="shared" si="0"/>
        <v>2</v>
      </c>
      <c r="F6" s="6">
        <f t="shared" si="1"/>
        <v>3.125E-2</v>
      </c>
      <c r="G6" s="7">
        <f t="shared" si="2"/>
        <v>0.96875</v>
      </c>
    </row>
    <row r="7" spans="2:7" x14ac:dyDescent="0.2">
      <c r="B7" s="4">
        <v>1</v>
      </c>
      <c r="C7" s="4">
        <v>2</v>
      </c>
      <c r="D7" s="4">
        <v>2</v>
      </c>
      <c r="E7" s="5">
        <f t="shared" si="0"/>
        <v>4</v>
      </c>
      <c r="F7" s="6">
        <f t="shared" si="1"/>
        <v>6.25E-2</v>
      </c>
      <c r="G7" s="7">
        <f t="shared" si="2"/>
        <v>0.9375</v>
      </c>
    </row>
    <row r="8" spans="2:7" x14ac:dyDescent="0.2">
      <c r="B8" s="4">
        <v>1</v>
      </c>
      <c r="C8" s="4">
        <v>2</v>
      </c>
      <c r="D8" s="4">
        <v>3</v>
      </c>
      <c r="E8" s="5">
        <f t="shared" si="0"/>
        <v>6</v>
      </c>
      <c r="F8" s="6">
        <f t="shared" si="1"/>
        <v>9.375E-2</v>
      </c>
      <c r="G8" s="7">
        <f t="shared" si="2"/>
        <v>0.90625</v>
      </c>
    </row>
    <row r="9" spans="2:7" x14ac:dyDescent="0.2">
      <c r="B9" s="4">
        <v>1</v>
      </c>
      <c r="C9" s="4">
        <v>2</v>
      </c>
      <c r="D9" s="4">
        <v>4</v>
      </c>
      <c r="E9" s="5">
        <f t="shared" si="0"/>
        <v>8</v>
      </c>
      <c r="F9" s="6">
        <f t="shared" si="1"/>
        <v>0.125</v>
      </c>
      <c r="G9" s="7">
        <f t="shared" si="2"/>
        <v>0.875</v>
      </c>
    </row>
    <row r="10" spans="2:7" x14ac:dyDescent="0.2">
      <c r="B10" s="4">
        <v>1</v>
      </c>
      <c r="C10" s="4">
        <v>3</v>
      </c>
      <c r="D10" s="4">
        <v>1</v>
      </c>
      <c r="E10" s="5">
        <f t="shared" si="0"/>
        <v>3</v>
      </c>
      <c r="F10" s="6">
        <f t="shared" si="1"/>
        <v>4.6875E-2</v>
      </c>
      <c r="G10" s="7">
        <f t="shared" si="2"/>
        <v>0.953125</v>
      </c>
    </row>
    <row r="11" spans="2:7" x14ac:dyDescent="0.2">
      <c r="B11" s="4">
        <v>1</v>
      </c>
      <c r="C11" s="4">
        <v>3</v>
      </c>
      <c r="D11" s="4">
        <v>2</v>
      </c>
      <c r="E11" s="5">
        <f t="shared" si="0"/>
        <v>6</v>
      </c>
      <c r="F11" s="6">
        <f t="shared" si="1"/>
        <v>9.375E-2</v>
      </c>
      <c r="G11" s="7">
        <f t="shared" si="2"/>
        <v>0.90625</v>
      </c>
    </row>
    <row r="12" spans="2:7" x14ac:dyDescent="0.2">
      <c r="B12" s="4">
        <v>1</v>
      </c>
      <c r="C12" s="4">
        <v>3</v>
      </c>
      <c r="D12" s="4">
        <v>3</v>
      </c>
      <c r="E12" s="5">
        <f t="shared" si="0"/>
        <v>9</v>
      </c>
      <c r="F12" s="6">
        <f t="shared" si="1"/>
        <v>0.140625</v>
      </c>
      <c r="G12" s="7">
        <f t="shared" si="2"/>
        <v>0.859375</v>
      </c>
    </row>
    <row r="13" spans="2:7" x14ac:dyDescent="0.2">
      <c r="B13" s="4">
        <v>1</v>
      </c>
      <c r="C13" s="4">
        <v>3</v>
      </c>
      <c r="D13" s="4">
        <v>4</v>
      </c>
      <c r="E13" s="5">
        <f t="shared" si="0"/>
        <v>12</v>
      </c>
      <c r="F13" s="6">
        <f t="shared" si="1"/>
        <v>0.1875</v>
      </c>
      <c r="G13" s="7">
        <f t="shared" si="2"/>
        <v>0.8125</v>
      </c>
    </row>
    <row r="14" spans="2:7" x14ac:dyDescent="0.2">
      <c r="B14" s="4">
        <v>1</v>
      </c>
      <c r="C14" s="4">
        <v>4</v>
      </c>
      <c r="D14" s="4">
        <v>1</v>
      </c>
      <c r="E14" s="5">
        <f t="shared" si="0"/>
        <v>4</v>
      </c>
      <c r="F14" s="6">
        <f t="shared" si="1"/>
        <v>6.25E-2</v>
      </c>
      <c r="G14" s="7">
        <f t="shared" si="2"/>
        <v>0.9375</v>
      </c>
    </row>
    <row r="15" spans="2:7" x14ac:dyDescent="0.2">
      <c r="B15" s="4">
        <v>1</v>
      </c>
      <c r="C15" s="4">
        <v>4</v>
      </c>
      <c r="D15" s="4">
        <v>2</v>
      </c>
      <c r="E15" s="5">
        <f t="shared" si="0"/>
        <v>8</v>
      </c>
      <c r="F15" s="6">
        <f t="shared" si="1"/>
        <v>0.125</v>
      </c>
      <c r="G15" s="7">
        <f t="shared" si="2"/>
        <v>0.875</v>
      </c>
    </row>
    <row r="16" spans="2:7" x14ac:dyDescent="0.2">
      <c r="B16" s="4">
        <v>1</v>
      </c>
      <c r="C16" s="4">
        <v>4</v>
      </c>
      <c r="D16" s="4">
        <v>3</v>
      </c>
      <c r="E16" s="5">
        <f t="shared" si="0"/>
        <v>12</v>
      </c>
      <c r="F16" s="6">
        <f t="shared" si="1"/>
        <v>0.1875</v>
      </c>
      <c r="G16" s="7">
        <f t="shared" si="2"/>
        <v>0.8125</v>
      </c>
    </row>
    <row r="17" spans="2:7" x14ac:dyDescent="0.2">
      <c r="B17" s="4">
        <v>1</v>
      </c>
      <c r="C17" s="4">
        <v>4</v>
      </c>
      <c r="D17" s="4">
        <v>4</v>
      </c>
      <c r="E17" s="5">
        <f t="shared" si="0"/>
        <v>16</v>
      </c>
      <c r="F17" s="6">
        <f t="shared" si="1"/>
        <v>0.25</v>
      </c>
      <c r="G17" s="7">
        <f t="shared" si="2"/>
        <v>0.75</v>
      </c>
    </row>
    <row r="18" spans="2:7" x14ac:dyDescent="0.2">
      <c r="B18" s="4">
        <v>2</v>
      </c>
      <c r="C18" s="4">
        <v>1</v>
      </c>
      <c r="D18" s="4">
        <v>1</v>
      </c>
      <c r="E18" s="5">
        <f>B18*C18*D18</f>
        <v>2</v>
      </c>
      <c r="F18" s="6">
        <f t="shared" si="1"/>
        <v>3.125E-2</v>
      </c>
      <c r="G18" s="7">
        <f t="shared" si="2"/>
        <v>0.96875</v>
      </c>
    </row>
    <row r="19" spans="2:7" x14ac:dyDescent="0.2">
      <c r="B19" s="4">
        <v>2</v>
      </c>
      <c r="C19" s="4">
        <v>1</v>
      </c>
      <c r="D19" s="4">
        <v>2</v>
      </c>
      <c r="E19" s="5">
        <f t="shared" ref="E19:E33" si="3">B19*C19*D19</f>
        <v>4</v>
      </c>
      <c r="F19" s="6">
        <f t="shared" si="1"/>
        <v>6.25E-2</v>
      </c>
      <c r="G19" s="7">
        <f t="shared" si="2"/>
        <v>0.9375</v>
      </c>
    </row>
    <row r="20" spans="2:7" x14ac:dyDescent="0.2">
      <c r="B20" s="4">
        <v>2</v>
      </c>
      <c r="C20" s="4">
        <v>1</v>
      </c>
      <c r="D20" s="4">
        <v>3</v>
      </c>
      <c r="E20" s="5">
        <f t="shared" si="3"/>
        <v>6</v>
      </c>
      <c r="F20" s="6">
        <f t="shared" si="1"/>
        <v>9.375E-2</v>
      </c>
      <c r="G20" s="7">
        <f t="shared" si="2"/>
        <v>0.90625</v>
      </c>
    </row>
    <row r="21" spans="2:7" x14ac:dyDescent="0.2">
      <c r="B21" s="4">
        <v>2</v>
      </c>
      <c r="C21" s="4">
        <v>1</v>
      </c>
      <c r="D21" s="4">
        <v>4</v>
      </c>
      <c r="E21" s="5">
        <f t="shared" si="3"/>
        <v>8</v>
      </c>
      <c r="F21" s="6">
        <f t="shared" si="1"/>
        <v>0.125</v>
      </c>
      <c r="G21" s="7">
        <f t="shared" si="2"/>
        <v>0.875</v>
      </c>
    </row>
    <row r="22" spans="2:7" x14ac:dyDescent="0.2">
      <c r="B22" s="4">
        <v>2</v>
      </c>
      <c r="C22" s="4">
        <v>2</v>
      </c>
      <c r="D22" s="4">
        <v>1</v>
      </c>
      <c r="E22" s="5">
        <f t="shared" si="3"/>
        <v>4</v>
      </c>
      <c r="F22" s="6">
        <f t="shared" si="1"/>
        <v>6.25E-2</v>
      </c>
      <c r="G22" s="7">
        <f t="shared" si="2"/>
        <v>0.9375</v>
      </c>
    </row>
    <row r="23" spans="2:7" x14ac:dyDescent="0.2">
      <c r="B23" s="4">
        <v>2</v>
      </c>
      <c r="C23" s="4">
        <v>2</v>
      </c>
      <c r="D23" s="4">
        <v>2</v>
      </c>
      <c r="E23" s="5">
        <f t="shared" si="3"/>
        <v>8</v>
      </c>
      <c r="F23" s="6">
        <f t="shared" si="1"/>
        <v>0.125</v>
      </c>
      <c r="G23" s="7">
        <f t="shared" si="2"/>
        <v>0.875</v>
      </c>
    </row>
    <row r="24" spans="2:7" x14ac:dyDescent="0.2">
      <c r="B24" s="4">
        <v>2</v>
      </c>
      <c r="C24" s="4">
        <v>2</v>
      </c>
      <c r="D24" s="4">
        <v>3</v>
      </c>
      <c r="E24" s="5">
        <f t="shared" si="3"/>
        <v>12</v>
      </c>
      <c r="F24" s="6">
        <f t="shared" si="1"/>
        <v>0.1875</v>
      </c>
      <c r="G24" s="7">
        <f t="shared" si="2"/>
        <v>0.8125</v>
      </c>
    </row>
    <row r="25" spans="2:7" x14ac:dyDescent="0.2">
      <c r="B25" s="4">
        <v>2</v>
      </c>
      <c r="C25" s="4">
        <v>2</v>
      </c>
      <c r="D25" s="4">
        <v>4</v>
      </c>
      <c r="E25" s="5">
        <f t="shared" si="3"/>
        <v>16</v>
      </c>
      <c r="F25" s="6">
        <f t="shared" si="1"/>
        <v>0.25</v>
      </c>
      <c r="G25" s="7">
        <f t="shared" si="2"/>
        <v>0.75</v>
      </c>
    </row>
    <row r="26" spans="2:7" x14ac:dyDescent="0.2">
      <c r="B26" s="4">
        <v>2</v>
      </c>
      <c r="C26" s="4">
        <v>3</v>
      </c>
      <c r="D26" s="4">
        <v>1</v>
      </c>
      <c r="E26" s="5">
        <f t="shared" si="3"/>
        <v>6</v>
      </c>
      <c r="F26" s="6">
        <f t="shared" si="1"/>
        <v>9.375E-2</v>
      </c>
      <c r="G26" s="7">
        <f t="shared" si="2"/>
        <v>0.90625</v>
      </c>
    </row>
    <row r="27" spans="2:7" x14ac:dyDescent="0.2">
      <c r="B27" s="4">
        <v>2</v>
      </c>
      <c r="C27" s="4">
        <v>3</v>
      </c>
      <c r="D27" s="4">
        <v>2</v>
      </c>
      <c r="E27" s="5">
        <f t="shared" si="3"/>
        <v>12</v>
      </c>
      <c r="F27" s="6">
        <f t="shared" si="1"/>
        <v>0.1875</v>
      </c>
      <c r="G27" s="7">
        <f t="shared" si="2"/>
        <v>0.8125</v>
      </c>
    </row>
    <row r="28" spans="2:7" x14ac:dyDescent="0.2">
      <c r="B28" s="4">
        <v>2</v>
      </c>
      <c r="C28" s="4">
        <v>3</v>
      </c>
      <c r="D28" s="4">
        <v>3</v>
      </c>
      <c r="E28" s="5">
        <f t="shared" si="3"/>
        <v>18</v>
      </c>
      <c r="F28" s="6">
        <f t="shared" si="1"/>
        <v>0.28125</v>
      </c>
      <c r="G28" s="7">
        <f t="shared" si="2"/>
        <v>0.71875</v>
      </c>
    </row>
    <row r="29" spans="2:7" x14ac:dyDescent="0.2">
      <c r="B29" s="4">
        <v>2</v>
      </c>
      <c r="C29" s="4">
        <v>3</v>
      </c>
      <c r="D29" s="4">
        <v>4</v>
      </c>
      <c r="E29" s="5">
        <f t="shared" si="3"/>
        <v>24</v>
      </c>
      <c r="F29" s="6">
        <f t="shared" si="1"/>
        <v>0.375</v>
      </c>
      <c r="G29" s="7">
        <f t="shared" si="2"/>
        <v>0.625</v>
      </c>
    </row>
    <row r="30" spans="2:7" x14ac:dyDescent="0.2">
      <c r="B30" s="4">
        <v>2</v>
      </c>
      <c r="C30" s="4">
        <v>4</v>
      </c>
      <c r="D30" s="4">
        <v>1</v>
      </c>
      <c r="E30" s="5">
        <f t="shared" si="3"/>
        <v>8</v>
      </c>
      <c r="F30" s="6">
        <f t="shared" si="1"/>
        <v>0.125</v>
      </c>
      <c r="G30" s="7">
        <f t="shared" si="2"/>
        <v>0.875</v>
      </c>
    </row>
    <row r="31" spans="2:7" x14ac:dyDescent="0.2">
      <c r="B31" s="4">
        <v>2</v>
      </c>
      <c r="C31" s="4">
        <v>4</v>
      </c>
      <c r="D31" s="4">
        <v>2</v>
      </c>
      <c r="E31" s="5">
        <f t="shared" si="3"/>
        <v>16</v>
      </c>
      <c r="F31" s="6">
        <f t="shared" si="1"/>
        <v>0.25</v>
      </c>
      <c r="G31" s="7">
        <f t="shared" si="2"/>
        <v>0.75</v>
      </c>
    </row>
    <row r="32" spans="2:7" x14ac:dyDescent="0.2">
      <c r="B32" s="4">
        <v>2</v>
      </c>
      <c r="C32" s="4">
        <v>4</v>
      </c>
      <c r="D32" s="4">
        <v>3</v>
      </c>
      <c r="E32" s="5">
        <f t="shared" si="3"/>
        <v>24</v>
      </c>
      <c r="F32" s="6">
        <f t="shared" si="1"/>
        <v>0.375</v>
      </c>
      <c r="G32" s="7">
        <f t="shared" si="2"/>
        <v>0.625</v>
      </c>
    </row>
    <row r="33" spans="2:7" x14ac:dyDescent="0.2">
      <c r="B33" s="4">
        <v>2</v>
      </c>
      <c r="C33" s="4">
        <v>4</v>
      </c>
      <c r="D33" s="4">
        <v>4</v>
      </c>
      <c r="E33" s="5">
        <f t="shared" si="3"/>
        <v>32</v>
      </c>
      <c r="F33" s="6">
        <f t="shared" si="1"/>
        <v>0.5</v>
      </c>
      <c r="G33" s="7">
        <f t="shared" si="2"/>
        <v>0.5</v>
      </c>
    </row>
    <row r="34" spans="2:7" x14ac:dyDescent="0.2">
      <c r="B34" s="4">
        <v>3</v>
      </c>
      <c r="C34" s="4">
        <v>1</v>
      </c>
      <c r="D34" s="4">
        <v>1</v>
      </c>
      <c r="E34" s="5">
        <f>B34*C34*D34</f>
        <v>3</v>
      </c>
      <c r="F34" s="6">
        <f t="shared" si="1"/>
        <v>4.6875E-2</v>
      </c>
      <c r="G34" s="7">
        <f t="shared" si="2"/>
        <v>0.953125</v>
      </c>
    </row>
    <row r="35" spans="2:7" x14ac:dyDescent="0.2">
      <c r="B35" s="4">
        <v>3</v>
      </c>
      <c r="C35" s="4">
        <v>1</v>
      </c>
      <c r="D35" s="4">
        <v>2</v>
      </c>
      <c r="E35" s="5">
        <f t="shared" ref="E35:E49" si="4">B35*C35*D35</f>
        <v>6</v>
      </c>
      <c r="F35" s="6">
        <f t="shared" si="1"/>
        <v>9.375E-2</v>
      </c>
      <c r="G35" s="7">
        <f t="shared" si="2"/>
        <v>0.90625</v>
      </c>
    </row>
    <row r="36" spans="2:7" x14ac:dyDescent="0.2">
      <c r="B36" s="4">
        <v>3</v>
      </c>
      <c r="C36" s="4">
        <v>1</v>
      </c>
      <c r="D36" s="4">
        <v>3</v>
      </c>
      <c r="E36" s="5">
        <f t="shared" si="4"/>
        <v>9</v>
      </c>
      <c r="F36" s="6">
        <f t="shared" si="1"/>
        <v>0.140625</v>
      </c>
      <c r="G36" s="7">
        <f t="shared" si="2"/>
        <v>0.859375</v>
      </c>
    </row>
    <row r="37" spans="2:7" x14ac:dyDescent="0.2">
      <c r="B37" s="4">
        <v>3</v>
      </c>
      <c r="C37" s="4">
        <v>1</v>
      </c>
      <c r="D37" s="4">
        <v>4</v>
      </c>
      <c r="E37" s="5">
        <f t="shared" si="4"/>
        <v>12</v>
      </c>
      <c r="F37" s="6">
        <f t="shared" si="1"/>
        <v>0.1875</v>
      </c>
      <c r="G37" s="7">
        <f t="shared" si="2"/>
        <v>0.8125</v>
      </c>
    </row>
    <row r="38" spans="2:7" x14ac:dyDescent="0.2">
      <c r="B38" s="4">
        <v>3</v>
      </c>
      <c r="C38" s="4">
        <v>2</v>
      </c>
      <c r="D38" s="4">
        <v>1</v>
      </c>
      <c r="E38" s="5">
        <f t="shared" si="4"/>
        <v>6</v>
      </c>
      <c r="F38" s="6">
        <f t="shared" si="1"/>
        <v>9.375E-2</v>
      </c>
      <c r="G38" s="7">
        <f t="shared" si="2"/>
        <v>0.90625</v>
      </c>
    </row>
    <row r="39" spans="2:7" x14ac:dyDescent="0.2">
      <c r="B39" s="4">
        <v>3</v>
      </c>
      <c r="C39" s="4">
        <v>2</v>
      </c>
      <c r="D39" s="4">
        <v>2</v>
      </c>
      <c r="E39" s="5">
        <f t="shared" si="4"/>
        <v>12</v>
      </c>
      <c r="F39" s="6">
        <f t="shared" si="1"/>
        <v>0.1875</v>
      </c>
      <c r="G39" s="7">
        <f t="shared" si="2"/>
        <v>0.8125</v>
      </c>
    </row>
    <row r="40" spans="2:7" x14ac:dyDescent="0.2">
      <c r="B40" s="4">
        <v>3</v>
      </c>
      <c r="C40" s="4">
        <v>2</v>
      </c>
      <c r="D40" s="4">
        <v>3</v>
      </c>
      <c r="E40" s="5">
        <f t="shared" si="4"/>
        <v>18</v>
      </c>
      <c r="F40" s="6">
        <f t="shared" si="1"/>
        <v>0.28125</v>
      </c>
      <c r="G40" s="7">
        <f t="shared" si="2"/>
        <v>0.71875</v>
      </c>
    </row>
    <row r="41" spans="2:7" x14ac:dyDescent="0.2">
      <c r="B41" s="4">
        <v>3</v>
      </c>
      <c r="C41" s="4">
        <v>2</v>
      </c>
      <c r="D41" s="4">
        <v>4</v>
      </c>
      <c r="E41" s="5">
        <f t="shared" si="4"/>
        <v>24</v>
      </c>
      <c r="F41" s="6">
        <f t="shared" si="1"/>
        <v>0.375</v>
      </c>
      <c r="G41" s="7">
        <f t="shared" si="2"/>
        <v>0.625</v>
      </c>
    </row>
    <row r="42" spans="2:7" x14ac:dyDescent="0.2">
      <c r="B42" s="4">
        <v>3</v>
      </c>
      <c r="C42" s="4">
        <v>3</v>
      </c>
      <c r="D42" s="4">
        <v>1</v>
      </c>
      <c r="E42" s="5">
        <f t="shared" si="4"/>
        <v>9</v>
      </c>
      <c r="F42" s="6">
        <f t="shared" si="1"/>
        <v>0.140625</v>
      </c>
      <c r="G42" s="7">
        <f t="shared" si="2"/>
        <v>0.859375</v>
      </c>
    </row>
    <row r="43" spans="2:7" x14ac:dyDescent="0.2">
      <c r="B43" s="4">
        <v>3</v>
      </c>
      <c r="C43" s="4">
        <v>3</v>
      </c>
      <c r="D43" s="4">
        <v>2</v>
      </c>
      <c r="E43" s="5">
        <f t="shared" si="4"/>
        <v>18</v>
      </c>
      <c r="F43" s="6">
        <f t="shared" si="1"/>
        <v>0.28125</v>
      </c>
      <c r="G43" s="7">
        <f t="shared" si="2"/>
        <v>0.71875</v>
      </c>
    </row>
    <row r="44" spans="2:7" x14ac:dyDescent="0.2">
      <c r="B44" s="4">
        <v>3</v>
      </c>
      <c r="C44" s="4">
        <v>3</v>
      </c>
      <c r="D44" s="4">
        <v>3</v>
      </c>
      <c r="E44" s="5">
        <f t="shared" si="4"/>
        <v>27</v>
      </c>
      <c r="F44" s="6">
        <f t="shared" si="1"/>
        <v>0.421875</v>
      </c>
      <c r="G44" s="7">
        <f t="shared" si="2"/>
        <v>0.578125</v>
      </c>
    </row>
    <row r="45" spans="2:7" x14ac:dyDescent="0.2">
      <c r="B45" s="4">
        <v>3</v>
      </c>
      <c r="C45" s="4">
        <v>3</v>
      </c>
      <c r="D45" s="4">
        <v>4</v>
      </c>
      <c r="E45" s="5">
        <f t="shared" si="4"/>
        <v>36</v>
      </c>
      <c r="F45" s="6">
        <f t="shared" si="1"/>
        <v>0.5625</v>
      </c>
      <c r="G45" s="7">
        <f t="shared" si="2"/>
        <v>0.4375</v>
      </c>
    </row>
    <row r="46" spans="2:7" x14ac:dyDescent="0.2">
      <c r="B46" s="4">
        <v>3</v>
      </c>
      <c r="C46" s="4">
        <v>4</v>
      </c>
      <c r="D46" s="4">
        <v>1</v>
      </c>
      <c r="E46" s="5">
        <f t="shared" si="4"/>
        <v>12</v>
      </c>
      <c r="F46" s="6">
        <f t="shared" si="1"/>
        <v>0.1875</v>
      </c>
      <c r="G46" s="7">
        <f t="shared" si="2"/>
        <v>0.8125</v>
      </c>
    </row>
    <row r="47" spans="2:7" x14ac:dyDescent="0.2">
      <c r="B47" s="4">
        <v>3</v>
      </c>
      <c r="C47" s="4">
        <v>4</v>
      </c>
      <c r="D47" s="4">
        <v>2</v>
      </c>
      <c r="E47" s="5">
        <f t="shared" si="4"/>
        <v>24</v>
      </c>
      <c r="F47" s="6">
        <f t="shared" si="1"/>
        <v>0.375</v>
      </c>
      <c r="G47" s="7">
        <f t="shared" si="2"/>
        <v>0.625</v>
      </c>
    </row>
    <row r="48" spans="2:7" x14ac:dyDescent="0.2">
      <c r="B48" s="4">
        <v>3</v>
      </c>
      <c r="C48" s="4">
        <v>4</v>
      </c>
      <c r="D48" s="4">
        <v>3</v>
      </c>
      <c r="E48" s="5">
        <f t="shared" si="4"/>
        <v>36</v>
      </c>
      <c r="F48" s="6">
        <f t="shared" si="1"/>
        <v>0.5625</v>
      </c>
      <c r="G48" s="7">
        <f t="shared" si="2"/>
        <v>0.4375</v>
      </c>
    </row>
    <row r="49" spans="2:7" x14ac:dyDescent="0.2">
      <c r="B49" s="4">
        <v>3</v>
      </c>
      <c r="C49" s="4">
        <v>4</v>
      </c>
      <c r="D49" s="4">
        <v>4</v>
      </c>
      <c r="E49" s="5">
        <f t="shared" si="4"/>
        <v>48</v>
      </c>
      <c r="F49" s="6">
        <f t="shared" si="1"/>
        <v>0.75</v>
      </c>
      <c r="G49" s="7">
        <f t="shared" si="2"/>
        <v>0.25</v>
      </c>
    </row>
    <row r="50" spans="2:7" x14ac:dyDescent="0.2">
      <c r="B50" s="4">
        <v>4</v>
      </c>
      <c r="C50" s="4">
        <v>1</v>
      </c>
      <c r="D50" s="4">
        <v>1</v>
      </c>
      <c r="E50" s="5">
        <f>B50*C50*D50</f>
        <v>4</v>
      </c>
      <c r="F50" s="6">
        <f t="shared" si="1"/>
        <v>6.25E-2</v>
      </c>
      <c r="G50" s="7">
        <f t="shared" si="2"/>
        <v>0.9375</v>
      </c>
    </row>
    <row r="51" spans="2:7" x14ac:dyDescent="0.2">
      <c r="B51" s="4">
        <v>4</v>
      </c>
      <c r="C51" s="4">
        <v>1</v>
      </c>
      <c r="D51" s="4">
        <v>2</v>
      </c>
      <c r="E51" s="5">
        <f t="shared" ref="E51:E65" si="5">B51*C51*D51</f>
        <v>8</v>
      </c>
      <c r="F51" s="6">
        <f t="shared" si="1"/>
        <v>0.125</v>
      </c>
      <c r="G51" s="7">
        <f t="shared" si="2"/>
        <v>0.875</v>
      </c>
    </row>
    <row r="52" spans="2:7" x14ac:dyDescent="0.2">
      <c r="B52" s="4">
        <v>4</v>
      </c>
      <c r="C52" s="4">
        <v>1</v>
      </c>
      <c r="D52" s="4">
        <v>3</v>
      </c>
      <c r="E52" s="5">
        <f t="shared" si="5"/>
        <v>12</v>
      </c>
      <c r="F52" s="6">
        <f t="shared" si="1"/>
        <v>0.1875</v>
      </c>
      <c r="G52" s="7">
        <f t="shared" si="2"/>
        <v>0.8125</v>
      </c>
    </row>
    <row r="53" spans="2:7" x14ac:dyDescent="0.2">
      <c r="B53" s="4">
        <v>4</v>
      </c>
      <c r="C53" s="4">
        <v>1</v>
      </c>
      <c r="D53" s="4">
        <v>4</v>
      </c>
      <c r="E53" s="5">
        <f t="shared" si="5"/>
        <v>16</v>
      </c>
      <c r="F53" s="6">
        <f t="shared" si="1"/>
        <v>0.25</v>
      </c>
      <c r="G53" s="7">
        <f t="shared" si="2"/>
        <v>0.75</v>
      </c>
    </row>
    <row r="54" spans="2:7" x14ac:dyDescent="0.2">
      <c r="B54" s="4">
        <v>4</v>
      </c>
      <c r="C54" s="4">
        <v>2</v>
      </c>
      <c r="D54" s="4">
        <v>1</v>
      </c>
      <c r="E54" s="5">
        <f t="shared" si="5"/>
        <v>8</v>
      </c>
      <c r="F54" s="6">
        <f t="shared" si="1"/>
        <v>0.125</v>
      </c>
      <c r="G54" s="7">
        <f t="shared" si="2"/>
        <v>0.875</v>
      </c>
    </row>
    <row r="55" spans="2:7" x14ac:dyDescent="0.2">
      <c r="B55" s="4">
        <v>4</v>
      </c>
      <c r="C55" s="4">
        <v>2</v>
      </c>
      <c r="D55" s="4">
        <v>2</v>
      </c>
      <c r="E55" s="5">
        <f t="shared" si="5"/>
        <v>16</v>
      </c>
      <c r="F55" s="6">
        <f t="shared" si="1"/>
        <v>0.25</v>
      </c>
      <c r="G55" s="7">
        <f t="shared" si="2"/>
        <v>0.75</v>
      </c>
    </row>
    <row r="56" spans="2:7" x14ac:dyDescent="0.2">
      <c r="B56" s="4">
        <v>4</v>
      </c>
      <c r="C56" s="4">
        <v>2</v>
      </c>
      <c r="D56" s="4">
        <v>3</v>
      </c>
      <c r="E56" s="5">
        <f t="shared" si="5"/>
        <v>24</v>
      </c>
      <c r="F56" s="6">
        <f t="shared" si="1"/>
        <v>0.375</v>
      </c>
      <c r="G56" s="7">
        <f t="shared" si="2"/>
        <v>0.625</v>
      </c>
    </row>
    <row r="57" spans="2:7" x14ac:dyDescent="0.2">
      <c r="B57" s="4">
        <v>4</v>
      </c>
      <c r="C57" s="4">
        <v>2</v>
      </c>
      <c r="D57" s="4">
        <v>4</v>
      </c>
      <c r="E57" s="5">
        <f t="shared" si="5"/>
        <v>32</v>
      </c>
      <c r="F57" s="6">
        <f t="shared" si="1"/>
        <v>0.5</v>
      </c>
      <c r="G57" s="7">
        <f t="shared" si="2"/>
        <v>0.5</v>
      </c>
    </row>
    <row r="58" spans="2:7" x14ac:dyDescent="0.2">
      <c r="B58" s="4">
        <v>4</v>
      </c>
      <c r="C58" s="4">
        <v>3</v>
      </c>
      <c r="D58" s="4">
        <v>1</v>
      </c>
      <c r="E58" s="5">
        <f t="shared" si="5"/>
        <v>12</v>
      </c>
      <c r="F58" s="6">
        <f t="shared" si="1"/>
        <v>0.1875</v>
      </c>
      <c r="G58" s="7">
        <f t="shared" si="2"/>
        <v>0.8125</v>
      </c>
    </row>
    <row r="59" spans="2:7" x14ac:dyDescent="0.2">
      <c r="B59" s="4">
        <v>4</v>
      </c>
      <c r="C59" s="4">
        <v>3</v>
      </c>
      <c r="D59" s="4">
        <v>2</v>
      </c>
      <c r="E59" s="5">
        <f t="shared" si="5"/>
        <v>24</v>
      </c>
      <c r="F59" s="6">
        <f t="shared" si="1"/>
        <v>0.375</v>
      </c>
      <c r="G59" s="7">
        <f t="shared" si="2"/>
        <v>0.625</v>
      </c>
    </row>
    <row r="60" spans="2:7" x14ac:dyDescent="0.2">
      <c r="B60" s="4">
        <v>4</v>
      </c>
      <c r="C60" s="4">
        <v>3</v>
      </c>
      <c r="D60" s="4">
        <v>3</v>
      </c>
      <c r="E60" s="5">
        <f t="shared" si="5"/>
        <v>36</v>
      </c>
      <c r="F60" s="6">
        <f t="shared" si="1"/>
        <v>0.5625</v>
      </c>
      <c r="G60" s="7">
        <f t="shared" si="2"/>
        <v>0.4375</v>
      </c>
    </row>
    <row r="61" spans="2:7" x14ac:dyDescent="0.2">
      <c r="B61" s="4">
        <v>4</v>
      </c>
      <c r="C61" s="4">
        <v>3</v>
      </c>
      <c r="D61" s="4">
        <v>4</v>
      </c>
      <c r="E61" s="5">
        <f t="shared" si="5"/>
        <v>48</v>
      </c>
      <c r="F61" s="6">
        <f t="shared" si="1"/>
        <v>0.75</v>
      </c>
      <c r="G61" s="7">
        <f t="shared" si="2"/>
        <v>0.25</v>
      </c>
    </row>
    <row r="62" spans="2:7" x14ac:dyDescent="0.2">
      <c r="B62" s="4">
        <v>4</v>
      </c>
      <c r="C62" s="4">
        <v>4</v>
      </c>
      <c r="D62" s="4">
        <v>1</v>
      </c>
      <c r="E62" s="5">
        <f t="shared" si="5"/>
        <v>16</v>
      </c>
      <c r="F62" s="6">
        <f t="shared" si="1"/>
        <v>0.25</v>
      </c>
      <c r="G62" s="7">
        <f t="shared" si="2"/>
        <v>0.75</v>
      </c>
    </row>
    <row r="63" spans="2:7" x14ac:dyDescent="0.2">
      <c r="B63" s="4">
        <v>4</v>
      </c>
      <c r="C63" s="4">
        <v>4</v>
      </c>
      <c r="D63" s="4">
        <v>2</v>
      </c>
      <c r="E63" s="5">
        <f t="shared" si="5"/>
        <v>32</v>
      </c>
      <c r="F63" s="6">
        <f t="shared" si="1"/>
        <v>0.5</v>
      </c>
      <c r="G63" s="7">
        <f t="shared" si="2"/>
        <v>0.5</v>
      </c>
    </row>
    <row r="64" spans="2:7" x14ac:dyDescent="0.2">
      <c r="B64" s="4">
        <v>4</v>
      </c>
      <c r="C64" s="4">
        <v>4</v>
      </c>
      <c r="D64" s="4">
        <v>3</v>
      </c>
      <c r="E64" s="5">
        <f t="shared" si="5"/>
        <v>48</v>
      </c>
      <c r="F64" s="6">
        <f>E64/$E$65</f>
        <v>0.75</v>
      </c>
      <c r="G64" s="7">
        <f t="shared" si="2"/>
        <v>0.25</v>
      </c>
    </row>
    <row r="65" spans="2:7" x14ac:dyDescent="0.2">
      <c r="B65" s="4">
        <v>4</v>
      </c>
      <c r="C65" s="4">
        <v>4</v>
      </c>
      <c r="D65" s="4">
        <v>4</v>
      </c>
      <c r="E65" s="5">
        <f t="shared" si="5"/>
        <v>64</v>
      </c>
      <c r="F65" s="6">
        <f>E65/$E$65</f>
        <v>1</v>
      </c>
      <c r="G65" s="7">
        <f t="shared" si="2"/>
        <v>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208A-3539-4A4E-A6FB-880DA0484B96}">
  <sheetPr>
    <tabColor rgb="FFB7E0FF"/>
  </sheetPr>
  <dimension ref="A1:T22"/>
  <sheetViews>
    <sheetView showGridLines="0" showRowColHeaders="0" topLeftCell="B10" zoomScale="110" zoomScaleNormal="110" workbookViewId="0">
      <selection activeCell="R16" sqref="R16:R20"/>
    </sheetView>
  </sheetViews>
  <sheetFormatPr baseColWidth="10" defaultColWidth="10.83203125" defaultRowHeight="12.75" customHeight="1" x14ac:dyDescent="0.2"/>
  <cols>
    <col min="1" max="2" width="6.83203125" style="10" customWidth="1"/>
    <col min="3" max="3" width="8.5" style="10" customWidth="1"/>
    <col min="4" max="4" width="32" style="10" customWidth="1"/>
    <col min="5" max="7" width="8.1640625" style="10" customWidth="1"/>
    <col min="8" max="9" width="8" style="10" customWidth="1"/>
    <col min="10" max="10" width="4.5" style="10" customWidth="1"/>
    <col min="11" max="11" width="9.33203125" style="10" customWidth="1"/>
    <col min="12" max="12" width="8.5" style="10" customWidth="1"/>
    <col min="13" max="13" width="32" style="10" customWidth="1"/>
    <col min="14" max="16" width="8.1640625" style="10" customWidth="1"/>
    <col min="17" max="18" width="8" style="10" customWidth="1"/>
    <col min="19" max="19" width="4.5" style="10" customWidth="1"/>
    <col min="20" max="20" width="9.33203125" style="10" customWidth="1"/>
    <col min="21" max="16384" width="10.83203125" style="10"/>
  </cols>
  <sheetData>
    <row r="1" spans="1:20" s="8" customFormat="1" ht="22.75" customHeight="1" thickBot="1" x14ac:dyDescent="0.2">
      <c r="K1" s="159"/>
    </row>
    <row r="2" spans="1:20" s="11" customFormat="1" ht="22.75" customHeight="1" x14ac:dyDescent="0.2">
      <c r="A2" s="253" t="s">
        <v>191</v>
      </c>
      <c r="B2" s="245" t="s">
        <v>20</v>
      </c>
      <c r="C2" s="238" t="s">
        <v>195</v>
      </c>
      <c r="D2" s="239"/>
      <c r="E2" s="248" t="s">
        <v>197</v>
      </c>
      <c r="F2" s="249"/>
      <c r="G2" s="249"/>
      <c r="H2" s="249"/>
      <c r="I2" s="250"/>
      <c r="J2" s="231" t="s">
        <v>11</v>
      </c>
      <c r="K2" s="232"/>
      <c r="L2" s="256" t="s">
        <v>196</v>
      </c>
      <c r="M2" s="239"/>
      <c r="N2" s="248" t="s">
        <v>197</v>
      </c>
      <c r="O2" s="249"/>
      <c r="P2" s="249"/>
      <c r="Q2" s="249"/>
      <c r="R2" s="250"/>
      <c r="S2" s="231" t="s">
        <v>11</v>
      </c>
      <c r="T2" s="232"/>
    </row>
    <row r="3" spans="1:20" s="11" customFormat="1" ht="22.75" customHeight="1" x14ac:dyDescent="0.2">
      <c r="A3" s="254"/>
      <c r="B3" s="246"/>
      <c r="C3" s="240"/>
      <c r="D3" s="241"/>
      <c r="E3" s="181" t="s">
        <v>17</v>
      </c>
      <c r="F3" s="182" t="s">
        <v>18</v>
      </c>
      <c r="G3" s="183" t="s">
        <v>8</v>
      </c>
      <c r="H3" s="184" t="s">
        <v>24</v>
      </c>
      <c r="I3" s="185"/>
      <c r="J3" s="233"/>
      <c r="K3" s="234"/>
      <c r="L3" s="257"/>
      <c r="M3" s="241"/>
      <c r="N3" s="181" t="s">
        <v>17</v>
      </c>
      <c r="O3" s="182" t="s">
        <v>18</v>
      </c>
      <c r="P3" s="183" t="s">
        <v>8</v>
      </c>
      <c r="Q3" s="184" t="s">
        <v>24</v>
      </c>
      <c r="R3" s="185"/>
      <c r="S3" s="233"/>
      <c r="T3" s="234"/>
    </row>
    <row r="4" spans="1:20" ht="48" customHeight="1" x14ac:dyDescent="0.2">
      <c r="A4" s="254"/>
      <c r="B4" s="246"/>
      <c r="C4" s="75" t="s">
        <v>111</v>
      </c>
      <c r="D4" s="152" t="s">
        <v>244</v>
      </c>
      <c r="E4" s="108">
        <v>1</v>
      </c>
      <c r="F4" s="98">
        <v>2</v>
      </c>
      <c r="G4" s="99">
        <v>3</v>
      </c>
      <c r="H4" s="160">
        <f>IFERROR(1/(E4*F4*G4)," ")</f>
        <v>0.16666666666666666</v>
      </c>
      <c r="I4" s="118">
        <f>IFERROR(H4/SUM(H$4:H$20)," ")</f>
        <v>7.1428571428571438E-2</v>
      </c>
      <c r="J4" s="114">
        <v>2</v>
      </c>
      <c r="K4" s="69" t="str">
        <f>IF(AND(J4=1),"DEFICIENTE",IF(AND(J4=2),"REGULAR",IF(AND(J4=3),"BUENO",IF(AND(J4=4),"EXCELENTE"," "))))</f>
        <v>REGULAR</v>
      </c>
      <c r="L4" s="74" t="s">
        <v>120</v>
      </c>
      <c r="M4" s="187" t="s">
        <v>253</v>
      </c>
      <c r="N4" s="108">
        <v>1</v>
      </c>
      <c r="O4" s="98">
        <v>2</v>
      </c>
      <c r="P4" s="99">
        <v>1</v>
      </c>
      <c r="Q4" s="160">
        <f t="shared" ref="Q4:Q13" si="0">IFERROR(1/(N4*O4*P4)," ")</f>
        <v>0.5</v>
      </c>
      <c r="R4" s="118">
        <f t="shared" ref="R4:R13" si="1">IFERROR(Q4/SUM(Q$4:Q$20)," ")</f>
        <v>0.1038961038961039</v>
      </c>
      <c r="S4" s="114">
        <v>2</v>
      </c>
      <c r="T4" s="69" t="str">
        <f t="shared" ref="T4:T13" si="2">IF(AND(S4=1),"DEFICIENTE",IF(AND(S4=2),"REGULAR",IF(AND(S4=3),"BUENO",IF(AND(S4=4),"EXCELENTE"," "))))</f>
        <v>REGULAR</v>
      </c>
    </row>
    <row r="5" spans="1:20" ht="48" customHeight="1" x14ac:dyDescent="0.2">
      <c r="A5" s="254"/>
      <c r="B5" s="246"/>
      <c r="C5" s="29"/>
      <c r="D5" s="153"/>
      <c r="E5" s="111"/>
      <c r="F5" s="28"/>
      <c r="G5" s="102"/>
      <c r="H5" s="161"/>
      <c r="I5" s="119"/>
      <c r="J5" s="115"/>
      <c r="K5" s="47" t="str">
        <f t="shared" ref="K5:K20" si="3">IF(AND(J5=1),"DEFICIENTE",IF(AND(J5=2),"REGULAR",IF(AND(J5=3),"BUENO",IF(AND(J5=4),"EXCELENTE"," "))))</f>
        <v xml:space="preserve"> </v>
      </c>
      <c r="L5" s="74" t="s">
        <v>121</v>
      </c>
      <c r="M5" s="187" t="s">
        <v>254</v>
      </c>
      <c r="N5" s="109">
        <v>1</v>
      </c>
      <c r="O5" s="22">
        <v>2</v>
      </c>
      <c r="P5" s="100">
        <v>3</v>
      </c>
      <c r="Q5" s="161">
        <f t="shared" si="0"/>
        <v>0.16666666666666666</v>
      </c>
      <c r="R5" s="119">
        <f t="shared" si="1"/>
        <v>3.4632034632034632E-2</v>
      </c>
      <c r="S5" s="114">
        <v>2</v>
      </c>
      <c r="T5" s="69" t="str">
        <f t="shared" si="2"/>
        <v>REGULAR</v>
      </c>
    </row>
    <row r="6" spans="1:20" ht="48" customHeight="1" x14ac:dyDescent="0.2">
      <c r="A6" s="254"/>
      <c r="B6" s="246"/>
      <c r="C6" s="29"/>
      <c r="D6" s="153"/>
      <c r="E6" s="111"/>
      <c r="F6" s="28"/>
      <c r="G6" s="102"/>
      <c r="H6" s="161"/>
      <c r="I6" s="119"/>
      <c r="J6" s="115"/>
      <c r="K6" s="47" t="str">
        <f t="shared" si="3"/>
        <v xml:space="preserve"> </v>
      </c>
      <c r="L6" s="74" t="s">
        <v>122</v>
      </c>
      <c r="M6" s="187" t="s">
        <v>255</v>
      </c>
      <c r="N6" s="109">
        <v>1</v>
      </c>
      <c r="O6" s="22">
        <v>1</v>
      </c>
      <c r="P6" s="100">
        <v>2</v>
      </c>
      <c r="Q6" s="161">
        <f t="shared" si="0"/>
        <v>0.5</v>
      </c>
      <c r="R6" s="119">
        <f t="shared" si="1"/>
        <v>0.1038961038961039</v>
      </c>
      <c r="S6" s="114">
        <v>3</v>
      </c>
      <c r="T6" s="69" t="str">
        <f t="shared" si="2"/>
        <v>BUENO</v>
      </c>
    </row>
    <row r="7" spans="1:20" ht="48" customHeight="1" x14ac:dyDescent="0.2">
      <c r="A7" s="254"/>
      <c r="B7" s="246"/>
      <c r="C7" s="29"/>
      <c r="D7" s="153"/>
      <c r="E7" s="111"/>
      <c r="F7" s="28"/>
      <c r="G7" s="102"/>
      <c r="H7" s="161"/>
      <c r="I7" s="119"/>
      <c r="J7" s="115"/>
      <c r="K7" s="47" t="str">
        <f t="shared" si="3"/>
        <v xml:space="preserve"> </v>
      </c>
      <c r="L7" s="74" t="s">
        <v>123</v>
      </c>
      <c r="M7" s="187" t="s">
        <v>256</v>
      </c>
      <c r="N7" s="109">
        <v>2</v>
      </c>
      <c r="O7" s="22">
        <v>3</v>
      </c>
      <c r="P7" s="100">
        <v>4</v>
      </c>
      <c r="Q7" s="161">
        <f t="shared" si="0"/>
        <v>4.1666666666666664E-2</v>
      </c>
      <c r="R7" s="119">
        <f t="shared" si="1"/>
        <v>8.658008658008658E-3</v>
      </c>
      <c r="S7" s="114">
        <v>2</v>
      </c>
      <c r="T7" s="69" t="str">
        <f t="shared" si="2"/>
        <v>REGULAR</v>
      </c>
    </row>
    <row r="8" spans="1:20" ht="48" customHeight="1" x14ac:dyDescent="0.2">
      <c r="A8" s="254"/>
      <c r="B8" s="246"/>
      <c r="C8" s="29"/>
      <c r="D8" s="153"/>
      <c r="E8" s="111"/>
      <c r="F8" s="28"/>
      <c r="G8" s="102"/>
      <c r="H8" s="161"/>
      <c r="I8" s="119"/>
      <c r="J8" s="115"/>
      <c r="K8" s="47" t="str">
        <f t="shared" si="3"/>
        <v xml:space="preserve"> </v>
      </c>
      <c r="L8" s="74" t="s">
        <v>124</v>
      </c>
      <c r="M8" s="187" t="s">
        <v>257</v>
      </c>
      <c r="N8" s="109">
        <v>2</v>
      </c>
      <c r="O8" s="22">
        <v>1</v>
      </c>
      <c r="P8" s="100">
        <v>1</v>
      </c>
      <c r="Q8" s="161">
        <f t="shared" si="0"/>
        <v>0.5</v>
      </c>
      <c r="R8" s="119">
        <f t="shared" si="1"/>
        <v>0.1038961038961039</v>
      </c>
      <c r="S8" s="114">
        <v>1</v>
      </c>
      <c r="T8" s="69" t="str">
        <f t="shared" si="2"/>
        <v>DEFICIENTE</v>
      </c>
    </row>
    <row r="9" spans="1:20" ht="48" customHeight="1" thickBot="1" x14ac:dyDescent="0.25">
      <c r="A9" s="254"/>
      <c r="B9" s="247"/>
      <c r="C9" s="61"/>
      <c r="D9" s="154"/>
      <c r="E9" s="112"/>
      <c r="F9" s="55"/>
      <c r="G9" s="103"/>
      <c r="H9" s="162"/>
      <c r="I9" s="120"/>
      <c r="J9" s="116"/>
      <c r="K9" s="62" t="str">
        <f t="shared" si="3"/>
        <v xml:space="preserve"> </v>
      </c>
      <c r="L9" s="157" t="s">
        <v>125</v>
      </c>
      <c r="M9" s="105" t="s">
        <v>262</v>
      </c>
      <c r="N9" s="110">
        <v>2</v>
      </c>
      <c r="O9" s="37">
        <v>1</v>
      </c>
      <c r="P9" s="101">
        <v>2</v>
      </c>
      <c r="Q9" s="162">
        <f t="shared" si="0"/>
        <v>0.25</v>
      </c>
      <c r="R9" s="120">
        <f t="shared" si="1"/>
        <v>5.1948051948051951E-2</v>
      </c>
      <c r="S9" s="170">
        <v>4</v>
      </c>
      <c r="T9" s="171" t="str">
        <f t="shared" si="2"/>
        <v>EXCELENTE</v>
      </c>
    </row>
    <row r="10" spans="1:20" ht="48" customHeight="1" x14ac:dyDescent="0.2">
      <c r="A10" s="254"/>
      <c r="B10" s="242" t="s">
        <v>21</v>
      </c>
      <c r="C10" s="91" t="s">
        <v>112</v>
      </c>
      <c r="D10" s="195" t="s">
        <v>245</v>
      </c>
      <c r="E10" s="113">
        <v>1</v>
      </c>
      <c r="F10" s="51">
        <v>2</v>
      </c>
      <c r="G10" s="104">
        <v>2</v>
      </c>
      <c r="H10" s="165">
        <f t="shared" ref="H10:H17" si="4">IFERROR(1/(E10*F10*G10)," ")</f>
        <v>0.25</v>
      </c>
      <c r="I10" s="123">
        <f t="shared" ref="I10:I17" si="5">IFERROR(H10/SUM(H$4:H$20)," ")</f>
        <v>0.10714285714285715</v>
      </c>
      <c r="J10" s="173">
        <v>2</v>
      </c>
      <c r="K10" s="174" t="str">
        <f t="shared" ref="K10:K17" si="6">IF(AND(J10=1),"DEFICIENTE",IF(AND(J10=2),"REGULAR",IF(AND(J10=3),"BUENO",IF(AND(J10=4),"EXCELENTE"," "))))</f>
        <v>REGULAR</v>
      </c>
      <c r="L10" s="78" t="s">
        <v>126</v>
      </c>
      <c r="M10" s="195" t="s">
        <v>263</v>
      </c>
      <c r="N10" s="113">
        <v>1</v>
      </c>
      <c r="O10" s="51">
        <v>1</v>
      </c>
      <c r="P10" s="104">
        <v>1</v>
      </c>
      <c r="Q10" s="165">
        <f t="shared" si="0"/>
        <v>1</v>
      </c>
      <c r="R10" s="123">
        <f t="shared" si="1"/>
        <v>0.20779220779220781</v>
      </c>
      <c r="S10" s="173">
        <v>2</v>
      </c>
      <c r="T10" s="174" t="str">
        <f t="shared" si="2"/>
        <v>REGULAR</v>
      </c>
    </row>
    <row r="11" spans="1:20" ht="48" customHeight="1" x14ac:dyDescent="0.2">
      <c r="A11" s="254"/>
      <c r="B11" s="243"/>
      <c r="C11" s="92" t="s">
        <v>113</v>
      </c>
      <c r="D11" s="195" t="s">
        <v>246</v>
      </c>
      <c r="E11" s="109">
        <v>1</v>
      </c>
      <c r="F11" s="22">
        <v>2</v>
      </c>
      <c r="G11" s="100">
        <v>1</v>
      </c>
      <c r="H11" s="161">
        <f t="shared" si="4"/>
        <v>0.5</v>
      </c>
      <c r="I11" s="119">
        <f t="shared" si="5"/>
        <v>0.2142857142857143</v>
      </c>
      <c r="J11" s="114">
        <v>3</v>
      </c>
      <c r="K11" s="69" t="str">
        <f t="shared" si="6"/>
        <v>BUENO</v>
      </c>
      <c r="L11" s="79" t="s">
        <v>127</v>
      </c>
      <c r="M11" s="195" t="s">
        <v>264</v>
      </c>
      <c r="N11" s="109">
        <v>4</v>
      </c>
      <c r="O11" s="22">
        <v>2</v>
      </c>
      <c r="P11" s="100">
        <v>1</v>
      </c>
      <c r="Q11" s="161">
        <f t="shared" si="0"/>
        <v>0.125</v>
      </c>
      <c r="R11" s="119">
        <f t="shared" si="1"/>
        <v>2.5974025974025976E-2</v>
      </c>
      <c r="S11" s="114">
        <v>3</v>
      </c>
      <c r="T11" s="69" t="str">
        <f t="shared" si="2"/>
        <v>BUENO</v>
      </c>
    </row>
    <row r="12" spans="1:20" ht="48" customHeight="1" x14ac:dyDescent="0.2">
      <c r="A12" s="254"/>
      <c r="B12" s="243"/>
      <c r="C12" s="92" t="s">
        <v>114</v>
      </c>
      <c r="D12" s="195" t="s">
        <v>247</v>
      </c>
      <c r="E12" s="109">
        <v>2</v>
      </c>
      <c r="F12" s="22">
        <v>1</v>
      </c>
      <c r="G12" s="100">
        <v>2</v>
      </c>
      <c r="H12" s="161">
        <f t="shared" si="4"/>
        <v>0.25</v>
      </c>
      <c r="I12" s="119">
        <f t="shared" si="5"/>
        <v>0.10714285714285715</v>
      </c>
      <c r="J12" s="114">
        <v>1</v>
      </c>
      <c r="K12" s="69" t="str">
        <f t="shared" si="6"/>
        <v>DEFICIENTE</v>
      </c>
      <c r="L12" s="79" t="s">
        <v>128</v>
      </c>
      <c r="M12" s="195" t="s">
        <v>265</v>
      </c>
      <c r="N12" s="109">
        <v>2</v>
      </c>
      <c r="O12" s="22">
        <v>1</v>
      </c>
      <c r="P12" s="100">
        <v>2</v>
      </c>
      <c r="Q12" s="161">
        <f t="shared" si="0"/>
        <v>0.25</v>
      </c>
      <c r="R12" s="119">
        <f t="shared" si="1"/>
        <v>5.1948051948051951E-2</v>
      </c>
      <c r="S12" s="114">
        <v>2</v>
      </c>
      <c r="T12" s="69" t="str">
        <f t="shared" si="2"/>
        <v>REGULAR</v>
      </c>
    </row>
    <row r="13" spans="1:20" ht="48" customHeight="1" x14ac:dyDescent="0.2">
      <c r="A13" s="254"/>
      <c r="B13" s="243"/>
      <c r="C13" s="92" t="s">
        <v>115</v>
      </c>
      <c r="D13" s="195" t="s">
        <v>248</v>
      </c>
      <c r="E13" s="109">
        <v>3</v>
      </c>
      <c r="F13" s="22">
        <v>2</v>
      </c>
      <c r="G13" s="100">
        <v>2</v>
      </c>
      <c r="H13" s="161">
        <f t="shared" si="4"/>
        <v>8.3333333333333329E-2</v>
      </c>
      <c r="I13" s="119">
        <f t="shared" si="5"/>
        <v>3.5714285714285719E-2</v>
      </c>
      <c r="J13" s="114">
        <v>4</v>
      </c>
      <c r="K13" s="69" t="str">
        <f t="shared" si="6"/>
        <v>EXCELENTE</v>
      </c>
      <c r="L13" s="79" t="s">
        <v>129</v>
      </c>
      <c r="M13" s="195" t="s">
        <v>266</v>
      </c>
      <c r="N13" s="109">
        <v>1</v>
      </c>
      <c r="O13" s="22">
        <v>2</v>
      </c>
      <c r="P13" s="100">
        <v>3</v>
      </c>
      <c r="Q13" s="161">
        <f t="shared" si="0"/>
        <v>0.16666666666666666</v>
      </c>
      <c r="R13" s="119">
        <f t="shared" si="1"/>
        <v>3.4632034632034632E-2</v>
      </c>
      <c r="S13" s="114">
        <v>1</v>
      </c>
      <c r="T13" s="69" t="str">
        <f t="shared" si="2"/>
        <v>DEFICIENTE</v>
      </c>
    </row>
    <row r="14" spans="1:20" ht="48" customHeight="1" x14ac:dyDescent="0.2">
      <c r="A14" s="254"/>
      <c r="B14" s="243"/>
      <c r="C14" s="92" t="s">
        <v>116</v>
      </c>
      <c r="D14" s="196" t="s">
        <v>249</v>
      </c>
      <c r="E14" s="109">
        <v>1</v>
      </c>
      <c r="F14" s="22">
        <v>2</v>
      </c>
      <c r="G14" s="100">
        <v>1</v>
      </c>
      <c r="H14" s="161">
        <f t="shared" si="4"/>
        <v>0.5</v>
      </c>
      <c r="I14" s="119">
        <f t="shared" si="5"/>
        <v>0.2142857142857143</v>
      </c>
      <c r="J14" s="114">
        <v>2</v>
      </c>
      <c r="K14" s="69" t="str">
        <f t="shared" si="6"/>
        <v>REGULAR</v>
      </c>
      <c r="L14" s="42"/>
      <c r="M14" s="145"/>
      <c r="N14" s="111"/>
      <c r="O14" s="28"/>
      <c r="P14" s="102"/>
      <c r="Q14" s="161"/>
      <c r="R14" s="149"/>
      <c r="S14" s="115">
        <v>1</v>
      </c>
      <c r="T14" s="47"/>
    </row>
    <row r="15" spans="1:20" ht="48" customHeight="1" thickBot="1" x14ac:dyDescent="0.25">
      <c r="A15" s="254"/>
      <c r="B15" s="244"/>
      <c r="C15" s="93" t="s">
        <v>117</v>
      </c>
      <c r="D15" s="196" t="s">
        <v>250</v>
      </c>
      <c r="E15" s="110">
        <v>4</v>
      </c>
      <c r="F15" s="37">
        <v>2</v>
      </c>
      <c r="G15" s="101">
        <v>1</v>
      </c>
      <c r="H15" s="162">
        <f t="shared" si="4"/>
        <v>0.125</v>
      </c>
      <c r="I15" s="120">
        <f t="shared" si="5"/>
        <v>5.3571428571428575E-2</v>
      </c>
      <c r="J15" s="170">
        <v>3</v>
      </c>
      <c r="K15" s="171" t="str">
        <f t="shared" si="6"/>
        <v>BUENO</v>
      </c>
      <c r="L15" s="43"/>
      <c r="M15" s="146"/>
      <c r="N15" s="112"/>
      <c r="O15" s="55"/>
      <c r="P15" s="103"/>
      <c r="Q15" s="162"/>
      <c r="R15" s="156"/>
      <c r="S15" s="116"/>
      <c r="T15" s="62" t="str">
        <f t="shared" ref="T15" si="7">IF(AND(S15=1),"DEFICIENTE",IF(AND(S15=2),"REGULAR",IF(AND(S15=3),"BUENO",IF(AND(S15=4),"EXCELENTE"," "))))</f>
        <v xml:space="preserve"> </v>
      </c>
    </row>
    <row r="16" spans="1:20" ht="48" customHeight="1" x14ac:dyDescent="0.2">
      <c r="A16" s="254"/>
      <c r="B16" s="235" t="s">
        <v>22</v>
      </c>
      <c r="C16" s="177" t="s">
        <v>118</v>
      </c>
      <c r="D16" s="197" t="s">
        <v>251</v>
      </c>
      <c r="E16" s="113">
        <v>4</v>
      </c>
      <c r="F16" s="51">
        <v>2</v>
      </c>
      <c r="G16" s="104">
        <v>1</v>
      </c>
      <c r="H16" s="165">
        <f t="shared" si="4"/>
        <v>0.125</v>
      </c>
      <c r="I16" s="123">
        <f t="shared" si="5"/>
        <v>5.3571428571428575E-2</v>
      </c>
      <c r="J16" s="173">
        <v>4</v>
      </c>
      <c r="K16" s="174" t="str">
        <f t="shared" si="6"/>
        <v>EXCELENTE</v>
      </c>
      <c r="L16" s="85" t="s">
        <v>130</v>
      </c>
      <c r="M16" s="199" t="s">
        <v>258</v>
      </c>
      <c r="N16" s="113">
        <v>1</v>
      </c>
      <c r="O16" s="51">
        <v>1</v>
      </c>
      <c r="P16" s="104">
        <v>3</v>
      </c>
      <c r="Q16" s="165">
        <f>IFERROR(1/(N16*O16*P16)," ")</f>
        <v>0.33333333333333331</v>
      </c>
      <c r="R16" s="123">
        <f>IFERROR(Q16/SUM(Q$4:Q$20)," ")</f>
        <v>6.9264069264069264E-2</v>
      </c>
      <c r="S16" s="173">
        <v>1</v>
      </c>
      <c r="T16" s="174" t="str">
        <f>IF(AND(S16=1),"DEFICIENTE",IF(AND(S16=2),"REGULAR",IF(AND(S16=3),"BUENO",IF(AND(S16=4),"EXCELENTE"," "))))</f>
        <v>DEFICIENTE</v>
      </c>
    </row>
    <row r="17" spans="1:20" ht="48" customHeight="1" x14ac:dyDescent="0.2">
      <c r="A17" s="254"/>
      <c r="B17" s="236"/>
      <c r="C17" s="94" t="s">
        <v>119</v>
      </c>
      <c r="D17" s="197" t="s">
        <v>252</v>
      </c>
      <c r="E17" s="109">
        <v>1</v>
      </c>
      <c r="F17" s="22">
        <v>3</v>
      </c>
      <c r="G17" s="100">
        <v>1</v>
      </c>
      <c r="H17" s="161">
        <f t="shared" si="4"/>
        <v>0.33333333333333331</v>
      </c>
      <c r="I17" s="119">
        <f t="shared" si="5"/>
        <v>0.14285714285714288</v>
      </c>
      <c r="J17" s="114">
        <v>3</v>
      </c>
      <c r="K17" s="69" t="str">
        <f t="shared" si="6"/>
        <v>BUENO</v>
      </c>
      <c r="L17" s="86" t="s">
        <v>131</v>
      </c>
      <c r="M17" s="200" t="s">
        <v>259</v>
      </c>
      <c r="N17" s="109">
        <v>1</v>
      </c>
      <c r="O17" s="22">
        <v>2</v>
      </c>
      <c r="P17" s="100">
        <v>1</v>
      </c>
      <c r="Q17" s="161">
        <f>IFERROR(1/(N17*O17*P17)," ")</f>
        <v>0.5</v>
      </c>
      <c r="R17" s="119">
        <f>IFERROR(Q17/SUM(Q$4:Q$20)," ")</f>
        <v>0.1038961038961039</v>
      </c>
      <c r="S17" s="114">
        <v>2</v>
      </c>
      <c r="T17" s="69" t="str">
        <f>IF(AND(S17=1),"DEFICIENTE",IF(AND(S17=2),"REGULAR",IF(AND(S17=3),"BUENO",IF(AND(S17=4),"EXCELENTE"," "))))</f>
        <v>REGULAR</v>
      </c>
    </row>
    <row r="18" spans="1:20" ht="48" customHeight="1" x14ac:dyDescent="0.2">
      <c r="A18" s="254"/>
      <c r="B18" s="236"/>
      <c r="C18" s="65"/>
      <c r="D18" s="155"/>
      <c r="E18" s="111"/>
      <c r="F18" s="28"/>
      <c r="G18" s="102"/>
      <c r="H18" s="161"/>
      <c r="I18" s="119"/>
      <c r="J18" s="115"/>
      <c r="K18" s="34" t="str">
        <f t="shared" si="3"/>
        <v xml:space="preserve"> </v>
      </c>
      <c r="L18" s="86" t="s">
        <v>132</v>
      </c>
      <c r="M18" s="199" t="s">
        <v>260</v>
      </c>
      <c r="N18" s="109">
        <v>2</v>
      </c>
      <c r="O18" s="22">
        <v>2</v>
      </c>
      <c r="P18" s="100">
        <v>1</v>
      </c>
      <c r="Q18" s="161">
        <f>IFERROR(1/(N18*O18*P18)," ")</f>
        <v>0.25</v>
      </c>
      <c r="R18" s="119">
        <f>IFERROR(Q18/SUM(Q$4:Q$20)," ")</f>
        <v>5.1948051948051951E-2</v>
      </c>
      <c r="S18" s="114">
        <v>3</v>
      </c>
      <c r="T18" s="69" t="str">
        <f>IF(AND(S18=1),"DEFICIENTE",IF(AND(S18=2),"REGULAR",IF(AND(S18=3),"BUENO",IF(AND(S18=4),"EXCELENTE"," "))))</f>
        <v>BUENO</v>
      </c>
    </row>
    <row r="19" spans="1:20" ht="48" customHeight="1" x14ac:dyDescent="0.2">
      <c r="A19" s="254"/>
      <c r="B19" s="236"/>
      <c r="C19" s="65"/>
      <c r="D19" s="153"/>
      <c r="E19" s="111"/>
      <c r="F19" s="28"/>
      <c r="G19" s="102"/>
      <c r="H19" s="161"/>
      <c r="I19" s="119"/>
      <c r="J19" s="115"/>
      <c r="K19" s="34" t="str">
        <f t="shared" si="3"/>
        <v xml:space="preserve"> </v>
      </c>
      <c r="L19" s="86" t="s">
        <v>133</v>
      </c>
      <c r="M19" s="199" t="s">
        <v>257</v>
      </c>
      <c r="N19" s="109">
        <v>1</v>
      </c>
      <c r="O19" s="22">
        <v>2</v>
      </c>
      <c r="P19" s="100">
        <v>3</v>
      </c>
      <c r="Q19" s="161">
        <f>IFERROR(1/(N19*O19*P19)," ")</f>
        <v>0.16666666666666666</v>
      </c>
      <c r="R19" s="119">
        <f>IFERROR(Q19/SUM(Q$4:Q$20)," ")</f>
        <v>3.4632034632034632E-2</v>
      </c>
      <c r="S19" s="114">
        <v>2</v>
      </c>
      <c r="T19" s="69" t="str">
        <f>IF(AND(S19=1),"DEFICIENTE",IF(AND(S19=2),"REGULAR",IF(AND(S19=3),"BUENO",IF(AND(S19=4),"EXCELENTE"," "))))</f>
        <v>REGULAR</v>
      </c>
    </row>
    <row r="20" spans="1:20" ht="48" customHeight="1" thickBot="1" x14ac:dyDescent="0.25">
      <c r="A20" s="255"/>
      <c r="B20" s="237"/>
      <c r="C20" s="96"/>
      <c r="D20" s="154"/>
      <c r="E20" s="112"/>
      <c r="F20" s="55"/>
      <c r="G20" s="103"/>
      <c r="H20" s="162"/>
      <c r="I20" s="120"/>
      <c r="J20" s="116"/>
      <c r="K20" s="41" t="str">
        <f t="shared" si="3"/>
        <v xml:space="preserve"> </v>
      </c>
      <c r="L20" s="90" t="s">
        <v>134</v>
      </c>
      <c r="M20" s="199" t="s">
        <v>261</v>
      </c>
      <c r="N20" s="110">
        <v>1</v>
      </c>
      <c r="O20" s="37">
        <v>4</v>
      </c>
      <c r="P20" s="101">
        <v>4</v>
      </c>
      <c r="Q20" s="162">
        <f>IFERROR(1/(N20*O20*P20)," ")</f>
        <v>6.25E-2</v>
      </c>
      <c r="R20" s="120">
        <f>IFERROR(Q20/SUM(Q$4:Q$20)," ")</f>
        <v>1.2987012987012988E-2</v>
      </c>
      <c r="S20" s="170">
        <v>2</v>
      </c>
      <c r="T20" s="171" t="str">
        <f>IF(AND(S20=1),"DEFICIENTE",IF(AND(S20=2),"REGULAR",IF(AND(S20=3),"BUENO",IF(AND(S20=4),"EXCELENTE"," "))))</f>
        <v>REGULAR</v>
      </c>
    </row>
    <row r="22" spans="1:20" ht="12.75" customHeight="1" x14ac:dyDescent="0.2">
      <c r="C22" s="13"/>
      <c r="D22" s="13"/>
      <c r="E22" s="13"/>
      <c r="F22" s="13"/>
      <c r="G22" s="13"/>
      <c r="H22" s="13"/>
      <c r="I22" s="12">
        <f>SUM(I1:I20)</f>
        <v>1</v>
      </c>
      <c r="J22" s="13"/>
      <c r="K22" s="13"/>
      <c r="L22" s="13"/>
      <c r="M22" s="13"/>
      <c r="N22" s="13"/>
      <c r="O22" s="13"/>
      <c r="P22" s="13"/>
      <c r="Q22" s="13"/>
      <c r="R22" s="12">
        <f>SUM(R1:R20)</f>
        <v>1.0000000000000002</v>
      </c>
      <c r="S22" s="13"/>
      <c r="T22" s="13"/>
    </row>
  </sheetData>
  <protectedRanges>
    <protectedRange password="CF7A" sqref="N15:P20 S15 N5:P13 J18:J20 J5:J9 E5:G20" name="Rango1_1_2_2_2" securityDescriptor="O:WDG:WDD:(A;;CC;;;S-1-5-21-343818398-963894560-1801674531-8123)"/>
    <protectedRange password="CF7A" sqref="E4:G4" name="Rango1_1_2_2_2_3" securityDescriptor="O:WDG:WDD:(A;;CC;;;S-1-5-21-343818398-963894560-1801674531-8123)"/>
    <protectedRange password="CF7A" sqref="N4:P4" name="Rango1_1_2_2_2_4" securityDescriptor="O:WDG:WDD:(A;;CC;;;S-1-5-21-343818398-963894560-1801674531-8123)"/>
    <protectedRange password="CF7A" sqref="J4" name="Rango1_1_2_2_2_14" securityDescriptor="O:WDG:WDD:(A;;CC;;;S-1-5-21-343818398-963894560-1801674531-8123)"/>
    <protectedRange password="CF7A" sqref="J10:J17" name="Rango1_1_2_2_2_15" securityDescriptor="O:WDG:WDD:(A;;CC;;;S-1-5-21-343818398-963894560-1801674531-8123)"/>
    <protectedRange password="CF7A" sqref="S4:S13" name="Rango1_1_2_2_2_16" securityDescriptor="O:WDG:WDD:(A;;CC;;;S-1-5-21-343818398-963894560-1801674531-8123)"/>
    <protectedRange password="CF7A" sqref="S16:S20" name="Rango1_1_2_2_2_17" securityDescriptor="O:WDG:WDD:(A;;CC;;;S-1-5-21-343818398-963894560-1801674531-8123)"/>
    <protectedRange password="CF7A" sqref="E3:G3" name="Rango1_1_2_2_2_1" securityDescriptor="O:WDG:WDD:(A;;CC;;;S-1-5-21-343818398-963894560-1801674531-8123)"/>
    <protectedRange password="CF7A" sqref="N3:P3" name="Rango1_1_2_2_2_2" securityDescriptor="O:WDG:WDD:(A;;CC;;;S-1-5-21-343818398-963894560-1801674531-8123)"/>
  </protectedRanges>
  <dataConsolidate/>
  <mergeCells count="10">
    <mergeCell ref="B2:B9"/>
    <mergeCell ref="S2:T3"/>
    <mergeCell ref="J2:K3"/>
    <mergeCell ref="L2:M3"/>
    <mergeCell ref="E2:I2"/>
    <mergeCell ref="N2:R2"/>
    <mergeCell ref="A2:A20"/>
    <mergeCell ref="C2:D3"/>
    <mergeCell ref="B10:B15"/>
    <mergeCell ref="B16:B20"/>
  </mergeCells>
  <phoneticPr fontId="37" type="noConversion"/>
  <conditionalFormatting sqref="C4:C20">
    <cfRule type="cellIs" dxfId="23" priority="44" operator="equal">
      <formula>"REGULAR"</formula>
    </cfRule>
    <cfRule type="containsText" dxfId="22" priority="45" operator="containsText" text="EXCELENTE">
      <formula>NOT(ISERROR(SEARCH("EXCELENTE",C4)))</formula>
    </cfRule>
    <cfRule type="cellIs" dxfId="21" priority="46" operator="equal">
      <formula>"BUENO"</formula>
    </cfRule>
    <cfRule type="containsText" dxfId="20" priority="47" operator="containsText" text="DEFICIENTE">
      <formula>NOT(ISERROR(SEARCH("DEFICIENTE",C4)))</formula>
    </cfRule>
  </conditionalFormatting>
  <conditionalFormatting sqref="H5:H9 H18:H20">
    <cfRule type="dataBar" priority="38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{21FD6E18-634A-774C-BF9E-BEEB08517B5E}</x14:id>
        </ext>
      </extLst>
    </cfRule>
  </conditionalFormatting>
  <conditionalFormatting sqref="H4:I4">
    <cfRule type="dataBar" priority="3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{C76BB587-614F-4FC7-A5FA-600207F1AAE1}</x14:id>
        </ext>
      </extLst>
    </cfRule>
  </conditionalFormatting>
  <conditionalFormatting sqref="H10:I17">
    <cfRule type="dataBar" priority="3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{66B3611E-AEAD-4B5C-8C4B-041F00EDF325}</x14:id>
        </ext>
      </extLst>
    </cfRule>
  </conditionalFormatting>
  <conditionalFormatting sqref="I5:I9 I18:I20">
    <cfRule type="dataBar" priority="3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{BABF6406-1821-5B48-B041-96B306670CD9}</x14:id>
        </ext>
      </extLst>
    </cfRule>
  </conditionalFormatting>
  <conditionalFormatting sqref="K4:L20 T4:T20">
    <cfRule type="cellIs" dxfId="19" priority="1" operator="equal">
      <formula>"REGULAR"</formula>
    </cfRule>
    <cfRule type="containsText" dxfId="18" priority="2" operator="containsText" text="EXCELENTE">
      <formula>NOT(ISERROR(SEARCH("EXCELENTE",K4)))</formula>
    </cfRule>
    <cfRule type="cellIs" dxfId="17" priority="3" operator="equal">
      <formula>"BUENO"</formula>
    </cfRule>
    <cfRule type="containsText" dxfId="16" priority="4" operator="containsText" text="DEFICIENTE">
      <formula>NOT(ISERROR(SEARCH("DEFICIENTE",K4)))</formula>
    </cfRule>
  </conditionalFormatting>
  <conditionalFormatting sqref="Q5:Q9">
    <cfRule type="dataBar" priority="3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{A55BC382-3C4E-4570-AB63-49DC0CEC16DB}</x14:id>
        </ext>
      </extLst>
    </cfRule>
  </conditionalFormatting>
  <conditionalFormatting sqref="Q16:Q20 Q10:Q13">
    <cfRule type="dataBar" priority="3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{5ACCBE87-8330-4964-BAC8-5EFDAF58B5F2}</x14:id>
        </ext>
      </extLst>
    </cfRule>
  </conditionalFormatting>
  <conditionalFormatting sqref="Q4:R4">
    <cfRule type="dataBar" priority="3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{6F54E09F-427E-49E4-B9B1-90E8223F86B8}</x14:id>
        </ext>
      </extLst>
    </cfRule>
  </conditionalFormatting>
  <conditionalFormatting sqref="R5:R9">
    <cfRule type="dataBar" priority="1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{9CA6A32E-57AE-4BED-A418-6AD6B1112022}</x14:id>
        </ext>
      </extLst>
    </cfRule>
  </conditionalFormatting>
  <conditionalFormatting sqref="R10:R13">
    <cfRule type="dataBar" priority="1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{30DF08E0-73FF-49DA-A584-E2017FD82C22}</x14:id>
        </ext>
      </extLst>
    </cfRule>
  </conditionalFormatting>
  <conditionalFormatting sqref="R14:R15">
    <cfRule type="dataBar" priority="48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{566BA780-88EA-9347-B993-4CC2AF656B25}</x14:id>
        </ext>
      </extLst>
    </cfRule>
  </conditionalFormatting>
  <conditionalFormatting sqref="R16:R20">
    <cfRule type="dataBar" priority="9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{5D73BBFC-7EE8-4AA7-85E2-DE3530F5F4A6}</x14:id>
        </ext>
      </extLst>
    </cfRule>
  </conditionalFormatting>
  <dataValidations count="2">
    <dataValidation type="list" allowBlank="1" showInputMessage="1" showErrorMessage="1" sqref="N15:P20 N4:P13 E4:G20" xr:uid="{23F788A1-D407-F745-BCB6-113B3ED5DFC2}">
      <formula1>"1,2,3,4"</formula1>
    </dataValidation>
    <dataValidation type="list" allowBlank="1" showInputMessage="1" showErrorMessage="1" sqref="J18:J20 S15 J5:J9" xr:uid="{BC725DE3-4A89-604B-9547-924FD730F5F1}">
      <formula1>#REF!</formula1>
    </dataValidation>
  </dataValidations>
  <pageMargins left="0.7" right="0.7" top="0.75" bottom="0.75" header="0.3" footer="0.3"/>
  <pageSetup orientation="portrait" verticalDpi="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FD6E18-634A-774C-BF9E-BEEB08517B5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H5:H9 H18:H20</xm:sqref>
        </x14:conditionalFormatting>
        <x14:conditionalFormatting xmlns:xm="http://schemas.microsoft.com/office/excel/2006/main">
          <x14:cfRule type="dataBar" id="{C76BB587-614F-4FC7-A5FA-600207F1AAE1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H4:I4</xm:sqref>
        </x14:conditionalFormatting>
        <x14:conditionalFormatting xmlns:xm="http://schemas.microsoft.com/office/excel/2006/main">
          <x14:cfRule type="dataBar" id="{66B3611E-AEAD-4B5C-8C4B-041F00EDF32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H10:I17</xm:sqref>
        </x14:conditionalFormatting>
        <x14:conditionalFormatting xmlns:xm="http://schemas.microsoft.com/office/excel/2006/main">
          <x14:cfRule type="dataBar" id="{BABF6406-1821-5B48-B041-96B306670CD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I5:I9 I18:I20</xm:sqref>
        </x14:conditionalFormatting>
        <x14:conditionalFormatting xmlns:xm="http://schemas.microsoft.com/office/excel/2006/main">
          <x14:cfRule type="dataBar" id="{A55BC382-3C4E-4570-AB63-49DC0CEC16D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Q5:Q9</xm:sqref>
        </x14:conditionalFormatting>
        <x14:conditionalFormatting xmlns:xm="http://schemas.microsoft.com/office/excel/2006/main">
          <x14:cfRule type="dataBar" id="{5ACCBE87-8330-4964-BAC8-5EFDAF58B5F2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Q16:Q20 Q10:Q13</xm:sqref>
        </x14:conditionalFormatting>
        <x14:conditionalFormatting xmlns:xm="http://schemas.microsoft.com/office/excel/2006/main">
          <x14:cfRule type="dataBar" id="{6F54E09F-427E-49E4-B9B1-90E8223F86B8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Q4:R4</xm:sqref>
        </x14:conditionalFormatting>
        <x14:conditionalFormatting xmlns:xm="http://schemas.microsoft.com/office/excel/2006/main">
          <x14:cfRule type="dataBar" id="{9CA6A32E-57AE-4BED-A418-6AD6B1112022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R5:R9</xm:sqref>
        </x14:conditionalFormatting>
        <x14:conditionalFormatting xmlns:xm="http://schemas.microsoft.com/office/excel/2006/main">
          <x14:cfRule type="dataBar" id="{30DF08E0-73FF-49DA-A584-E2017FD82C22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R10:R13</xm:sqref>
        </x14:conditionalFormatting>
        <x14:conditionalFormatting xmlns:xm="http://schemas.microsoft.com/office/excel/2006/main">
          <x14:cfRule type="dataBar" id="{566BA780-88EA-9347-B993-4CC2AF656B2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R14:R15</xm:sqref>
        </x14:conditionalFormatting>
        <x14:conditionalFormatting xmlns:xm="http://schemas.microsoft.com/office/excel/2006/main">
          <x14:cfRule type="dataBar" id="{5D73BBFC-7EE8-4AA7-85E2-DE3530F5F4A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R16:R20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FBBC-05BD-EA4D-A481-4020814AA178}">
  <sheetPr>
    <tabColor rgb="FFAFFFD3"/>
  </sheetPr>
  <dimension ref="A1:AL24"/>
  <sheetViews>
    <sheetView showGridLines="0" showRowColHeaders="0" topLeftCell="Q11" zoomScaleNormal="100" workbookViewId="0">
      <selection activeCell="AJ15" sqref="AJ15:AJ16"/>
    </sheetView>
  </sheetViews>
  <sheetFormatPr baseColWidth="10" defaultColWidth="10.83203125" defaultRowHeight="12.75" customHeight="1" x14ac:dyDescent="0.2"/>
  <cols>
    <col min="1" max="2" width="6.83203125" style="10" customWidth="1"/>
    <col min="3" max="3" width="8.5" style="10" customWidth="1"/>
    <col min="4" max="4" width="32" style="10" customWidth="1"/>
    <col min="5" max="7" width="8.1640625" style="10" customWidth="1"/>
    <col min="8" max="9" width="8" style="10" customWidth="1"/>
    <col min="10" max="10" width="4.5" style="10" customWidth="1"/>
    <col min="11" max="11" width="9.33203125" style="10" customWidth="1"/>
    <col min="12" max="12" width="8.5" style="10" customWidth="1"/>
    <col min="13" max="13" width="32" style="10" customWidth="1"/>
    <col min="14" max="16" width="8.1640625" style="10" customWidth="1"/>
    <col min="17" max="18" width="8" style="10" customWidth="1"/>
    <col min="19" max="19" width="4.5" style="10" customWidth="1"/>
    <col min="20" max="20" width="9.33203125" style="10" customWidth="1"/>
    <col min="21" max="21" width="8.5" style="10" customWidth="1"/>
    <col min="22" max="22" width="32" style="10" customWidth="1"/>
    <col min="23" max="25" width="8.1640625" style="10" customWidth="1"/>
    <col min="26" max="27" width="8" style="10" customWidth="1"/>
    <col min="28" max="28" width="4.5" style="10" customWidth="1"/>
    <col min="29" max="29" width="9.33203125" style="10" customWidth="1"/>
    <col min="30" max="30" width="8.5" style="10" customWidth="1"/>
    <col min="31" max="31" width="32" style="10" customWidth="1"/>
    <col min="32" max="34" width="8.33203125" style="10" customWidth="1"/>
    <col min="35" max="36" width="8" style="10" customWidth="1"/>
    <col min="37" max="37" width="4.5" style="10" customWidth="1"/>
    <col min="38" max="38" width="9.33203125" style="10" customWidth="1"/>
    <col min="39" max="16384" width="10.83203125" style="10"/>
  </cols>
  <sheetData>
    <row r="1" spans="1:38" s="8" customFormat="1" ht="22.75" customHeight="1" thickBot="1" x14ac:dyDescent="0.2">
      <c r="K1" s="159"/>
    </row>
    <row r="2" spans="1:38" s="11" customFormat="1" ht="22.75" customHeight="1" x14ac:dyDescent="0.2">
      <c r="A2" s="258" t="s">
        <v>192</v>
      </c>
      <c r="B2" s="245" t="s">
        <v>20</v>
      </c>
      <c r="C2" s="238" t="s">
        <v>136</v>
      </c>
      <c r="D2" s="239"/>
      <c r="E2" s="248" t="s">
        <v>197</v>
      </c>
      <c r="F2" s="249"/>
      <c r="G2" s="249"/>
      <c r="H2" s="249"/>
      <c r="I2" s="250"/>
      <c r="J2" s="231" t="s">
        <v>11</v>
      </c>
      <c r="K2" s="232"/>
      <c r="L2" s="238" t="s">
        <v>152</v>
      </c>
      <c r="M2" s="239"/>
      <c r="N2" s="248" t="s">
        <v>197</v>
      </c>
      <c r="O2" s="249"/>
      <c r="P2" s="249"/>
      <c r="Q2" s="249"/>
      <c r="R2" s="250"/>
      <c r="S2" s="231" t="s">
        <v>11</v>
      </c>
      <c r="T2" s="232"/>
      <c r="U2" s="238" t="s">
        <v>187</v>
      </c>
      <c r="V2" s="239"/>
      <c r="W2" s="248" t="s">
        <v>197</v>
      </c>
      <c r="X2" s="249"/>
      <c r="Y2" s="249"/>
      <c r="Z2" s="249"/>
      <c r="AA2" s="250"/>
      <c r="AB2" s="231" t="s">
        <v>11</v>
      </c>
      <c r="AC2" s="232"/>
      <c r="AD2" s="238" t="s">
        <v>188</v>
      </c>
      <c r="AE2" s="239"/>
      <c r="AF2" s="248" t="s">
        <v>197</v>
      </c>
      <c r="AG2" s="249"/>
      <c r="AH2" s="249"/>
      <c r="AI2" s="249"/>
      <c r="AJ2" s="250"/>
      <c r="AK2" s="231" t="s">
        <v>11</v>
      </c>
      <c r="AL2" s="232"/>
    </row>
    <row r="3" spans="1:38" s="11" customFormat="1" ht="22.75" customHeight="1" x14ac:dyDescent="0.2">
      <c r="A3" s="259"/>
      <c r="B3" s="246"/>
      <c r="C3" s="240"/>
      <c r="D3" s="241"/>
      <c r="E3" s="181" t="s">
        <v>17</v>
      </c>
      <c r="F3" s="182" t="s">
        <v>18</v>
      </c>
      <c r="G3" s="183" t="s">
        <v>8</v>
      </c>
      <c r="H3" s="184" t="s">
        <v>24</v>
      </c>
      <c r="I3" s="185"/>
      <c r="J3" s="233"/>
      <c r="K3" s="234"/>
      <c r="L3" s="240"/>
      <c r="M3" s="241"/>
      <c r="N3" s="181" t="s">
        <v>17</v>
      </c>
      <c r="O3" s="182" t="s">
        <v>18</v>
      </c>
      <c r="P3" s="183" t="s">
        <v>8</v>
      </c>
      <c r="Q3" s="184" t="s">
        <v>24</v>
      </c>
      <c r="R3" s="185"/>
      <c r="S3" s="233"/>
      <c r="T3" s="234"/>
      <c r="U3" s="240"/>
      <c r="V3" s="241"/>
      <c r="W3" s="181" t="s">
        <v>17</v>
      </c>
      <c r="X3" s="182" t="s">
        <v>18</v>
      </c>
      <c r="Y3" s="183" t="s">
        <v>8</v>
      </c>
      <c r="Z3" s="184" t="s">
        <v>24</v>
      </c>
      <c r="AA3" s="185"/>
      <c r="AB3" s="233"/>
      <c r="AC3" s="234"/>
      <c r="AD3" s="240"/>
      <c r="AE3" s="241"/>
      <c r="AF3" s="181" t="s">
        <v>17</v>
      </c>
      <c r="AG3" s="182" t="s">
        <v>18</v>
      </c>
      <c r="AH3" s="183" t="s">
        <v>8</v>
      </c>
      <c r="AI3" s="184" t="s">
        <v>24</v>
      </c>
      <c r="AJ3" s="185"/>
      <c r="AK3" s="233"/>
      <c r="AL3" s="234"/>
    </row>
    <row r="4" spans="1:38" ht="48" customHeight="1" thickBot="1" x14ac:dyDescent="0.25">
      <c r="A4" s="259"/>
      <c r="B4" s="246"/>
      <c r="C4" s="75" t="s">
        <v>135</v>
      </c>
      <c r="D4" s="194" t="s">
        <v>267</v>
      </c>
      <c r="E4" s="108">
        <v>1</v>
      </c>
      <c r="F4" s="98">
        <v>3</v>
      </c>
      <c r="G4" s="99">
        <v>1</v>
      </c>
      <c r="H4" s="160">
        <f>IFERROR(1/(E4*F4*G4)," ")</f>
        <v>0.33333333333333331</v>
      </c>
      <c r="I4" s="118">
        <f>IFERROR(H4/SUM(H$4:H$22)," ")</f>
        <v>7.1428571428571438E-2</v>
      </c>
      <c r="J4" s="114">
        <v>1</v>
      </c>
      <c r="K4" s="69" t="str">
        <f>IF(AND(J4=1),"DEFICIENTE",IF(AND(J4=2),"REGULAR",IF(AND(J4=3),"BUENO",IF(AND(J4=4),"EXCELENTE"," "))))</f>
        <v>DEFICIENTE</v>
      </c>
      <c r="L4" s="76" t="s">
        <v>153</v>
      </c>
      <c r="M4" s="187" t="s">
        <v>283</v>
      </c>
      <c r="N4" s="108">
        <v>2</v>
      </c>
      <c r="O4" s="98">
        <v>2</v>
      </c>
      <c r="P4" s="99">
        <v>3</v>
      </c>
      <c r="Q4" s="160">
        <f>IFERROR(1/(N4*O4*P4)," ")</f>
        <v>8.3333333333333329E-2</v>
      </c>
      <c r="R4" s="118">
        <f>IFERROR(Q4/SUM(Q$4:Q$22)," ")</f>
        <v>3.4548944337811895E-2</v>
      </c>
      <c r="S4" s="114">
        <v>1</v>
      </c>
      <c r="T4" s="69" t="str">
        <f>IF(AND(S4=1),"DEFICIENTE",IF(AND(S4=2),"REGULAR",IF(AND(S4=3),"BUENO",IF(AND(S4=4),"EXCELENTE"," "))))</f>
        <v>DEFICIENTE</v>
      </c>
      <c r="U4" s="76" t="s">
        <v>170</v>
      </c>
      <c r="V4" s="202" t="s">
        <v>300</v>
      </c>
      <c r="W4" s="108">
        <v>4</v>
      </c>
      <c r="X4" s="98">
        <v>2</v>
      </c>
      <c r="Y4" s="99">
        <v>1</v>
      </c>
      <c r="Z4" s="160">
        <f>IFERROR(1/(W4*X4*Y4)," ")</f>
        <v>0.125</v>
      </c>
      <c r="AA4" s="118">
        <f t="shared" ref="AA4:AA6" si="0">IFERROR(Z4/SUM(Z$4:Z$22)," ")</f>
        <v>7.3170731707317083E-2</v>
      </c>
      <c r="AB4" s="114">
        <v>2</v>
      </c>
      <c r="AC4" s="69" t="str">
        <f>IF(AND(AB4=1),"DEFICIENTE",IF(AND(AB4=2),"REGULAR",IF(AND(AB4=3),"BUENO",IF(AND(AB4=4),"EXCELENTE"," "))))</f>
        <v>REGULAR</v>
      </c>
      <c r="AD4" s="45" t="s">
        <v>179</v>
      </c>
      <c r="AE4" s="202" t="s">
        <v>309</v>
      </c>
      <c r="AF4" s="108">
        <v>4</v>
      </c>
      <c r="AG4" s="98">
        <v>2</v>
      </c>
      <c r="AH4" s="99">
        <v>3</v>
      </c>
      <c r="AI4" s="160">
        <f>IFERROR(1/(AF4*AG4*AH4)," ")</f>
        <v>4.1666666666666664E-2</v>
      </c>
      <c r="AJ4" s="118">
        <f t="shared" ref="AJ4:AJ6" si="1">IFERROR(AI4/SUM(AI$4:AI$22)," ")</f>
        <v>4.8780487804878044E-2</v>
      </c>
      <c r="AK4" s="114">
        <v>2</v>
      </c>
      <c r="AL4" s="176" t="str">
        <f>IF(AND(AK4=1),"DEFICIENTE",IF(AND(AK4=2),"REGULAR",IF(AND(AK4=3),"BUENO",IF(AND(AK4=4),"EXCELENTE"," "))))</f>
        <v>REGULAR</v>
      </c>
    </row>
    <row r="5" spans="1:38" ht="48" customHeight="1" thickBot="1" x14ac:dyDescent="0.25">
      <c r="A5" s="259"/>
      <c r="B5" s="246"/>
      <c r="C5" s="75" t="s">
        <v>137</v>
      </c>
      <c r="D5" s="187" t="s">
        <v>268</v>
      </c>
      <c r="E5" s="109">
        <v>2</v>
      </c>
      <c r="F5" s="22">
        <v>3</v>
      </c>
      <c r="G5" s="100">
        <v>1</v>
      </c>
      <c r="H5" s="161">
        <f>IFERROR(1/(E5*F5*G5)," ")</f>
        <v>0.16666666666666666</v>
      </c>
      <c r="I5" s="119">
        <f>IFERROR(H5/SUM(H$4:H$22)," ")</f>
        <v>3.5714285714285719E-2</v>
      </c>
      <c r="J5" s="114">
        <v>2</v>
      </c>
      <c r="K5" s="69" t="str">
        <f>IF(AND(J5=1),"DEFICIENTE",IF(AND(J5=2),"REGULAR",IF(AND(J5=3),"BUENO",IF(AND(J5=4),"EXCELENTE"," "))))</f>
        <v>REGULAR</v>
      </c>
      <c r="L5" s="76" t="s">
        <v>154</v>
      </c>
      <c r="M5" s="187" t="s">
        <v>284</v>
      </c>
      <c r="N5" s="109">
        <v>2</v>
      </c>
      <c r="O5" s="22">
        <v>3</v>
      </c>
      <c r="P5" s="100">
        <v>1</v>
      </c>
      <c r="Q5" s="161">
        <f>IFERROR(1/(N5*O5*P5)," ")</f>
        <v>0.16666666666666666</v>
      </c>
      <c r="R5" s="119">
        <f>IFERROR(Q5/SUM(Q$4:Q$22)," ")</f>
        <v>6.9097888675623789E-2</v>
      </c>
      <c r="S5" s="114">
        <v>1</v>
      </c>
      <c r="T5" s="69" t="str">
        <f>IF(AND(S5=1),"DEFICIENTE",IF(AND(S5=2),"REGULAR",IF(AND(S5=3),"BUENO",IF(AND(S5=4),"EXCELENTE"," "))))</f>
        <v>DEFICIENTE</v>
      </c>
      <c r="U5" s="76" t="s">
        <v>171</v>
      </c>
      <c r="V5" s="202" t="s">
        <v>301</v>
      </c>
      <c r="W5" s="109">
        <v>2</v>
      </c>
      <c r="X5" s="22">
        <v>3</v>
      </c>
      <c r="Y5" s="100">
        <v>1</v>
      </c>
      <c r="Z5" s="161">
        <f>IFERROR(1/(W5*X5*Y5)," ")</f>
        <v>0.16666666666666666</v>
      </c>
      <c r="AA5" s="119">
        <f t="shared" si="0"/>
        <v>9.7560975609756101E-2</v>
      </c>
      <c r="AB5" s="114">
        <v>2</v>
      </c>
      <c r="AC5" s="69" t="str">
        <f>IF(AND(AB5=1),"DEFICIENTE",IF(AND(AB5=2),"REGULAR",IF(AND(AB5=3),"BUENO",IF(AND(AB5=4),"EXCELENTE"," "))))</f>
        <v>REGULAR</v>
      </c>
      <c r="AD5" s="45" t="s">
        <v>180</v>
      </c>
      <c r="AE5" s="202" t="s">
        <v>310</v>
      </c>
      <c r="AF5" s="109">
        <v>4</v>
      </c>
      <c r="AG5" s="22">
        <v>2</v>
      </c>
      <c r="AH5" s="100">
        <v>2</v>
      </c>
      <c r="AI5" s="161">
        <f>IFERROR(1/(AF5*AG5*AH5)," ")</f>
        <v>6.25E-2</v>
      </c>
      <c r="AJ5" s="119">
        <f t="shared" si="1"/>
        <v>7.3170731707317069E-2</v>
      </c>
      <c r="AK5" s="179">
        <v>2</v>
      </c>
      <c r="AL5" s="180" t="str">
        <f>IF(AND(AK5=1),"DEFICIENTE",IF(AND(AK5=2),"REGULAR",IF(AND(AK5=3),"BUENO",IF(AND(AK5=4),"EXCELENTE"," "))))</f>
        <v>REGULAR</v>
      </c>
    </row>
    <row r="6" spans="1:38" ht="48" customHeight="1" x14ac:dyDescent="0.2">
      <c r="A6" s="259"/>
      <c r="B6" s="246"/>
      <c r="C6" s="75" t="s">
        <v>138</v>
      </c>
      <c r="D6" s="187" t="s">
        <v>269</v>
      </c>
      <c r="E6" s="109">
        <v>1</v>
      </c>
      <c r="F6" s="22">
        <v>3</v>
      </c>
      <c r="G6" s="100">
        <v>1</v>
      </c>
      <c r="H6" s="161">
        <f>IFERROR(1/(E6*F6*G6)," ")</f>
        <v>0.33333333333333331</v>
      </c>
      <c r="I6" s="119">
        <f>IFERROR(H6/SUM(H$4:H$22)," ")</f>
        <v>7.1428571428571438E-2</v>
      </c>
      <c r="J6" s="114">
        <v>3</v>
      </c>
      <c r="K6" s="69" t="str">
        <f>IF(AND(J6=1),"DEFICIENTE",IF(AND(J6=2),"REGULAR",IF(AND(J6=3),"BUENO",IF(AND(J6=4),"EXCELENTE"," "))))</f>
        <v>BUENO</v>
      </c>
      <c r="L6" s="76" t="s">
        <v>155</v>
      </c>
      <c r="M6" s="187" t="s">
        <v>285</v>
      </c>
      <c r="N6" s="109">
        <v>3</v>
      </c>
      <c r="O6" s="22">
        <v>2</v>
      </c>
      <c r="P6" s="100">
        <v>1</v>
      </c>
      <c r="Q6" s="161">
        <f>IFERROR(1/(N6*O6*P6)," ")</f>
        <v>0.16666666666666666</v>
      </c>
      <c r="R6" s="119">
        <f>IFERROR(Q6/SUM(Q$4:Q$22)," ")</f>
        <v>6.9097888675623789E-2</v>
      </c>
      <c r="S6" s="114">
        <v>2</v>
      </c>
      <c r="T6" s="69" t="str">
        <f>IF(AND(S6=1),"DEFICIENTE",IF(AND(S6=2),"REGULAR",IF(AND(S6=3),"BUENO",IF(AND(S6=4),"EXCELENTE"," "))))</f>
        <v>REGULAR</v>
      </c>
      <c r="U6" s="76" t="s">
        <v>172</v>
      </c>
      <c r="V6" s="202" t="s">
        <v>302</v>
      </c>
      <c r="W6" s="109">
        <v>2</v>
      </c>
      <c r="X6" s="22">
        <v>2</v>
      </c>
      <c r="Y6" s="100">
        <v>2</v>
      </c>
      <c r="Z6" s="161">
        <f>IFERROR(1/(W6*X6*Y6)," ")</f>
        <v>0.125</v>
      </c>
      <c r="AA6" s="119">
        <f t="shared" si="0"/>
        <v>7.3170731707317083E-2</v>
      </c>
      <c r="AB6" s="114">
        <v>3</v>
      </c>
      <c r="AC6" s="69" t="str">
        <f>IF(AND(AB6=1),"DEFICIENTE",IF(AND(AB6=2),"REGULAR",IF(AND(AB6=3),"BUENO",IF(AND(AB6=4),"EXCELENTE"," "))))</f>
        <v>BUENO</v>
      </c>
      <c r="AD6" s="45" t="s">
        <v>181</v>
      </c>
      <c r="AE6" s="202" t="s">
        <v>311</v>
      </c>
      <c r="AF6" s="109">
        <v>4</v>
      </c>
      <c r="AG6" s="22">
        <v>2</v>
      </c>
      <c r="AH6" s="100">
        <v>1</v>
      </c>
      <c r="AI6" s="161">
        <f>IFERROR(1/(AF6*AG6*AH6)," ")</f>
        <v>0.125</v>
      </c>
      <c r="AJ6" s="119">
        <f t="shared" si="1"/>
        <v>0.14634146341463414</v>
      </c>
      <c r="AK6" s="114">
        <v>2</v>
      </c>
      <c r="AL6" s="69" t="str">
        <f>IF(AND(AK6=1),"DEFICIENTE",IF(AND(AK6=2),"REGULAR",IF(AND(AK6=3),"BUENO",IF(AND(AK6=4),"EXCELENTE"," "))))</f>
        <v>REGULAR</v>
      </c>
    </row>
    <row r="7" spans="1:38" ht="48" customHeight="1" x14ac:dyDescent="0.2">
      <c r="A7" s="259"/>
      <c r="B7" s="246"/>
      <c r="C7" s="75" t="s">
        <v>139</v>
      </c>
      <c r="D7" s="187" t="s">
        <v>270</v>
      </c>
      <c r="E7" s="109">
        <v>4</v>
      </c>
      <c r="F7" s="22">
        <v>2</v>
      </c>
      <c r="G7" s="100">
        <v>1</v>
      </c>
      <c r="H7" s="161">
        <f>IFERROR(1/(E7*F7*G7)," ")</f>
        <v>0.125</v>
      </c>
      <c r="I7" s="119">
        <f>IFERROR(H7/SUM(H$4:H$22)," ")</f>
        <v>2.6785714285714288E-2</v>
      </c>
      <c r="J7" s="114">
        <v>4</v>
      </c>
      <c r="K7" s="69" t="str">
        <f>IF(AND(J7=1),"DEFICIENTE",IF(AND(J7=2),"REGULAR",IF(AND(J7=3),"BUENO",IF(AND(J7=4),"EXCELENTE"," "))))</f>
        <v>EXCELENTE</v>
      </c>
      <c r="L7" s="76" t="s">
        <v>156</v>
      </c>
      <c r="M7" s="187" t="s">
        <v>286</v>
      </c>
      <c r="N7" s="109">
        <v>2</v>
      </c>
      <c r="O7" s="22">
        <v>2</v>
      </c>
      <c r="P7" s="100">
        <v>1</v>
      </c>
      <c r="Q7" s="161">
        <f>IFERROR(1/(N7*O7*P7)," ")</f>
        <v>0.25</v>
      </c>
      <c r="R7" s="119">
        <f>IFERROR(Q7/SUM(Q$4:Q$22)," ")</f>
        <v>0.10364683301343569</v>
      </c>
      <c r="S7" s="114">
        <v>3</v>
      </c>
      <c r="T7" s="69" t="str">
        <f>IF(AND(S7=1),"DEFICIENTE",IF(AND(S7=2),"REGULAR",IF(AND(S7=3),"BUENO",IF(AND(S7=4),"EXCELENTE"," "))))</f>
        <v>BUENO</v>
      </c>
      <c r="U7" s="66"/>
      <c r="V7" s="145"/>
      <c r="W7" s="111"/>
      <c r="X7" s="28"/>
      <c r="Y7" s="102"/>
      <c r="Z7" s="161"/>
      <c r="AA7" s="149"/>
      <c r="AB7" s="115"/>
      <c r="AC7" s="47" t="str">
        <f t="shared" ref="AC7:AC14" si="2">IF(AND(AB7=1),"DEFICIENTE",IF(AND(AB7=2),"REGULAR",IF(AND(AB7=3),"BUENO",IF(AND(AB7=4),"EXCELENTE"," "))))</f>
        <v xml:space="preserve"> </v>
      </c>
      <c r="AD7" s="66"/>
      <c r="AE7" s="145"/>
      <c r="AF7" s="111"/>
      <c r="AG7" s="28"/>
      <c r="AH7" s="102"/>
      <c r="AI7" s="161"/>
      <c r="AJ7" s="149"/>
      <c r="AK7" s="115"/>
      <c r="AL7" s="47" t="str">
        <f t="shared" ref="AL7:AL14" si="3">IF(AND(AK7=1),"DEFICIENTE",IF(AND(AK7=2),"REGULAR",IF(AND(AK7=3),"BUENO",IF(AND(AK7=4),"EXCELENTE"," "))))</f>
        <v xml:space="preserve"> </v>
      </c>
    </row>
    <row r="8" spans="1:38" ht="48" customHeight="1" x14ac:dyDescent="0.2">
      <c r="A8" s="259"/>
      <c r="B8" s="246"/>
      <c r="C8" s="75" t="s">
        <v>140</v>
      </c>
      <c r="D8" s="187" t="s">
        <v>271</v>
      </c>
      <c r="E8" s="109">
        <v>1</v>
      </c>
      <c r="F8" s="22">
        <v>2</v>
      </c>
      <c r="G8" s="100">
        <v>2</v>
      </c>
      <c r="H8" s="161">
        <f>IFERROR(1/(E8*F8*G8)," ")</f>
        <v>0.25</v>
      </c>
      <c r="I8" s="119">
        <f>IFERROR(H8/SUM(H$4:H$22)," ")</f>
        <v>5.3571428571428575E-2</v>
      </c>
      <c r="J8" s="114">
        <v>2</v>
      </c>
      <c r="K8" s="69" t="str">
        <f>IF(AND(J8=1),"DEFICIENTE",IF(AND(J8=2),"REGULAR",IF(AND(J8=3),"BUENO",IF(AND(J8=4),"EXCELENTE"," "))))</f>
        <v>REGULAR</v>
      </c>
      <c r="L8" s="66"/>
      <c r="M8" s="153"/>
      <c r="N8" s="111"/>
      <c r="O8" s="28"/>
      <c r="P8" s="102"/>
      <c r="Q8" s="161"/>
      <c r="R8" s="149"/>
      <c r="S8" s="115"/>
      <c r="T8" s="47" t="str">
        <f t="shared" ref="T8:T9" si="4">IF(AND(S8=1),"DEFICIENTE",IF(AND(S8=2),"REGULAR",IF(AND(S8=3),"BUENO",IF(AND(S8=4),"EXCELENTE"," "))))</f>
        <v xml:space="preserve"> </v>
      </c>
      <c r="U8" s="66"/>
      <c r="V8" s="145"/>
      <c r="W8" s="111"/>
      <c r="X8" s="28"/>
      <c r="Y8" s="102"/>
      <c r="Z8" s="161"/>
      <c r="AA8" s="149"/>
      <c r="AB8" s="115"/>
      <c r="AC8" s="47" t="str">
        <f t="shared" si="2"/>
        <v xml:space="preserve"> </v>
      </c>
      <c r="AD8" s="66"/>
      <c r="AE8" s="145"/>
      <c r="AF8" s="111"/>
      <c r="AG8" s="28"/>
      <c r="AH8" s="102"/>
      <c r="AI8" s="161"/>
      <c r="AJ8" s="149"/>
      <c r="AK8" s="115"/>
      <c r="AL8" s="47" t="str">
        <f t="shared" si="3"/>
        <v xml:space="preserve"> </v>
      </c>
    </row>
    <row r="9" spans="1:38" ht="48" customHeight="1" thickBot="1" x14ac:dyDescent="0.25">
      <c r="A9" s="259"/>
      <c r="B9" s="246"/>
      <c r="C9" s="61"/>
      <c r="D9" s="154"/>
      <c r="E9" s="112"/>
      <c r="F9" s="55"/>
      <c r="G9" s="103"/>
      <c r="H9" s="162"/>
      <c r="I9" s="120"/>
      <c r="J9" s="116"/>
      <c r="K9" s="62"/>
      <c r="L9" s="67"/>
      <c r="M9" s="154"/>
      <c r="N9" s="112"/>
      <c r="O9" s="55"/>
      <c r="P9" s="103"/>
      <c r="Q9" s="162"/>
      <c r="R9" s="156"/>
      <c r="S9" s="116"/>
      <c r="T9" s="62" t="str">
        <f t="shared" si="4"/>
        <v xml:space="preserve"> </v>
      </c>
      <c r="U9" s="67"/>
      <c r="V9" s="146"/>
      <c r="W9" s="112"/>
      <c r="X9" s="55"/>
      <c r="Y9" s="103"/>
      <c r="Z9" s="162"/>
      <c r="AA9" s="156"/>
      <c r="AB9" s="116"/>
      <c r="AC9" s="62" t="str">
        <f t="shared" si="2"/>
        <v xml:space="preserve"> </v>
      </c>
      <c r="AD9" s="67"/>
      <c r="AE9" s="146"/>
      <c r="AF9" s="112"/>
      <c r="AG9" s="55"/>
      <c r="AH9" s="103"/>
      <c r="AI9" s="162"/>
      <c r="AJ9" s="156"/>
      <c r="AK9" s="116"/>
      <c r="AL9" s="62" t="str">
        <f t="shared" si="3"/>
        <v xml:space="preserve"> </v>
      </c>
    </row>
    <row r="10" spans="1:38" ht="48" customHeight="1" x14ac:dyDescent="0.2">
      <c r="A10" s="259"/>
      <c r="B10" s="242" t="s">
        <v>21</v>
      </c>
      <c r="C10" s="278" t="s">
        <v>141</v>
      </c>
      <c r="D10" s="195" t="s">
        <v>272</v>
      </c>
      <c r="E10" s="113">
        <v>1</v>
      </c>
      <c r="F10" s="51">
        <v>2</v>
      </c>
      <c r="G10" s="104">
        <v>2</v>
      </c>
      <c r="H10" s="165">
        <f t="shared" ref="H10:H20" si="5">IFERROR(1/(E10*F10*G10)," ")</f>
        <v>0.25</v>
      </c>
      <c r="I10" s="123">
        <f>IFERROR(H10/SUM(H$4:H$22)," ")</f>
        <v>5.3571428571428575E-2</v>
      </c>
      <c r="J10" s="173">
        <v>2</v>
      </c>
      <c r="K10" s="174" t="str">
        <f t="shared" ref="K10:K20" si="6">IF(AND(J10=1),"DEFICIENTE",IF(AND(J10=2),"REGULAR",IF(AND(J10=3),"BUENO",IF(AND(J10=4),"EXCELENTE"," "))))</f>
        <v>REGULAR</v>
      </c>
      <c r="L10" s="80" t="s">
        <v>157</v>
      </c>
      <c r="M10" s="195" t="s">
        <v>287</v>
      </c>
      <c r="N10" s="113">
        <v>2</v>
      </c>
      <c r="O10" s="51">
        <v>2</v>
      </c>
      <c r="P10" s="104">
        <v>2</v>
      </c>
      <c r="Q10" s="165">
        <f t="shared" ref="Q10:Q22" si="7">IFERROR(1/(N10*O10*P10)," ")</f>
        <v>0.125</v>
      </c>
      <c r="R10" s="123">
        <f t="shared" ref="R10:R22" si="8">IFERROR(Q10/SUM(Q$4:Q$22)," ")</f>
        <v>5.1823416506717845E-2</v>
      </c>
      <c r="S10" s="173">
        <v>2</v>
      </c>
      <c r="T10" s="174" t="str">
        <f t="shared" ref="T10:T22" si="9">IF(AND(S10=1),"DEFICIENTE",IF(AND(S10=2),"REGULAR",IF(AND(S10=3),"BUENO",IF(AND(S10=4),"EXCELENTE"," "))))</f>
        <v>REGULAR</v>
      </c>
      <c r="U10" s="80" t="s">
        <v>173</v>
      </c>
      <c r="V10" s="203" t="s">
        <v>303</v>
      </c>
      <c r="W10" s="113">
        <v>2</v>
      </c>
      <c r="X10" s="51">
        <v>1</v>
      </c>
      <c r="Y10" s="104">
        <v>2</v>
      </c>
      <c r="Z10" s="165">
        <f>IFERROR(1/(W10*X10*Y10)," ")</f>
        <v>0.25</v>
      </c>
      <c r="AA10" s="123">
        <f>IFERROR(Z10/SUM(Z$4:Z$22)," ")</f>
        <v>0.14634146341463417</v>
      </c>
      <c r="AB10" s="173">
        <v>3</v>
      </c>
      <c r="AC10" s="174" t="str">
        <f>IF(AND(AB10=1),"DEFICIENTE",IF(AND(AB10=2),"REGULAR",IF(AND(AB10=3),"BUENO",IF(AND(AB10=4),"EXCELENTE"," "))))</f>
        <v>BUENO</v>
      </c>
      <c r="AD10" s="80" t="s">
        <v>182</v>
      </c>
      <c r="AE10" s="203" t="s">
        <v>312</v>
      </c>
      <c r="AF10" s="113">
        <v>1</v>
      </c>
      <c r="AG10" s="51">
        <v>2</v>
      </c>
      <c r="AH10" s="104">
        <v>3</v>
      </c>
      <c r="AI10" s="165">
        <f>IFERROR(1/(AF10*AG10*AH10)," ")</f>
        <v>0.16666666666666666</v>
      </c>
      <c r="AJ10" s="123">
        <f t="shared" ref="AJ10:AJ12" si="10">IFERROR(AI10/SUM(AI$4:AI$22)," ")</f>
        <v>0.19512195121951217</v>
      </c>
      <c r="AK10" s="173">
        <v>2</v>
      </c>
      <c r="AL10" s="174" t="str">
        <f>IF(AND(AK10=1),"DEFICIENTE",IF(AND(AK10=2),"REGULAR",IF(AND(AK10=3),"BUENO",IF(AND(AK10=4),"EXCELENTE"," "))))</f>
        <v>REGULAR</v>
      </c>
    </row>
    <row r="11" spans="1:38" ht="48" customHeight="1" x14ac:dyDescent="0.2">
      <c r="A11" s="259"/>
      <c r="B11" s="261"/>
      <c r="C11" s="279" t="s">
        <v>142</v>
      </c>
      <c r="D11" s="195" t="s">
        <v>273</v>
      </c>
      <c r="E11" s="109">
        <v>1</v>
      </c>
      <c r="F11" s="22">
        <v>3</v>
      </c>
      <c r="G11" s="100">
        <v>1</v>
      </c>
      <c r="H11" s="161">
        <f t="shared" si="5"/>
        <v>0.33333333333333331</v>
      </c>
      <c r="I11" s="119">
        <f t="shared" ref="I11:I19" si="11">IFERROR(H11/SUM(H$4:H$22)," ")</f>
        <v>7.1428571428571438E-2</v>
      </c>
      <c r="J11" s="114">
        <v>3</v>
      </c>
      <c r="K11" s="69" t="str">
        <f t="shared" si="6"/>
        <v>BUENO</v>
      </c>
      <c r="L11" s="81" t="s">
        <v>158</v>
      </c>
      <c r="M11" s="195" t="s">
        <v>288</v>
      </c>
      <c r="N11" s="109">
        <v>1</v>
      </c>
      <c r="O11" s="22">
        <v>2</v>
      </c>
      <c r="P11" s="100">
        <v>3</v>
      </c>
      <c r="Q11" s="161">
        <f t="shared" si="7"/>
        <v>0.16666666666666666</v>
      </c>
      <c r="R11" s="119">
        <f t="shared" si="8"/>
        <v>6.9097888675623789E-2</v>
      </c>
      <c r="S11" s="114">
        <v>3</v>
      </c>
      <c r="T11" s="69" t="str">
        <f t="shared" si="9"/>
        <v>BUENO</v>
      </c>
      <c r="U11" s="81" t="s">
        <v>174</v>
      </c>
      <c r="V11" s="195" t="s">
        <v>304</v>
      </c>
      <c r="W11" s="109">
        <v>3</v>
      </c>
      <c r="X11" s="22">
        <v>2</v>
      </c>
      <c r="Y11" s="100">
        <v>1</v>
      </c>
      <c r="Z11" s="161">
        <f>IFERROR(1/(W11*X11*Y11)," ")</f>
        <v>0.16666666666666666</v>
      </c>
      <c r="AA11" s="119">
        <f t="shared" ref="AA11:AA12" si="12">IFERROR(Z11/SUM(Z$4:Z$22)," ")</f>
        <v>9.7560975609756101E-2</v>
      </c>
      <c r="AB11" s="114">
        <v>2</v>
      </c>
      <c r="AC11" s="69" t="str">
        <f>IF(AND(AB11=1),"DEFICIENTE",IF(AND(AB11=2),"REGULAR",IF(AND(AB11=3),"BUENO",IF(AND(AB11=4),"EXCELENTE"," "))))</f>
        <v>REGULAR</v>
      </c>
      <c r="AD11" s="81" t="s">
        <v>183</v>
      </c>
      <c r="AE11" s="195" t="s">
        <v>313</v>
      </c>
      <c r="AF11" s="109">
        <v>2</v>
      </c>
      <c r="AG11" s="22">
        <v>1</v>
      </c>
      <c r="AH11" s="100">
        <v>3</v>
      </c>
      <c r="AI11" s="161">
        <f>IFERROR(1/(AF11*AG11*AH11)," ")</f>
        <v>0.16666666666666666</v>
      </c>
      <c r="AJ11" s="119">
        <f t="shared" si="10"/>
        <v>0.19512195121951217</v>
      </c>
      <c r="AK11" s="114">
        <v>2</v>
      </c>
      <c r="AL11" s="69" t="str">
        <f>IF(AND(AK11=1),"DEFICIENTE",IF(AND(AK11=2),"REGULAR",IF(AND(AK11=3),"BUENO",IF(AND(AK11=4),"EXCELENTE"," "))))</f>
        <v>REGULAR</v>
      </c>
    </row>
    <row r="12" spans="1:38" ht="48" customHeight="1" x14ac:dyDescent="0.2">
      <c r="A12" s="259"/>
      <c r="B12" s="261"/>
      <c r="C12" s="279" t="s">
        <v>143</v>
      </c>
      <c r="D12" s="195" t="s">
        <v>274</v>
      </c>
      <c r="E12" s="109">
        <v>2</v>
      </c>
      <c r="F12" s="22">
        <v>2</v>
      </c>
      <c r="G12" s="100">
        <v>1</v>
      </c>
      <c r="H12" s="161">
        <f t="shared" si="5"/>
        <v>0.25</v>
      </c>
      <c r="I12" s="119">
        <f t="shared" si="11"/>
        <v>5.3571428571428575E-2</v>
      </c>
      <c r="J12" s="114">
        <v>1</v>
      </c>
      <c r="K12" s="69" t="str">
        <f t="shared" si="6"/>
        <v>DEFICIENTE</v>
      </c>
      <c r="L12" s="81" t="s">
        <v>159</v>
      </c>
      <c r="M12" s="195" t="s">
        <v>289</v>
      </c>
      <c r="N12" s="109">
        <v>2</v>
      </c>
      <c r="O12" s="22">
        <v>3</v>
      </c>
      <c r="P12" s="100">
        <v>1</v>
      </c>
      <c r="Q12" s="161">
        <f t="shared" si="7"/>
        <v>0.16666666666666666</v>
      </c>
      <c r="R12" s="119">
        <f t="shared" si="8"/>
        <v>6.9097888675623789E-2</v>
      </c>
      <c r="S12" s="114">
        <v>1</v>
      </c>
      <c r="T12" s="69" t="str">
        <f t="shared" si="9"/>
        <v>DEFICIENTE</v>
      </c>
      <c r="U12" s="81" t="s">
        <v>175</v>
      </c>
      <c r="V12" s="195" t="s">
        <v>305</v>
      </c>
      <c r="W12" s="109">
        <v>4</v>
      </c>
      <c r="X12" s="22">
        <v>3</v>
      </c>
      <c r="Y12" s="100">
        <v>1</v>
      </c>
      <c r="Z12" s="161">
        <f>IFERROR(1/(W12*X12*Y12)," ")</f>
        <v>8.3333333333333329E-2</v>
      </c>
      <c r="AA12" s="119">
        <f t="shared" si="12"/>
        <v>4.878048780487805E-2</v>
      </c>
      <c r="AB12" s="114">
        <v>1</v>
      </c>
      <c r="AC12" s="69" t="str">
        <f>IF(AND(AB12=1),"DEFICIENTE",IF(AND(AB12=2),"REGULAR",IF(AND(AB12=3),"BUENO",IF(AND(AB12=4),"EXCELENTE"," "))))</f>
        <v>DEFICIENTE</v>
      </c>
      <c r="AD12" s="81" t="s">
        <v>184</v>
      </c>
      <c r="AE12" s="195" t="s">
        <v>314</v>
      </c>
      <c r="AF12" s="109">
        <v>4</v>
      </c>
      <c r="AG12" s="22">
        <v>1</v>
      </c>
      <c r="AH12" s="100">
        <v>1</v>
      </c>
      <c r="AI12" s="161">
        <f>IFERROR(1/(AF12*AG12*AH12)," ")</f>
        <v>0.25</v>
      </c>
      <c r="AJ12" s="119">
        <f t="shared" si="10"/>
        <v>0.29268292682926828</v>
      </c>
      <c r="AK12" s="114">
        <v>1</v>
      </c>
      <c r="AL12" s="69" t="str">
        <f>IF(AND(AK12=1),"DEFICIENTE",IF(AND(AK12=2),"REGULAR",IF(AND(AK12=3),"BUENO",IF(AND(AK12=4),"EXCELENTE"," "))))</f>
        <v>DEFICIENTE</v>
      </c>
    </row>
    <row r="13" spans="1:38" ht="48" customHeight="1" x14ac:dyDescent="0.2">
      <c r="A13" s="259"/>
      <c r="B13" s="261"/>
      <c r="C13" s="279" t="s">
        <v>144</v>
      </c>
      <c r="D13" s="196" t="s">
        <v>275</v>
      </c>
      <c r="E13" s="109">
        <v>2</v>
      </c>
      <c r="F13" s="22">
        <v>4</v>
      </c>
      <c r="G13" s="100">
        <v>1</v>
      </c>
      <c r="H13" s="161">
        <f t="shared" si="5"/>
        <v>0.125</v>
      </c>
      <c r="I13" s="119">
        <f t="shared" si="11"/>
        <v>2.6785714285714288E-2</v>
      </c>
      <c r="J13" s="114">
        <v>4</v>
      </c>
      <c r="K13" s="69" t="str">
        <f t="shared" si="6"/>
        <v>EXCELENTE</v>
      </c>
      <c r="L13" s="81" t="s">
        <v>160</v>
      </c>
      <c r="M13" s="195" t="s">
        <v>290</v>
      </c>
      <c r="N13" s="109">
        <v>2</v>
      </c>
      <c r="O13" s="22">
        <v>3</v>
      </c>
      <c r="P13" s="100">
        <v>4</v>
      </c>
      <c r="Q13" s="161">
        <f t="shared" si="7"/>
        <v>4.1666666666666664E-2</v>
      </c>
      <c r="R13" s="119">
        <f t="shared" si="8"/>
        <v>1.7274472168905947E-2</v>
      </c>
      <c r="S13" s="114">
        <v>2</v>
      </c>
      <c r="T13" s="69" t="str">
        <f t="shared" si="9"/>
        <v>REGULAR</v>
      </c>
      <c r="U13" s="66"/>
      <c r="V13" s="153"/>
      <c r="W13" s="111"/>
      <c r="X13" s="28"/>
      <c r="Y13" s="102"/>
      <c r="Z13" s="161"/>
      <c r="AA13" s="149"/>
      <c r="AB13" s="115"/>
      <c r="AC13" s="47" t="str">
        <f t="shared" si="2"/>
        <v xml:space="preserve"> </v>
      </c>
      <c r="AD13" s="66"/>
      <c r="AE13" s="153"/>
      <c r="AF13" s="111"/>
      <c r="AG13" s="28"/>
      <c r="AH13" s="102"/>
      <c r="AI13" s="161"/>
      <c r="AJ13" s="149"/>
      <c r="AK13" s="115"/>
      <c r="AL13" s="47" t="str">
        <f t="shared" si="3"/>
        <v xml:space="preserve"> </v>
      </c>
    </row>
    <row r="14" spans="1:38" ht="48" customHeight="1" thickBot="1" x14ac:dyDescent="0.25">
      <c r="A14" s="259"/>
      <c r="B14" s="262"/>
      <c r="C14" s="280" t="s">
        <v>145</v>
      </c>
      <c r="D14" s="196" t="s">
        <v>276</v>
      </c>
      <c r="E14" s="110">
        <v>2</v>
      </c>
      <c r="F14" s="37">
        <v>1</v>
      </c>
      <c r="G14" s="101">
        <v>1</v>
      </c>
      <c r="H14" s="162">
        <f t="shared" si="5"/>
        <v>0.5</v>
      </c>
      <c r="I14" s="120">
        <f>IFERROR(H14/SUM(H$4:H$22)," ")</f>
        <v>0.10714285714285715</v>
      </c>
      <c r="J14" s="170">
        <v>1</v>
      </c>
      <c r="K14" s="171" t="str">
        <f t="shared" si="6"/>
        <v>DEFICIENTE</v>
      </c>
      <c r="L14" s="178" t="s">
        <v>161</v>
      </c>
      <c r="M14" s="195" t="s">
        <v>291</v>
      </c>
      <c r="N14" s="110">
        <v>4</v>
      </c>
      <c r="O14" s="37">
        <v>2</v>
      </c>
      <c r="P14" s="101">
        <v>1</v>
      </c>
      <c r="Q14" s="162">
        <f t="shared" si="7"/>
        <v>0.125</v>
      </c>
      <c r="R14" s="120">
        <f>IFERROR(Q14/SUM(Q$4:Q$22)," ")</f>
        <v>5.1823416506717845E-2</v>
      </c>
      <c r="S14" s="170">
        <v>4</v>
      </c>
      <c r="T14" s="171" t="str">
        <f t="shared" si="9"/>
        <v>EXCELENTE</v>
      </c>
      <c r="U14" s="67"/>
      <c r="V14" s="146"/>
      <c r="W14" s="112"/>
      <c r="X14" s="55"/>
      <c r="Y14" s="103"/>
      <c r="Z14" s="162"/>
      <c r="AA14" s="156"/>
      <c r="AB14" s="116"/>
      <c r="AC14" s="62" t="str">
        <f t="shared" si="2"/>
        <v xml:space="preserve"> </v>
      </c>
      <c r="AD14" s="67"/>
      <c r="AE14" s="146"/>
      <c r="AF14" s="112"/>
      <c r="AG14" s="55"/>
      <c r="AH14" s="103"/>
      <c r="AI14" s="162"/>
      <c r="AJ14" s="156"/>
      <c r="AK14" s="116"/>
      <c r="AL14" s="62" t="str">
        <f t="shared" si="3"/>
        <v xml:space="preserve"> </v>
      </c>
    </row>
    <row r="15" spans="1:38" ht="48" customHeight="1" thickBot="1" x14ac:dyDescent="0.25">
      <c r="A15" s="259"/>
      <c r="B15" s="235" t="s">
        <v>22</v>
      </c>
      <c r="C15" s="177" t="s">
        <v>146</v>
      </c>
      <c r="D15" s="197" t="s">
        <v>277</v>
      </c>
      <c r="E15" s="113">
        <v>1</v>
      </c>
      <c r="F15" s="51">
        <v>1</v>
      </c>
      <c r="G15" s="104">
        <v>2</v>
      </c>
      <c r="H15" s="165">
        <f t="shared" si="5"/>
        <v>0.5</v>
      </c>
      <c r="I15" s="123">
        <f t="shared" si="11"/>
        <v>0.10714285714285715</v>
      </c>
      <c r="J15" s="173">
        <v>1</v>
      </c>
      <c r="K15" s="174" t="str">
        <f t="shared" si="6"/>
        <v>DEFICIENTE</v>
      </c>
      <c r="L15" s="178" t="s">
        <v>162</v>
      </c>
      <c r="M15" s="195" t="s">
        <v>292</v>
      </c>
      <c r="N15" s="113">
        <v>1</v>
      </c>
      <c r="O15" s="51">
        <v>2</v>
      </c>
      <c r="P15" s="104">
        <v>3</v>
      </c>
      <c r="Q15" s="165">
        <f t="shared" si="7"/>
        <v>0.16666666666666666</v>
      </c>
      <c r="R15" s="123">
        <f t="shared" si="8"/>
        <v>6.9097888675623789E-2</v>
      </c>
      <c r="S15" s="173">
        <v>4</v>
      </c>
      <c r="T15" s="174" t="str">
        <f t="shared" si="9"/>
        <v>EXCELENTE</v>
      </c>
      <c r="U15" s="82" t="s">
        <v>176</v>
      </c>
      <c r="V15" s="197" t="s">
        <v>306</v>
      </c>
      <c r="W15" s="113">
        <v>1</v>
      </c>
      <c r="X15" s="51">
        <v>1</v>
      </c>
      <c r="Y15" s="104">
        <v>2</v>
      </c>
      <c r="Z15" s="165">
        <f>IFERROR(1/(W15*X15*Y15)," ")</f>
        <v>0.5</v>
      </c>
      <c r="AA15" s="123">
        <f t="shared" ref="AA15:AA16" si="13">IFERROR(Z15/SUM(Z$4:Z$22)," ")</f>
        <v>0.29268292682926833</v>
      </c>
      <c r="AB15" s="173">
        <v>1</v>
      </c>
      <c r="AC15" s="174" t="str">
        <f>IF(AND(AB15=1),"DEFICIENTE",IF(AND(AB15=2),"REGULAR",IF(AND(AB15=3),"BUENO",IF(AND(AB15=4),"EXCELENTE"," "))))</f>
        <v>DEFICIENTE</v>
      </c>
      <c r="AD15" s="82" t="s">
        <v>185</v>
      </c>
      <c r="AE15" s="197" t="s">
        <v>315</v>
      </c>
      <c r="AF15" s="113">
        <v>4</v>
      </c>
      <c r="AG15" s="51">
        <v>3</v>
      </c>
      <c r="AH15" s="104">
        <v>4</v>
      </c>
      <c r="AI15" s="165">
        <f>IFERROR(1/(AF15*AG15*AH15)," ")</f>
        <v>2.0833333333333332E-2</v>
      </c>
      <c r="AJ15" s="123">
        <f t="shared" ref="AJ15" si="14">IFERROR(AI15/SUM(AI$4:AI$22)," ")</f>
        <v>2.4390243902439022E-2</v>
      </c>
      <c r="AK15" s="173">
        <v>2</v>
      </c>
      <c r="AL15" s="174" t="str">
        <f>IF(AND(AK15=1),"DEFICIENTE",IF(AND(AK15=2),"REGULAR",IF(AND(AK15=3),"BUENO",IF(AND(AK15=4),"EXCELENTE"," "))))</f>
        <v>REGULAR</v>
      </c>
    </row>
    <row r="16" spans="1:38" ht="48" customHeight="1" x14ac:dyDescent="0.2">
      <c r="A16" s="259"/>
      <c r="B16" s="236"/>
      <c r="C16" s="94" t="s">
        <v>147</v>
      </c>
      <c r="D16" s="197" t="s">
        <v>278</v>
      </c>
      <c r="E16" s="109">
        <v>2</v>
      </c>
      <c r="F16" s="22">
        <v>1</v>
      </c>
      <c r="G16" s="100">
        <v>1</v>
      </c>
      <c r="H16" s="161">
        <f t="shared" si="5"/>
        <v>0.5</v>
      </c>
      <c r="I16" s="119">
        <f t="shared" si="11"/>
        <v>0.10714285714285715</v>
      </c>
      <c r="J16" s="114">
        <v>2</v>
      </c>
      <c r="K16" s="69" t="str">
        <f t="shared" si="6"/>
        <v>REGULAR</v>
      </c>
      <c r="L16" s="83" t="s">
        <v>163</v>
      </c>
      <c r="M16" s="200" t="s">
        <v>293</v>
      </c>
      <c r="N16" s="109">
        <v>2</v>
      </c>
      <c r="O16" s="22">
        <v>3</v>
      </c>
      <c r="P16" s="100">
        <v>4</v>
      </c>
      <c r="Q16" s="161">
        <f t="shared" si="7"/>
        <v>4.1666666666666664E-2</v>
      </c>
      <c r="R16" s="119">
        <f t="shared" si="8"/>
        <v>1.7274472168905947E-2</v>
      </c>
      <c r="S16" s="114">
        <v>3</v>
      </c>
      <c r="T16" s="69" t="str">
        <f t="shared" si="9"/>
        <v>BUENO</v>
      </c>
      <c r="U16" s="83" t="s">
        <v>177</v>
      </c>
      <c r="V16" s="197" t="s">
        <v>307</v>
      </c>
      <c r="W16" s="109">
        <v>2</v>
      </c>
      <c r="X16" s="22">
        <v>1</v>
      </c>
      <c r="Y16" s="100">
        <v>2</v>
      </c>
      <c r="Z16" s="161">
        <f>IFERROR(1/(W16*X16*Y16)," ")</f>
        <v>0.25</v>
      </c>
      <c r="AA16" s="119">
        <f t="shared" si="13"/>
        <v>0.14634146341463417</v>
      </c>
      <c r="AB16" s="114">
        <v>2</v>
      </c>
      <c r="AC16" s="69" t="str">
        <f>IF(AND(AB16=1),"DEFICIENTE",IF(AND(AB16=2),"REGULAR",IF(AND(AB16=3),"BUENO",IF(AND(AB16=4),"EXCELENTE"," "))))</f>
        <v>REGULAR</v>
      </c>
      <c r="AD16" s="83" t="s">
        <v>186</v>
      </c>
      <c r="AE16" s="197" t="s">
        <v>316</v>
      </c>
      <c r="AF16" s="109">
        <v>4</v>
      </c>
      <c r="AG16" s="22">
        <v>3</v>
      </c>
      <c r="AH16" s="100">
        <v>4</v>
      </c>
      <c r="AI16" s="161">
        <f>IFERROR(1/(AF16*AG16*AH16)," ")</f>
        <v>2.0833333333333332E-2</v>
      </c>
      <c r="AJ16" s="119">
        <f>IFERROR(AI16/SUM(AI$4:AI$22)," ")</f>
        <v>2.4390243902439022E-2</v>
      </c>
      <c r="AK16" s="114">
        <v>4</v>
      </c>
      <c r="AL16" s="69" t="str">
        <f>IF(AND(AK16=1),"DEFICIENTE",IF(AND(AK16=2),"REGULAR",IF(AND(AK16=3),"BUENO",IF(AND(AK16=4),"EXCELENTE"," "))))</f>
        <v>EXCELENTE</v>
      </c>
    </row>
    <row r="17" spans="1:38" ht="48" customHeight="1" x14ac:dyDescent="0.2">
      <c r="A17" s="259"/>
      <c r="B17" s="236"/>
      <c r="C17" s="94" t="s">
        <v>148</v>
      </c>
      <c r="D17" s="197" t="s">
        <v>279</v>
      </c>
      <c r="E17" s="109">
        <v>3</v>
      </c>
      <c r="F17" s="22">
        <v>2</v>
      </c>
      <c r="G17" s="100">
        <v>1</v>
      </c>
      <c r="H17" s="161">
        <f t="shared" si="5"/>
        <v>0.16666666666666666</v>
      </c>
      <c r="I17" s="119">
        <f t="shared" si="11"/>
        <v>3.5714285714285719E-2</v>
      </c>
      <c r="J17" s="114">
        <v>3</v>
      </c>
      <c r="K17" s="69" t="str">
        <f t="shared" si="6"/>
        <v>BUENO</v>
      </c>
      <c r="L17" s="83" t="s">
        <v>164</v>
      </c>
      <c r="M17" s="199" t="s">
        <v>294</v>
      </c>
      <c r="N17" s="109">
        <v>4</v>
      </c>
      <c r="O17" s="22">
        <v>1</v>
      </c>
      <c r="P17" s="100">
        <v>2</v>
      </c>
      <c r="Q17" s="161">
        <f t="shared" si="7"/>
        <v>0.125</v>
      </c>
      <c r="R17" s="119">
        <f>IFERROR(Q17/SUM(Q$4:Q$22)," ")</f>
        <v>5.1823416506717845E-2</v>
      </c>
      <c r="S17" s="114">
        <v>2</v>
      </c>
      <c r="T17" s="69" t="str">
        <f t="shared" si="9"/>
        <v>REGULAR</v>
      </c>
      <c r="U17" s="83" t="s">
        <v>178</v>
      </c>
      <c r="V17" s="197" t="s">
        <v>308</v>
      </c>
      <c r="W17" s="109">
        <v>3</v>
      </c>
      <c r="X17" s="22">
        <v>4</v>
      </c>
      <c r="Y17" s="100">
        <v>2</v>
      </c>
      <c r="Z17" s="161">
        <f>IFERROR(1/(W17*X17*Y17)," ")</f>
        <v>4.1666666666666664E-2</v>
      </c>
      <c r="AA17" s="119">
        <f>IFERROR(Z17/SUM(Z$4:Z$22)," ")</f>
        <v>2.4390243902439025E-2</v>
      </c>
      <c r="AB17" s="114">
        <v>3</v>
      </c>
      <c r="AC17" s="69" t="str">
        <f>IF(AND(AB17=1),"DEFICIENTE",IF(AND(AB17=2),"REGULAR",IF(AND(AB17=3),"BUENO",IF(AND(AB17=4),"EXCELENTE"," "))))</f>
        <v>BUENO</v>
      </c>
      <c r="AD17" s="66"/>
      <c r="AE17" s="155"/>
      <c r="AF17" s="111"/>
      <c r="AG17" s="28"/>
      <c r="AH17" s="102"/>
      <c r="AI17" s="161"/>
      <c r="AJ17" s="149"/>
      <c r="AK17" s="115"/>
      <c r="AL17" s="47"/>
    </row>
    <row r="18" spans="1:38" ht="48" customHeight="1" x14ac:dyDescent="0.2">
      <c r="A18" s="259"/>
      <c r="B18" s="236"/>
      <c r="C18" s="94" t="s">
        <v>149</v>
      </c>
      <c r="D18" s="199" t="s">
        <v>280</v>
      </c>
      <c r="E18" s="109">
        <v>4</v>
      </c>
      <c r="F18" s="22">
        <v>1</v>
      </c>
      <c r="G18" s="100">
        <v>1</v>
      </c>
      <c r="H18" s="161">
        <f t="shared" si="5"/>
        <v>0.25</v>
      </c>
      <c r="I18" s="119">
        <f t="shared" si="11"/>
        <v>5.3571428571428575E-2</v>
      </c>
      <c r="J18" s="114">
        <v>4</v>
      </c>
      <c r="K18" s="69" t="str">
        <f t="shared" si="6"/>
        <v>EXCELENTE</v>
      </c>
      <c r="L18" s="83" t="s">
        <v>165</v>
      </c>
      <c r="M18" s="199" t="s">
        <v>295</v>
      </c>
      <c r="N18" s="109">
        <v>3</v>
      </c>
      <c r="O18" s="22">
        <v>3</v>
      </c>
      <c r="P18" s="100">
        <v>3</v>
      </c>
      <c r="Q18" s="161">
        <f t="shared" si="7"/>
        <v>3.7037037037037035E-2</v>
      </c>
      <c r="R18" s="119">
        <f t="shared" si="8"/>
        <v>1.5355086372360842E-2</v>
      </c>
      <c r="S18" s="114">
        <v>1</v>
      </c>
      <c r="T18" s="69" t="str">
        <f t="shared" si="9"/>
        <v>DEFICIENTE</v>
      </c>
      <c r="U18" s="66"/>
      <c r="V18" s="145"/>
      <c r="W18" s="111"/>
      <c r="X18" s="28"/>
      <c r="Y18" s="102"/>
      <c r="Z18" s="161"/>
      <c r="AA18" s="149"/>
      <c r="AB18" s="115"/>
      <c r="AC18" s="47"/>
      <c r="AD18" s="66"/>
      <c r="AE18" s="145"/>
      <c r="AF18" s="111"/>
      <c r="AG18" s="28"/>
      <c r="AH18" s="102"/>
      <c r="AI18" s="161"/>
      <c r="AJ18" s="149"/>
      <c r="AK18" s="115"/>
      <c r="AL18" s="47"/>
    </row>
    <row r="19" spans="1:38" ht="48" customHeight="1" x14ac:dyDescent="0.2">
      <c r="A19" s="259"/>
      <c r="B19" s="236"/>
      <c r="C19" s="94" t="s">
        <v>150</v>
      </c>
      <c r="D19" s="199" t="s">
        <v>281</v>
      </c>
      <c r="E19" s="109">
        <v>1</v>
      </c>
      <c r="F19" s="22">
        <v>3</v>
      </c>
      <c r="G19" s="100">
        <v>1</v>
      </c>
      <c r="H19" s="161">
        <f t="shared" si="5"/>
        <v>0.33333333333333331</v>
      </c>
      <c r="I19" s="119">
        <f t="shared" si="11"/>
        <v>7.1428571428571438E-2</v>
      </c>
      <c r="J19" s="114">
        <v>3</v>
      </c>
      <c r="K19" s="69" t="str">
        <f t="shared" si="6"/>
        <v>BUENO</v>
      </c>
      <c r="L19" s="83" t="s">
        <v>166</v>
      </c>
      <c r="M19" s="199" t="s">
        <v>296</v>
      </c>
      <c r="N19" s="109">
        <v>3</v>
      </c>
      <c r="O19" s="22">
        <v>4</v>
      </c>
      <c r="P19" s="100">
        <v>2</v>
      </c>
      <c r="Q19" s="161">
        <f t="shared" si="7"/>
        <v>4.1666666666666664E-2</v>
      </c>
      <c r="R19" s="119">
        <f t="shared" si="8"/>
        <v>1.7274472168905947E-2</v>
      </c>
      <c r="S19" s="114">
        <v>1</v>
      </c>
      <c r="T19" s="69" t="str">
        <f t="shared" si="9"/>
        <v>DEFICIENTE</v>
      </c>
      <c r="U19" s="66"/>
      <c r="V19" s="145"/>
      <c r="W19" s="111"/>
      <c r="X19" s="28"/>
      <c r="Y19" s="102"/>
      <c r="Z19" s="161"/>
      <c r="AA19" s="149"/>
      <c r="AB19" s="115"/>
      <c r="AC19" s="47"/>
      <c r="AD19" s="66"/>
      <c r="AE19" s="145"/>
      <c r="AF19" s="111"/>
      <c r="AG19" s="28"/>
      <c r="AH19" s="102"/>
      <c r="AI19" s="161"/>
      <c r="AJ19" s="149"/>
      <c r="AK19" s="115"/>
      <c r="AL19" s="47"/>
    </row>
    <row r="20" spans="1:38" ht="48" customHeight="1" x14ac:dyDescent="0.2">
      <c r="A20" s="259"/>
      <c r="B20" s="236"/>
      <c r="C20" s="94" t="s">
        <v>151</v>
      </c>
      <c r="D20" s="201" t="s">
        <v>282</v>
      </c>
      <c r="E20" s="109">
        <v>1</v>
      </c>
      <c r="F20" s="22">
        <v>2</v>
      </c>
      <c r="G20" s="100">
        <v>2</v>
      </c>
      <c r="H20" s="161">
        <f t="shared" si="5"/>
        <v>0.25</v>
      </c>
      <c r="I20" s="119">
        <f>IFERROR(H20/SUM(H$4:H$22)," ")</f>
        <v>5.3571428571428575E-2</v>
      </c>
      <c r="J20" s="114">
        <v>2</v>
      </c>
      <c r="K20" s="69" t="str">
        <f t="shared" si="6"/>
        <v>REGULAR</v>
      </c>
      <c r="L20" s="83" t="s">
        <v>167</v>
      </c>
      <c r="M20" s="199" t="s">
        <v>297</v>
      </c>
      <c r="N20" s="109">
        <v>2</v>
      </c>
      <c r="O20" s="22">
        <v>3</v>
      </c>
      <c r="P20" s="100">
        <v>1</v>
      </c>
      <c r="Q20" s="161">
        <f t="shared" si="7"/>
        <v>0.16666666666666666</v>
      </c>
      <c r="R20" s="119">
        <f t="shared" si="8"/>
        <v>6.9097888675623789E-2</v>
      </c>
      <c r="S20" s="114">
        <v>2</v>
      </c>
      <c r="T20" s="69" t="str">
        <f t="shared" si="9"/>
        <v>REGULAR</v>
      </c>
      <c r="U20" s="66"/>
      <c r="V20" s="145"/>
      <c r="W20" s="111"/>
      <c r="X20" s="28"/>
      <c r="Y20" s="102"/>
      <c r="Z20" s="161"/>
      <c r="AA20" s="149"/>
      <c r="AB20" s="115"/>
      <c r="AC20" s="47"/>
      <c r="AD20" s="66"/>
      <c r="AE20" s="145"/>
      <c r="AF20" s="111"/>
      <c r="AG20" s="28"/>
      <c r="AH20" s="102"/>
      <c r="AI20" s="161"/>
      <c r="AJ20" s="149"/>
      <c r="AK20" s="115"/>
      <c r="AL20" s="47"/>
    </row>
    <row r="21" spans="1:38" ht="48" customHeight="1" x14ac:dyDescent="0.2">
      <c r="A21" s="259"/>
      <c r="B21" s="236"/>
      <c r="C21" s="65"/>
      <c r="D21" s="153"/>
      <c r="E21" s="111"/>
      <c r="F21" s="28"/>
      <c r="G21" s="102"/>
      <c r="H21" s="161"/>
      <c r="I21" s="119"/>
      <c r="J21" s="115"/>
      <c r="K21" s="47" t="str">
        <f t="shared" ref="K21:K22" si="15">IF(AND(J21=1),"DEFICIENTE",IF(AND(J21=2),"REGULAR",IF(AND(J21=3),"BUENO",IF(AND(J21=4),"EXCELENTE"," "))))</f>
        <v xml:space="preserve"> </v>
      </c>
      <c r="L21" s="83" t="s">
        <v>168</v>
      </c>
      <c r="M21" s="199" t="s">
        <v>298</v>
      </c>
      <c r="N21" s="109">
        <v>1</v>
      </c>
      <c r="O21" s="22">
        <v>2</v>
      </c>
      <c r="P21" s="100">
        <v>1</v>
      </c>
      <c r="Q21" s="161">
        <f t="shared" si="7"/>
        <v>0.5</v>
      </c>
      <c r="R21" s="119">
        <f t="shared" si="8"/>
        <v>0.20729366602687138</v>
      </c>
      <c r="S21" s="114">
        <v>2</v>
      </c>
      <c r="T21" s="69" t="str">
        <f t="shared" si="9"/>
        <v>REGULAR</v>
      </c>
      <c r="U21" s="66"/>
      <c r="V21" s="145"/>
      <c r="W21" s="111"/>
      <c r="X21" s="28"/>
      <c r="Y21" s="102"/>
      <c r="Z21" s="161"/>
      <c r="AA21" s="149"/>
      <c r="AB21" s="115"/>
      <c r="AC21" s="47"/>
      <c r="AD21" s="66"/>
      <c r="AE21" s="145"/>
      <c r="AF21" s="111"/>
      <c r="AG21" s="28"/>
      <c r="AH21" s="102"/>
      <c r="AI21" s="161"/>
      <c r="AJ21" s="149"/>
      <c r="AK21" s="115"/>
      <c r="AL21" s="47"/>
    </row>
    <row r="22" spans="1:38" ht="48" customHeight="1" thickBot="1" x14ac:dyDescent="0.25">
      <c r="A22" s="260"/>
      <c r="B22" s="237"/>
      <c r="C22" s="95"/>
      <c r="D22" s="154"/>
      <c r="E22" s="112"/>
      <c r="F22" s="55"/>
      <c r="G22" s="103"/>
      <c r="H22" s="162"/>
      <c r="I22" s="120"/>
      <c r="J22" s="116"/>
      <c r="K22" s="62" t="str">
        <f t="shared" si="15"/>
        <v xml:space="preserve"> </v>
      </c>
      <c r="L22" s="84" t="s">
        <v>169</v>
      </c>
      <c r="M22" s="199" t="s">
        <v>299</v>
      </c>
      <c r="N22" s="110">
        <v>2</v>
      </c>
      <c r="O22" s="37">
        <v>3</v>
      </c>
      <c r="P22" s="101">
        <v>4</v>
      </c>
      <c r="Q22" s="162">
        <f t="shared" si="7"/>
        <v>4.1666666666666664E-2</v>
      </c>
      <c r="R22" s="120">
        <f t="shared" si="8"/>
        <v>1.7274472168905947E-2</v>
      </c>
      <c r="S22" s="170">
        <v>3</v>
      </c>
      <c r="T22" s="171" t="str">
        <f t="shared" si="9"/>
        <v>BUENO</v>
      </c>
      <c r="U22" s="67"/>
      <c r="V22" s="146"/>
      <c r="W22" s="112"/>
      <c r="X22" s="55"/>
      <c r="Y22" s="103"/>
      <c r="Z22" s="162"/>
      <c r="AA22" s="156"/>
      <c r="AB22" s="116"/>
      <c r="AC22" s="62"/>
      <c r="AD22" s="67"/>
      <c r="AE22" s="146"/>
      <c r="AF22" s="112"/>
      <c r="AG22" s="55"/>
      <c r="AH22" s="103"/>
      <c r="AI22" s="162"/>
      <c r="AJ22" s="156"/>
      <c r="AK22" s="116"/>
      <c r="AL22" s="62"/>
    </row>
    <row r="23" spans="1:38" ht="12.75" customHeight="1" x14ac:dyDescent="0.2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8" ht="12.75" customHeight="1" x14ac:dyDescent="0.2">
      <c r="C24" s="13"/>
      <c r="D24" s="13"/>
      <c r="E24" s="13"/>
      <c r="F24" s="13"/>
      <c r="G24" s="13"/>
      <c r="H24" s="13"/>
      <c r="I24" s="12">
        <f>SUM(I4:I22)</f>
        <v>1.0000000000000002</v>
      </c>
      <c r="J24" s="13"/>
      <c r="K24" s="13"/>
      <c r="L24" s="13"/>
      <c r="M24" s="13"/>
      <c r="N24" s="13"/>
      <c r="O24" s="13"/>
      <c r="P24" s="13"/>
      <c r="Q24" s="13"/>
      <c r="R24" s="12">
        <f>SUM(R4:R22)</f>
        <v>1</v>
      </c>
      <c r="S24" s="13"/>
      <c r="T24" s="13"/>
      <c r="U24" s="13"/>
      <c r="V24" s="13"/>
      <c r="W24" s="13"/>
      <c r="X24" s="13"/>
      <c r="Y24" s="13"/>
      <c r="Z24" s="13"/>
      <c r="AA24" s="12">
        <f>SUM(AA4:AA22)</f>
        <v>1</v>
      </c>
      <c r="AB24" s="13"/>
      <c r="AC24" s="13"/>
      <c r="AD24" s="13"/>
      <c r="AJ24" s="12">
        <f>SUM(AJ4:AJ22)</f>
        <v>1</v>
      </c>
    </row>
  </sheetData>
  <protectedRanges>
    <protectedRange password="CF7A" sqref="S8:S9 N5:P22 J9 E5:G22 AK7:AK9 AF5:AH22 AB7:AB9 W5:Y22 J21:J22 AB13:AB14 AK13:AK14 AB18:AB22 AK17:AK22" name="Rango1_1_2_2_2" securityDescriptor="O:WDG:WDD:(A;;CC;;;S-1-5-21-343818398-963894560-1801674531-8123)"/>
    <protectedRange password="CF7A" sqref="E4:G4" name="Rango1_1_2_2_2_5" securityDescriptor="O:WDG:WDD:(A;;CC;;;S-1-5-21-343818398-963894560-1801674531-8123)"/>
    <protectedRange password="CF7A" sqref="N4:P4" name="Rango1_1_2_2_2_6" securityDescriptor="O:WDG:WDD:(A;;CC;;;S-1-5-21-343818398-963894560-1801674531-8123)"/>
    <protectedRange password="CF7A" sqref="W4:Y4" name="Rango1_1_2_2_2_7" securityDescriptor="O:WDG:WDD:(A;;CC;;;S-1-5-21-343818398-963894560-1801674531-8123)"/>
    <protectedRange password="CF7A" sqref="AF4:AH4" name="Rango1_1_2_2_2_8" securityDescriptor="O:WDG:WDD:(A;;CC;;;S-1-5-21-343818398-963894560-1801674531-8123)"/>
    <protectedRange password="CF7A" sqref="J4:J8" name="Rango1_1_2_2_2_36" securityDescriptor="O:WDG:WDD:(A;;CC;;;S-1-5-21-343818398-963894560-1801674531-8123)"/>
    <protectedRange password="CF7A" sqref="S4:S7" name="Rango1_1_2_2_2_37" securityDescriptor="O:WDG:WDD:(A;;CC;;;S-1-5-21-343818398-963894560-1801674531-8123)"/>
    <protectedRange password="CF7A" sqref="J10:J20" name="Rango1_1_2_2_2_38" securityDescriptor="O:WDG:WDD:(A;;CC;;;S-1-5-21-343818398-963894560-1801674531-8123)"/>
    <protectedRange password="CF7A" sqref="S10:S22" name="Rango1_1_2_2_2_39" securityDescriptor="O:WDG:WDD:(A;;CC;;;S-1-5-21-343818398-963894560-1801674531-8123)"/>
    <protectedRange password="CF7A" sqref="AB4:AB6" name="Rango1_1_2_2_2_40" securityDescriptor="O:WDG:WDD:(A;;CC;;;S-1-5-21-343818398-963894560-1801674531-8123)"/>
    <protectedRange password="CF7A" sqref="AK4:AK6" name="Rango1_1_2_2_2_41" securityDescriptor="O:WDG:WDD:(A;;CC;;;S-1-5-21-343818398-963894560-1801674531-8123)"/>
    <protectedRange password="CF7A" sqref="AB10:AB12" name="Rango1_1_2_2_2_42" securityDescriptor="O:WDG:WDD:(A;;CC;;;S-1-5-21-343818398-963894560-1801674531-8123)"/>
    <protectedRange password="CF7A" sqref="AK10:AK12" name="Rango1_1_2_2_2_43" securityDescriptor="O:WDG:WDD:(A;;CC;;;S-1-5-21-343818398-963894560-1801674531-8123)"/>
    <protectedRange password="CF7A" sqref="AB15:AB17" name="Rango1_1_2_2_2_44" securityDescriptor="O:WDG:WDD:(A;;CC;;;S-1-5-21-343818398-963894560-1801674531-8123)"/>
    <protectedRange password="CF7A" sqref="AK15:AK16" name="Rango1_1_2_2_2_45" securityDescriptor="O:WDG:WDD:(A;;CC;;;S-1-5-21-343818398-963894560-1801674531-8123)"/>
    <protectedRange password="CF7A" sqref="E3:G3" name="Rango1_1_2_2_2_1" securityDescriptor="O:WDG:WDD:(A;;CC;;;S-1-5-21-343818398-963894560-1801674531-8123)"/>
    <protectedRange password="CF7A" sqref="N3:P3" name="Rango1_1_2_2_2_2" securityDescriptor="O:WDG:WDD:(A;;CC;;;S-1-5-21-343818398-963894560-1801674531-8123)"/>
    <protectedRange password="CF7A" sqref="W3:Y3" name="Rango1_1_2_2_2_3" securityDescriptor="O:WDG:WDD:(A;;CC;;;S-1-5-21-343818398-963894560-1801674531-8123)"/>
    <protectedRange password="CF7A" sqref="AF3:AH3" name="Rango1_1_2_2_2_4" securityDescriptor="O:WDG:WDD:(A;;CC;;;S-1-5-21-343818398-963894560-1801674531-8123)"/>
  </protectedRanges>
  <dataConsolidate/>
  <mergeCells count="16">
    <mergeCell ref="E2:I2"/>
    <mergeCell ref="S2:T3"/>
    <mergeCell ref="J2:K3"/>
    <mergeCell ref="N2:R2"/>
    <mergeCell ref="W2:AA2"/>
    <mergeCell ref="AF2:AJ2"/>
    <mergeCell ref="A2:A22"/>
    <mergeCell ref="AK2:AL3"/>
    <mergeCell ref="AD2:AE3"/>
    <mergeCell ref="AB2:AC3"/>
    <mergeCell ref="C2:D3"/>
    <mergeCell ref="L2:M3"/>
    <mergeCell ref="U2:V3"/>
    <mergeCell ref="B10:B14"/>
    <mergeCell ref="B15:B22"/>
    <mergeCell ref="B2:B9"/>
  </mergeCells>
  <phoneticPr fontId="37" type="noConversion"/>
  <conditionalFormatting sqref="C4:C21">
    <cfRule type="cellIs" dxfId="15" priority="79" operator="equal">
      <formula>"REGULAR"</formula>
    </cfRule>
    <cfRule type="containsText" dxfId="14" priority="80" operator="containsText" text="EXCELENTE">
      <formula>NOT(ISERROR(SEARCH("EXCELENTE",C4)))</formula>
    </cfRule>
    <cfRule type="cellIs" dxfId="13" priority="81" operator="equal">
      <formula>"BUENO"</formula>
    </cfRule>
    <cfRule type="containsText" dxfId="12" priority="82" operator="containsText" text="DEFICIENTE">
      <formula>NOT(ISERROR(SEARCH("DEFICIENTE",C4)))</formula>
    </cfRule>
  </conditionalFormatting>
  <conditionalFormatting sqref="H4:I8">
    <cfRule type="dataBar" priority="6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{C885905A-F218-4A92-82DE-D7419CFAF60E}</x14:id>
        </ext>
      </extLst>
    </cfRule>
  </conditionalFormatting>
  <conditionalFormatting sqref="H9:I9 R8:R9 AA7:AA9 AJ7:AJ9 H21:I22 AA18:AA22 AA13:AA14 AJ13:AJ14 AJ17:AJ22">
    <cfRule type="dataBar" priority="8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{8256296E-5E1B-E94A-BEDA-32ADBB0A9D16}</x14:id>
        </ext>
      </extLst>
    </cfRule>
  </conditionalFormatting>
  <conditionalFormatting sqref="H10:I20">
    <cfRule type="dataBar" priority="6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{3E8C3143-07FF-4B5F-8626-32D8FCD8FCD0}</x14:id>
        </ext>
      </extLst>
    </cfRule>
  </conditionalFormatting>
  <conditionalFormatting sqref="T4:U22 AC4:AD22 AL4:AL22 K4:L22">
    <cfRule type="cellIs" dxfId="11" priority="9" operator="equal">
      <formula>"REGULAR"</formula>
    </cfRule>
    <cfRule type="containsText" dxfId="10" priority="10" operator="containsText" text="EXCELENTE">
      <formula>NOT(ISERROR(SEARCH("EXCELENTE",K4)))</formula>
    </cfRule>
    <cfRule type="cellIs" dxfId="9" priority="11" operator="equal">
      <formula>"BUENO"</formula>
    </cfRule>
    <cfRule type="containsText" dxfId="8" priority="12" operator="containsText" text="DEFICIENTE">
      <formula>NOT(ISERROR(SEARCH("DEFICIENTE",K4)))</formula>
    </cfRule>
  </conditionalFormatting>
  <conditionalFormatting sqref="Q4">
    <cfRule type="dataBar" priority="6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{E550F67A-7789-4782-9611-5C228A3D02B5}</x14:id>
        </ext>
      </extLst>
    </cfRule>
  </conditionalFormatting>
  <conditionalFormatting sqref="Q5:Q7">
    <cfRule type="dataBar" priority="6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{7819EE1E-B7EA-4DFF-8491-7A832598ABE5}</x14:id>
        </ext>
      </extLst>
    </cfRule>
  </conditionalFormatting>
  <conditionalFormatting sqref="Q10:Q22">
    <cfRule type="dataBar" priority="6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{84DF0917-C90F-4E7C-AA80-C729E05ACD42}</x14:id>
        </ext>
      </extLst>
    </cfRule>
  </conditionalFormatting>
  <conditionalFormatting sqref="R4">
    <cfRule type="dataBar" priority="4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{F9C18D8B-7B0E-4D31-96B0-78BD68455167}</x14:id>
        </ext>
      </extLst>
    </cfRule>
  </conditionalFormatting>
  <conditionalFormatting sqref="R5:R7">
    <cfRule type="dataBar" priority="4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{2A6A3E5A-1BAE-4025-90F8-37A329AAC53C}</x14:id>
        </ext>
      </extLst>
    </cfRule>
  </conditionalFormatting>
  <conditionalFormatting sqref="R10:R22">
    <cfRule type="dataBar" priority="2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{F2797D60-62D4-462E-941C-E1DD100E30AF}</x14:id>
        </ext>
      </extLst>
    </cfRule>
  </conditionalFormatting>
  <conditionalFormatting sqref="Z4">
    <cfRule type="dataBar" priority="8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{E7F7852A-3475-4CA8-A5F3-3CB141DD174C}</x14:id>
        </ext>
      </extLst>
    </cfRule>
  </conditionalFormatting>
  <conditionalFormatting sqref="Z5:Z6">
    <cfRule type="dataBar" priority="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{967C3940-622E-4FED-A1A1-E1053C22028C}</x14:id>
        </ext>
      </extLst>
    </cfRule>
  </conditionalFormatting>
  <conditionalFormatting sqref="Z10:Z12">
    <cfRule type="dataBar" priority="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{9C6A3CFE-2D96-41FD-9DDA-6F828D9D03AF}</x14:id>
        </ext>
      </extLst>
    </cfRule>
  </conditionalFormatting>
  <conditionalFormatting sqref="Z15:Z17">
    <cfRule type="dataBar" priority="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{BEC397C8-192A-430F-8CA1-3F0B9EEB840C}</x14:id>
        </ext>
      </extLst>
    </cfRule>
  </conditionalFormatting>
  <conditionalFormatting sqref="AA15:AA17 AA10:AA12 AA4:AA6">
    <cfRule type="dataBar" priority="2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{24E145F7-E65C-4F64-9CB5-6B6B78686750}</x14:id>
        </ext>
      </extLst>
    </cfRule>
  </conditionalFormatting>
  <conditionalFormatting sqref="AI4">
    <cfRule type="dataBar" priority="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{C92840BC-78D3-47C9-AE9E-10804D50DF9A}</x14:id>
        </ext>
      </extLst>
    </cfRule>
  </conditionalFormatting>
  <conditionalFormatting sqref="AI5:AI6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{9760C10E-3E7D-40F8-9069-1C121837A737}</x14:id>
        </ext>
      </extLst>
    </cfRule>
  </conditionalFormatting>
  <conditionalFormatting sqref="AI10:AI12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{61B7636E-A6BB-44EB-BC22-2B2E4565CD48}</x14:id>
        </ext>
      </extLst>
    </cfRule>
  </conditionalFormatting>
  <conditionalFormatting sqref="AI15:AI16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{138F4FC0-A1A3-436E-A14A-FD3C6C748B2F}</x14:id>
        </ext>
      </extLst>
    </cfRule>
  </conditionalFormatting>
  <conditionalFormatting sqref="AJ15:AJ16 AJ10:AJ12 AJ4:AJ6">
    <cfRule type="dataBar" priority="2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{E2566E33-4979-4D6D-897F-CD9C314AF83C}</x14:id>
        </ext>
      </extLst>
    </cfRule>
  </conditionalFormatting>
  <dataValidations count="2">
    <dataValidation type="list" allowBlank="1" showInputMessage="1" showErrorMessage="1" sqref="W4:Y22 E4:G22 N4:P22 AF4:AH22" xr:uid="{C5F6AE4E-838D-F345-8B66-F3D68AFF07FD}">
      <formula1>"1,2,3,4"</formula1>
    </dataValidation>
    <dataValidation type="list" allowBlank="1" showInputMessage="1" showErrorMessage="1" sqref="AB18:AB22 AK17:AK22 AK13:AK14 AB13:AB14 AK7:AK9 AB7:AB9 J9 J21:J22 S8:S9" xr:uid="{2118C985-34E8-324A-B3E5-C151A3E6EA53}">
      <formula1>#REF!</formula1>
    </dataValidation>
  </dataValidations>
  <pageMargins left="0.7" right="0.7" top="0.75" bottom="0.75" header="0.3" footer="0.3"/>
  <pageSetup orientation="portrait" verticalDpi="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85905A-F218-4A92-82DE-D7419CFAF60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H4:I8</xm:sqref>
        </x14:conditionalFormatting>
        <x14:conditionalFormatting xmlns:xm="http://schemas.microsoft.com/office/excel/2006/main">
          <x14:cfRule type="dataBar" id="{8256296E-5E1B-E94A-BEDA-32ADBB0A9D1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H9:I9 R8:R9 AA7:AA9 AJ7:AJ9 H21:I22 AA18:AA22 AA13:AA14 AJ13:AJ14 AJ17:AJ22</xm:sqref>
        </x14:conditionalFormatting>
        <x14:conditionalFormatting xmlns:xm="http://schemas.microsoft.com/office/excel/2006/main">
          <x14:cfRule type="dataBar" id="{3E8C3143-07FF-4B5F-8626-32D8FCD8FCD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H10:I20</xm:sqref>
        </x14:conditionalFormatting>
        <x14:conditionalFormatting xmlns:xm="http://schemas.microsoft.com/office/excel/2006/main">
          <x14:cfRule type="dataBar" id="{E550F67A-7789-4782-9611-5C228A3D02B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Q4</xm:sqref>
        </x14:conditionalFormatting>
        <x14:conditionalFormatting xmlns:xm="http://schemas.microsoft.com/office/excel/2006/main">
          <x14:cfRule type="dataBar" id="{7819EE1E-B7EA-4DFF-8491-7A832598ABE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Q5:Q7</xm:sqref>
        </x14:conditionalFormatting>
        <x14:conditionalFormatting xmlns:xm="http://schemas.microsoft.com/office/excel/2006/main">
          <x14:cfRule type="dataBar" id="{84DF0917-C90F-4E7C-AA80-C729E05ACD42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Q10:Q22</xm:sqref>
        </x14:conditionalFormatting>
        <x14:conditionalFormatting xmlns:xm="http://schemas.microsoft.com/office/excel/2006/main">
          <x14:cfRule type="dataBar" id="{F9C18D8B-7B0E-4D31-96B0-78BD6845516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R4</xm:sqref>
        </x14:conditionalFormatting>
        <x14:conditionalFormatting xmlns:xm="http://schemas.microsoft.com/office/excel/2006/main">
          <x14:cfRule type="dataBar" id="{2A6A3E5A-1BAE-4025-90F8-37A329AAC53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R5:R7</xm:sqref>
        </x14:conditionalFormatting>
        <x14:conditionalFormatting xmlns:xm="http://schemas.microsoft.com/office/excel/2006/main">
          <x14:cfRule type="dataBar" id="{F2797D60-62D4-462E-941C-E1DD100E30A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R10:R22</xm:sqref>
        </x14:conditionalFormatting>
        <x14:conditionalFormatting xmlns:xm="http://schemas.microsoft.com/office/excel/2006/main">
          <x14:cfRule type="dataBar" id="{E7F7852A-3475-4CA8-A5F3-3CB141DD174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</xm:sqref>
        </x14:conditionalFormatting>
        <x14:conditionalFormatting xmlns:xm="http://schemas.microsoft.com/office/excel/2006/main">
          <x14:cfRule type="dataBar" id="{967C3940-622E-4FED-A1A1-E1053C22028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Z5:Z6</xm:sqref>
        </x14:conditionalFormatting>
        <x14:conditionalFormatting xmlns:xm="http://schemas.microsoft.com/office/excel/2006/main">
          <x14:cfRule type="dataBar" id="{9C6A3CFE-2D96-41FD-9DDA-6F828D9D03A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Z10:Z12</xm:sqref>
        </x14:conditionalFormatting>
        <x14:conditionalFormatting xmlns:xm="http://schemas.microsoft.com/office/excel/2006/main">
          <x14:cfRule type="dataBar" id="{BEC397C8-192A-430F-8CA1-3F0B9EEB840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Z15:Z17</xm:sqref>
        </x14:conditionalFormatting>
        <x14:conditionalFormatting xmlns:xm="http://schemas.microsoft.com/office/excel/2006/main">
          <x14:cfRule type="dataBar" id="{24E145F7-E65C-4F64-9CB5-6B6B7868675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AA15:AA17 AA10:AA12 AA4:AA6</xm:sqref>
        </x14:conditionalFormatting>
        <x14:conditionalFormatting xmlns:xm="http://schemas.microsoft.com/office/excel/2006/main">
          <x14:cfRule type="dataBar" id="{C92840BC-78D3-47C9-AE9E-10804D50DF9A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AI4</xm:sqref>
        </x14:conditionalFormatting>
        <x14:conditionalFormatting xmlns:xm="http://schemas.microsoft.com/office/excel/2006/main">
          <x14:cfRule type="dataBar" id="{9760C10E-3E7D-40F8-9069-1C121837A73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AI5:AI6</xm:sqref>
        </x14:conditionalFormatting>
        <x14:conditionalFormatting xmlns:xm="http://schemas.microsoft.com/office/excel/2006/main">
          <x14:cfRule type="dataBar" id="{61B7636E-A6BB-44EB-BC22-2B2E4565CD48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AI10:AI12</xm:sqref>
        </x14:conditionalFormatting>
        <x14:conditionalFormatting xmlns:xm="http://schemas.microsoft.com/office/excel/2006/main">
          <x14:cfRule type="dataBar" id="{138F4FC0-A1A3-436E-A14A-FD3C6C748B2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AI15:AI16</xm:sqref>
        </x14:conditionalFormatting>
        <x14:conditionalFormatting xmlns:xm="http://schemas.microsoft.com/office/excel/2006/main">
          <x14:cfRule type="dataBar" id="{E2566E33-4979-4D6D-897F-CD9C314AF83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AJ15:AJ16 AJ10:AJ12 AJ4:AJ6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0939-D05D-C040-9D0D-5C0EFBD86D52}">
  <dimension ref="A2:F141"/>
  <sheetViews>
    <sheetView showGridLines="0" showRowColHeaders="0" tabSelected="1" topLeftCell="A3" workbookViewId="0">
      <selection activeCell="H3" sqref="H3"/>
    </sheetView>
  </sheetViews>
  <sheetFormatPr baseColWidth="10" defaultRowHeight="16" x14ac:dyDescent="0.2"/>
  <sheetData>
    <row r="2" spans="1:6" ht="34" x14ac:dyDescent="0.2">
      <c r="A2" s="272" t="s">
        <v>336</v>
      </c>
      <c r="B2" s="272" t="s">
        <v>337</v>
      </c>
      <c r="C2" s="272" t="s">
        <v>338</v>
      </c>
      <c r="D2" s="272" t="s">
        <v>339</v>
      </c>
      <c r="E2" s="275" t="s">
        <v>23</v>
      </c>
      <c r="F2" s="276" t="s">
        <v>365</v>
      </c>
    </row>
    <row r="3" spans="1:6" x14ac:dyDescent="0.2">
      <c r="A3" s="273" t="s">
        <v>340</v>
      </c>
      <c r="B3" s="273" t="s">
        <v>341</v>
      </c>
      <c r="C3" s="273" t="s">
        <v>342</v>
      </c>
      <c r="D3" s="273" t="s">
        <v>343</v>
      </c>
      <c r="E3" s="282">
        <v>3.4139402560455195E-2</v>
      </c>
      <c r="F3" s="277">
        <f>E3/SUM(E$3:E$139)</f>
        <v>3.422287298236341E-3</v>
      </c>
    </row>
    <row r="4" spans="1:6" x14ac:dyDescent="0.2">
      <c r="A4" s="273" t="s">
        <v>340</v>
      </c>
      <c r="B4" s="273" t="s">
        <v>341</v>
      </c>
      <c r="C4" s="273" t="s">
        <v>342</v>
      </c>
      <c r="D4" s="273" t="s">
        <v>344</v>
      </c>
      <c r="E4" s="282">
        <v>0.10241820768136559</v>
      </c>
      <c r="F4" s="277">
        <f t="shared" ref="F4:F67" si="0">E4/SUM(E$3:E$139)</f>
        <v>1.0266861894709023E-2</v>
      </c>
    </row>
    <row r="5" spans="1:6" x14ac:dyDescent="0.2">
      <c r="A5" s="273" t="s">
        <v>340</v>
      </c>
      <c r="B5" s="273" t="s">
        <v>341</v>
      </c>
      <c r="C5" s="273" t="s">
        <v>342</v>
      </c>
      <c r="D5" s="273" t="s">
        <v>345</v>
      </c>
      <c r="E5" s="282">
        <v>5.1209103840682793E-2</v>
      </c>
      <c r="F5" s="277">
        <f t="shared" si="0"/>
        <v>5.1334309473545113E-3</v>
      </c>
    </row>
    <row r="6" spans="1:6" x14ac:dyDescent="0.2">
      <c r="A6" s="273" t="s">
        <v>340</v>
      </c>
      <c r="B6" s="273" t="s">
        <v>341</v>
      </c>
      <c r="C6" s="273" t="s">
        <v>342</v>
      </c>
      <c r="D6" s="273" t="s">
        <v>346</v>
      </c>
      <c r="E6" s="282">
        <v>5.1209103840682793E-2</v>
      </c>
      <c r="F6" s="277">
        <f t="shared" si="0"/>
        <v>5.1334309473545113E-3</v>
      </c>
    </row>
    <row r="7" spans="1:6" x14ac:dyDescent="0.2">
      <c r="A7" s="273" t="s">
        <v>340</v>
      </c>
      <c r="B7" s="273" t="s">
        <v>341</v>
      </c>
      <c r="C7" s="273" t="s">
        <v>342</v>
      </c>
      <c r="D7" s="273" t="s">
        <v>347</v>
      </c>
      <c r="E7" s="282">
        <v>6.8278805120910391E-2</v>
      </c>
      <c r="F7" s="277">
        <f t="shared" si="0"/>
        <v>6.844574596472682E-3</v>
      </c>
    </row>
    <row r="8" spans="1:6" x14ac:dyDescent="0.2">
      <c r="A8" s="273" t="s">
        <v>340</v>
      </c>
      <c r="B8" s="273" t="s">
        <v>341</v>
      </c>
      <c r="C8" s="273" t="s">
        <v>342</v>
      </c>
      <c r="D8" s="273" t="s">
        <v>348</v>
      </c>
      <c r="E8" s="282">
        <v>1.2802275960170698E-2</v>
      </c>
      <c r="F8" s="277">
        <f t="shared" si="0"/>
        <v>1.2833577368386278E-3</v>
      </c>
    </row>
    <row r="9" spans="1:6" x14ac:dyDescent="0.2">
      <c r="A9" s="273" t="s">
        <v>340</v>
      </c>
      <c r="B9" s="273" t="s">
        <v>341</v>
      </c>
      <c r="C9" s="273" t="s">
        <v>342</v>
      </c>
      <c r="D9" s="273" t="s">
        <v>349</v>
      </c>
      <c r="E9" s="282">
        <v>1.7069701280227598E-2</v>
      </c>
      <c r="F9" s="277">
        <f t="shared" si="0"/>
        <v>1.7111436491181705E-3</v>
      </c>
    </row>
    <row r="10" spans="1:6" x14ac:dyDescent="0.2">
      <c r="A10" s="273" t="s">
        <v>340</v>
      </c>
      <c r="B10" s="273" t="s">
        <v>341</v>
      </c>
      <c r="C10" s="273" t="s">
        <v>342</v>
      </c>
      <c r="D10" s="273" t="s">
        <v>350</v>
      </c>
      <c r="E10" s="282">
        <v>1.2802275960170698E-2</v>
      </c>
      <c r="F10" s="277">
        <f t="shared" si="0"/>
        <v>1.2833577368386278E-3</v>
      </c>
    </row>
    <row r="11" spans="1:6" x14ac:dyDescent="0.2">
      <c r="A11" s="273" t="s">
        <v>340</v>
      </c>
      <c r="B11" s="273" t="s">
        <v>341</v>
      </c>
      <c r="C11" s="273" t="s">
        <v>342</v>
      </c>
      <c r="D11" s="273" t="s">
        <v>351</v>
      </c>
      <c r="E11" s="282">
        <v>2.5604551920341397E-2</v>
      </c>
      <c r="F11" s="277">
        <f t="shared" si="0"/>
        <v>2.5667154736772556E-3</v>
      </c>
    </row>
    <row r="12" spans="1:6" x14ac:dyDescent="0.2">
      <c r="A12" s="273" t="s">
        <v>340</v>
      </c>
      <c r="B12" s="273" t="s">
        <v>341</v>
      </c>
      <c r="C12" s="273" t="s">
        <v>342</v>
      </c>
      <c r="D12" s="273" t="s">
        <v>56</v>
      </c>
      <c r="E12" s="282">
        <v>1.7069701280227598E-2</v>
      </c>
      <c r="F12" s="277">
        <f t="shared" si="0"/>
        <v>1.7111436491181705E-3</v>
      </c>
    </row>
    <row r="13" spans="1:6" x14ac:dyDescent="0.2">
      <c r="A13" s="273" t="s">
        <v>340</v>
      </c>
      <c r="B13" s="273" t="s">
        <v>352</v>
      </c>
      <c r="C13" s="273" t="s">
        <v>342</v>
      </c>
      <c r="D13" s="273" t="s">
        <v>57</v>
      </c>
      <c r="E13" s="282">
        <v>3.8406827880512091E-2</v>
      </c>
      <c r="F13" s="277">
        <f t="shared" si="0"/>
        <v>3.8500732105158832E-3</v>
      </c>
    </row>
    <row r="14" spans="1:6" x14ac:dyDescent="0.2">
      <c r="A14" s="273" t="s">
        <v>340</v>
      </c>
      <c r="B14" s="273" t="s">
        <v>352</v>
      </c>
      <c r="C14" s="273" t="s">
        <v>342</v>
      </c>
      <c r="D14" s="273" t="s">
        <v>58</v>
      </c>
      <c r="E14" s="282">
        <v>7.6813655761024183E-2</v>
      </c>
      <c r="F14" s="277">
        <f t="shared" si="0"/>
        <v>7.7001464210317665E-3</v>
      </c>
    </row>
    <row r="15" spans="1:6" x14ac:dyDescent="0.2">
      <c r="A15" s="273" t="s">
        <v>340</v>
      </c>
      <c r="B15" s="273" t="s">
        <v>352</v>
      </c>
      <c r="C15" s="273" t="s">
        <v>342</v>
      </c>
      <c r="D15" s="273" t="s">
        <v>59</v>
      </c>
      <c r="E15" s="282">
        <v>2.5604551920341397E-2</v>
      </c>
      <c r="F15" s="277">
        <f t="shared" si="0"/>
        <v>2.5667154736772556E-3</v>
      </c>
    </row>
    <row r="16" spans="1:6" x14ac:dyDescent="0.2">
      <c r="A16" s="273" t="s">
        <v>340</v>
      </c>
      <c r="B16" s="273" t="s">
        <v>352</v>
      </c>
      <c r="C16" s="273" t="s">
        <v>342</v>
      </c>
      <c r="D16" s="273" t="s">
        <v>60</v>
      </c>
      <c r="E16" s="282">
        <v>2.2759601706970129E-2</v>
      </c>
      <c r="F16" s="277">
        <f t="shared" si="0"/>
        <v>2.2815248654908938E-3</v>
      </c>
    </row>
    <row r="17" spans="1:6" x14ac:dyDescent="0.2">
      <c r="A17" s="273" t="s">
        <v>340</v>
      </c>
      <c r="B17" s="273" t="s">
        <v>352</v>
      </c>
      <c r="C17" s="273" t="s">
        <v>342</v>
      </c>
      <c r="D17" s="273" t="s">
        <v>61</v>
      </c>
      <c r="E17" s="282">
        <v>1.7069701280227598E-2</v>
      </c>
      <c r="F17" s="277">
        <f t="shared" si="0"/>
        <v>1.7111436491181705E-3</v>
      </c>
    </row>
    <row r="18" spans="1:6" x14ac:dyDescent="0.2">
      <c r="A18" s="273" t="s">
        <v>340</v>
      </c>
      <c r="B18" s="273" t="s">
        <v>353</v>
      </c>
      <c r="C18" s="273" t="s">
        <v>342</v>
      </c>
      <c r="D18" s="273" t="s">
        <v>62</v>
      </c>
      <c r="E18" s="283">
        <v>0.10241820768136559</v>
      </c>
      <c r="F18" s="277">
        <f t="shared" si="0"/>
        <v>1.0266861894709023E-2</v>
      </c>
    </row>
    <row r="19" spans="1:6" x14ac:dyDescent="0.2">
      <c r="A19" s="273" t="s">
        <v>340</v>
      </c>
      <c r="B19" s="273" t="s">
        <v>353</v>
      </c>
      <c r="C19" s="273" t="s">
        <v>342</v>
      </c>
      <c r="D19" s="273" t="s">
        <v>63</v>
      </c>
      <c r="E19" s="283">
        <v>7.6813655761024183E-2</v>
      </c>
      <c r="F19" s="277">
        <f t="shared" si="0"/>
        <v>7.7001464210317665E-3</v>
      </c>
    </row>
    <row r="20" spans="1:6" x14ac:dyDescent="0.2">
      <c r="A20" s="273" t="s">
        <v>340</v>
      </c>
      <c r="B20" s="273" t="s">
        <v>353</v>
      </c>
      <c r="C20" s="273" t="s">
        <v>342</v>
      </c>
      <c r="D20" s="273" t="s">
        <v>64</v>
      </c>
      <c r="E20" s="283">
        <v>1.7069701280227598E-2</v>
      </c>
      <c r="F20" s="277">
        <f t="shared" si="0"/>
        <v>1.7111436491181705E-3</v>
      </c>
    </row>
    <row r="21" spans="1:6" x14ac:dyDescent="0.2">
      <c r="A21" s="273" t="s">
        <v>340</v>
      </c>
      <c r="B21" s="273" t="s">
        <v>353</v>
      </c>
      <c r="C21" s="273" t="s">
        <v>342</v>
      </c>
      <c r="D21" s="273" t="s">
        <v>65</v>
      </c>
      <c r="E21" s="283">
        <v>3.8406827880512091E-2</v>
      </c>
      <c r="F21" s="277">
        <f t="shared" si="0"/>
        <v>3.8500732105158832E-3</v>
      </c>
    </row>
    <row r="22" spans="1:6" x14ac:dyDescent="0.2">
      <c r="A22" s="273" t="s">
        <v>340</v>
      </c>
      <c r="B22" s="273" t="s">
        <v>353</v>
      </c>
      <c r="C22" s="273" t="s">
        <v>342</v>
      </c>
      <c r="D22" s="273" t="s">
        <v>66</v>
      </c>
      <c r="E22" s="283">
        <v>3.8406827880512091E-2</v>
      </c>
      <c r="F22" s="277">
        <f t="shared" si="0"/>
        <v>3.8500732105158832E-3</v>
      </c>
    </row>
    <row r="23" spans="1:6" x14ac:dyDescent="0.2">
      <c r="A23" s="274" t="s">
        <v>340</v>
      </c>
      <c r="B23" s="273" t="s">
        <v>353</v>
      </c>
      <c r="C23" s="273" t="s">
        <v>342</v>
      </c>
      <c r="D23" s="273" t="s">
        <v>67</v>
      </c>
      <c r="E23" s="283">
        <v>5.1209103840682793E-2</v>
      </c>
      <c r="F23" s="277">
        <f t="shared" si="0"/>
        <v>5.1334309473545113E-3</v>
      </c>
    </row>
    <row r="24" spans="1:6" x14ac:dyDescent="0.2">
      <c r="A24" s="273" t="s">
        <v>340</v>
      </c>
      <c r="B24" s="273" t="s">
        <v>353</v>
      </c>
      <c r="C24" s="273" t="s">
        <v>342</v>
      </c>
      <c r="D24" s="273" t="s">
        <v>68</v>
      </c>
      <c r="E24" s="283">
        <v>0.10241820768136559</v>
      </c>
      <c r="F24" s="277">
        <f t="shared" si="0"/>
        <v>1.0266861894709023E-2</v>
      </c>
    </row>
    <row r="25" spans="1:6" x14ac:dyDescent="0.2">
      <c r="A25" s="273" t="s">
        <v>340</v>
      </c>
      <c r="B25" s="273" t="s">
        <v>341</v>
      </c>
      <c r="C25" s="273" t="s">
        <v>354</v>
      </c>
      <c r="D25" s="273" t="s">
        <v>69</v>
      </c>
      <c r="E25" s="283">
        <v>4.5585007597501266E-3</v>
      </c>
      <c r="F25" s="277">
        <f t="shared" si="0"/>
        <v>4.5696462383803236E-4</v>
      </c>
    </row>
    <row r="26" spans="1:6" x14ac:dyDescent="0.2">
      <c r="A26" s="273" t="s">
        <v>340</v>
      </c>
      <c r="B26" s="273" t="s">
        <v>341</v>
      </c>
      <c r="C26" s="273" t="s">
        <v>354</v>
      </c>
      <c r="D26" s="273" t="s">
        <v>70</v>
      </c>
      <c r="E26" s="283">
        <v>7.2936012156002025E-2</v>
      </c>
      <c r="F26" s="277">
        <f t="shared" si="0"/>
        <v>7.3114339814085178E-3</v>
      </c>
    </row>
    <row r="27" spans="1:6" x14ac:dyDescent="0.2">
      <c r="A27" s="273" t="s">
        <v>340</v>
      </c>
      <c r="B27" s="273" t="s">
        <v>341</v>
      </c>
      <c r="C27" s="273" t="s">
        <v>354</v>
      </c>
      <c r="D27" s="273" t="s">
        <v>71</v>
      </c>
      <c r="E27" s="283">
        <v>4.8624008104001346E-2</v>
      </c>
      <c r="F27" s="277">
        <f t="shared" si="0"/>
        <v>4.8742893209390119E-3</v>
      </c>
    </row>
    <row r="28" spans="1:6" x14ac:dyDescent="0.2">
      <c r="A28" s="273" t="s">
        <v>340</v>
      </c>
      <c r="B28" s="273" t="s">
        <v>341</v>
      </c>
      <c r="C28" s="273" t="s">
        <v>354</v>
      </c>
      <c r="D28" s="273" t="s">
        <v>72</v>
      </c>
      <c r="E28" s="283">
        <v>1.6208002701333782E-2</v>
      </c>
      <c r="F28" s="277">
        <f t="shared" si="0"/>
        <v>1.6247631069796706E-3</v>
      </c>
    </row>
    <row r="29" spans="1:6" x14ac:dyDescent="0.2">
      <c r="A29" s="273" t="s">
        <v>340</v>
      </c>
      <c r="B29" s="273" t="s">
        <v>341</v>
      </c>
      <c r="C29" s="273" t="s">
        <v>354</v>
      </c>
      <c r="D29" s="273" t="s">
        <v>73</v>
      </c>
      <c r="E29" s="283">
        <v>7.2936012156002025E-2</v>
      </c>
      <c r="F29" s="277">
        <f t="shared" si="0"/>
        <v>7.3114339814085178E-3</v>
      </c>
    </row>
    <row r="30" spans="1:6" x14ac:dyDescent="0.2">
      <c r="A30" s="273" t="s">
        <v>340</v>
      </c>
      <c r="B30" s="273" t="s">
        <v>341</v>
      </c>
      <c r="C30" s="273" t="s">
        <v>354</v>
      </c>
      <c r="D30" s="274" t="s">
        <v>74</v>
      </c>
      <c r="E30" s="283">
        <v>3.6468006078001013E-2</v>
      </c>
      <c r="F30" s="277">
        <f t="shared" si="0"/>
        <v>3.6557169907042589E-3</v>
      </c>
    </row>
    <row r="31" spans="1:6" x14ac:dyDescent="0.2">
      <c r="A31" s="273" t="s">
        <v>340</v>
      </c>
      <c r="B31" s="273" t="s">
        <v>352</v>
      </c>
      <c r="C31" s="273" t="s">
        <v>354</v>
      </c>
      <c r="D31" s="273" t="s">
        <v>75</v>
      </c>
      <c r="E31" s="283">
        <v>0.2917440486240081</v>
      </c>
      <c r="F31" s="277">
        <f t="shared" si="0"/>
        <v>2.9245735925634071E-2</v>
      </c>
    </row>
    <row r="32" spans="1:6" x14ac:dyDescent="0.2">
      <c r="A32" s="273" t="s">
        <v>340</v>
      </c>
      <c r="B32" s="273" t="s">
        <v>352</v>
      </c>
      <c r="C32" s="273" t="s">
        <v>354</v>
      </c>
      <c r="D32" s="273" t="s">
        <v>76</v>
      </c>
      <c r="E32" s="283">
        <v>1.0805335134222521E-2</v>
      </c>
      <c r="F32" s="277">
        <f t="shared" si="0"/>
        <v>1.0831754046531138E-3</v>
      </c>
    </row>
    <row r="33" spans="1:6" x14ac:dyDescent="0.2">
      <c r="A33" s="273" t="s">
        <v>340</v>
      </c>
      <c r="B33" s="273" t="s">
        <v>352</v>
      </c>
      <c r="C33" s="273" t="s">
        <v>354</v>
      </c>
      <c r="D33" s="273" t="s">
        <v>77</v>
      </c>
      <c r="E33" s="283">
        <v>7.2936012156002025E-2</v>
      </c>
      <c r="F33" s="277">
        <f t="shared" si="0"/>
        <v>7.3114339814085178E-3</v>
      </c>
    </row>
    <row r="34" spans="1:6" x14ac:dyDescent="0.2">
      <c r="A34" s="273" t="s">
        <v>340</v>
      </c>
      <c r="B34" s="273" t="s">
        <v>352</v>
      </c>
      <c r="C34" s="273" t="s">
        <v>354</v>
      </c>
      <c r="D34" s="274" t="s">
        <v>78</v>
      </c>
      <c r="E34" s="283">
        <v>0.2917440486240081</v>
      </c>
      <c r="F34" s="277">
        <f t="shared" si="0"/>
        <v>2.9245735925634071E-2</v>
      </c>
    </row>
    <row r="35" spans="1:6" x14ac:dyDescent="0.2">
      <c r="A35" s="273" t="s">
        <v>340</v>
      </c>
      <c r="B35" s="273" t="s">
        <v>353</v>
      </c>
      <c r="C35" s="273" t="s">
        <v>354</v>
      </c>
      <c r="D35" s="273" t="s">
        <v>79</v>
      </c>
      <c r="E35" s="283">
        <v>3.6468006078001013E-2</v>
      </c>
      <c r="F35" s="277">
        <f t="shared" si="0"/>
        <v>3.6557169907042589E-3</v>
      </c>
    </row>
    <row r="36" spans="1:6" x14ac:dyDescent="0.2">
      <c r="A36" s="273" t="s">
        <v>340</v>
      </c>
      <c r="B36" s="273" t="s">
        <v>353</v>
      </c>
      <c r="C36" s="273" t="s">
        <v>354</v>
      </c>
      <c r="D36" s="273" t="s">
        <v>80</v>
      </c>
      <c r="E36" s="283">
        <v>8.1040013506668909E-3</v>
      </c>
      <c r="F36" s="277">
        <f t="shared" si="0"/>
        <v>8.1238155348983528E-4</v>
      </c>
    </row>
    <row r="37" spans="1:6" x14ac:dyDescent="0.2">
      <c r="A37" s="273" t="s">
        <v>340</v>
      </c>
      <c r="B37" s="273" t="s">
        <v>353</v>
      </c>
      <c r="C37" s="273" t="s">
        <v>354</v>
      </c>
      <c r="D37" s="274" t="s">
        <v>81</v>
      </c>
      <c r="E37" s="283">
        <v>3.6468006078001013E-2</v>
      </c>
      <c r="F37" s="277">
        <f t="shared" si="0"/>
        <v>3.6557169907042589E-3</v>
      </c>
    </row>
    <row r="38" spans="1:6" x14ac:dyDescent="0.2">
      <c r="A38" s="273" t="s">
        <v>340</v>
      </c>
      <c r="B38" s="273" t="s">
        <v>341</v>
      </c>
      <c r="C38" s="273" t="s">
        <v>355</v>
      </c>
      <c r="D38" s="273" t="s">
        <v>82</v>
      </c>
      <c r="E38" s="283">
        <v>0.20512820512820512</v>
      </c>
      <c r="F38" s="277">
        <f t="shared" si="0"/>
        <v>2.0562974108206386E-2</v>
      </c>
    </row>
    <row r="39" spans="1:6" x14ac:dyDescent="0.2">
      <c r="A39" s="273" t="s">
        <v>340</v>
      </c>
      <c r="B39" s="273" t="s">
        <v>341</v>
      </c>
      <c r="C39" s="273" t="s">
        <v>355</v>
      </c>
      <c r="D39" s="274" t="s">
        <v>83</v>
      </c>
      <c r="E39" s="283">
        <v>7.6923076923076927E-2</v>
      </c>
      <c r="F39" s="277">
        <f t="shared" si="0"/>
        <v>7.7111152905773956E-3</v>
      </c>
    </row>
    <row r="40" spans="1:6" x14ac:dyDescent="0.2">
      <c r="A40" s="273" t="s">
        <v>340</v>
      </c>
      <c r="B40" s="273" t="s">
        <v>352</v>
      </c>
      <c r="C40" s="273" t="s">
        <v>355</v>
      </c>
      <c r="D40" s="273" t="s">
        <v>84</v>
      </c>
      <c r="E40" s="283">
        <v>5.128205128205128E-2</v>
      </c>
      <c r="F40" s="277">
        <f t="shared" si="0"/>
        <v>5.1407435270515965E-3</v>
      </c>
    </row>
    <row r="41" spans="1:6" x14ac:dyDescent="0.2">
      <c r="A41" s="273" t="s">
        <v>340</v>
      </c>
      <c r="B41" s="273" t="s">
        <v>352</v>
      </c>
      <c r="C41" s="273" t="s">
        <v>355</v>
      </c>
      <c r="D41" s="273" t="s">
        <v>85</v>
      </c>
      <c r="E41" s="283">
        <v>2.564102564102564E-2</v>
      </c>
      <c r="F41" s="277">
        <f t="shared" si="0"/>
        <v>2.5703717635257983E-3</v>
      </c>
    </row>
    <row r="42" spans="1:6" x14ac:dyDescent="0.2">
      <c r="A42" s="273" t="s">
        <v>340</v>
      </c>
      <c r="B42" s="273" t="s">
        <v>352</v>
      </c>
      <c r="C42" s="273" t="s">
        <v>355</v>
      </c>
      <c r="D42" s="274" t="s">
        <v>86</v>
      </c>
      <c r="E42" s="283">
        <v>7.6923076923076927E-2</v>
      </c>
      <c r="F42" s="277">
        <f t="shared" si="0"/>
        <v>7.7111152905773956E-3</v>
      </c>
    </row>
    <row r="43" spans="1:6" x14ac:dyDescent="0.2">
      <c r="A43" s="273" t="s">
        <v>340</v>
      </c>
      <c r="B43" s="273" t="s">
        <v>353</v>
      </c>
      <c r="C43" s="273" t="s">
        <v>355</v>
      </c>
      <c r="D43" s="273" t="s">
        <v>87</v>
      </c>
      <c r="E43" s="283">
        <v>0.15384615384615385</v>
      </c>
      <c r="F43" s="277">
        <f t="shared" si="0"/>
        <v>1.5422230581154791E-2</v>
      </c>
    </row>
    <row r="44" spans="1:6" x14ac:dyDescent="0.2">
      <c r="A44" s="273" t="s">
        <v>340</v>
      </c>
      <c r="B44" s="273" t="s">
        <v>353</v>
      </c>
      <c r="C44" s="273" t="s">
        <v>355</v>
      </c>
      <c r="D44" s="273" t="s">
        <v>88</v>
      </c>
      <c r="E44" s="283">
        <v>0.10256410256410256</v>
      </c>
      <c r="F44" s="277">
        <f t="shared" si="0"/>
        <v>1.0281487054103193E-2</v>
      </c>
    </row>
    <row r="45" spans="1:6" x14ac:dyDescent="0.2">
      <c r="A45" s="273" t="s">
        <v>340</v>
      </c>
      <c r="B45" s="273" t="s">
        <v>353</v>
      </c>
      <c r="C45" s="273" t="s">
        <v>355</v>
      </c>
      <c r="D45" s="274" t="s">
        <v>89</v>
      </c>
      <c r="E45" s="283">
        <v>0.30769230769230771</v>
      </c>
      <c r="F45" s="277">
        <f t="shared" si="0"/>
        <v>3.0844461162309583E-2</v>
      </c>
    </row>
    <row r="46" spans="1:6" x14ac:dyDescent="0.2">
      <c r="A46" s="273" t="s">
        <v>340</v>
      </c>
      <c r="B46" s="273" t="s">
        <v>341</v>
      </c>
      <c r="C46" s="273" t="s">
        <v>356</v>
      </c>
      <c r="D46" s="273" t="s">
        <v>90</v>
      </c>
      <c r="E46" s="283">
        <v>0.11501597444089459</v>
      </c>
      <c r="F46" s="277">
        <f t="shared" si="0"/>
        <v>1.1529718709233935E-2</v>
      </c>
    </row>
    <row r="47" spans="1:6" x14ac:dyDescent="0.2">
      <c r="A47" s="273" t="s">
        <v>340</v>
      </c>
      <c r="B47" s="273" t="s">
        <v>341</v>
      </c>
      <c r="C47" s="273" t="s">
        <v>356</v>
      </c>
      <c r="D47" s="273" t="s">
        <v>91</v>
      </c>
      <c r="E47" s="283">
        <v>5.7507987220447296E-2</v>
      </c>
      <c r="F47" s="277">
        <f t="shared" si="0"/>
        <v>5.7648593546169675E-3</v>
      </c>
    </row>
    <row r="48" spans="1:6" x14ac:dyDescent="0.2">
      <c r="A48" s="273" t="s">
        <v>340</v>
      </c>
      <c r="B48" s="273" t="s">
        <v>341</v>
      </c>
      <c r="C48" s="273" t="s">
        <v>356</v>
      </c>
      <c r="D48" s="273" t="s">
        <v>92</v>
      </c>
      <c r="E48" s="283">
        <v>0.11501597444089459</v>
      </c>
      <c r="F48" s="277">
        <f t="shared" si="0"/>
        <v>1.1529718709233935E-2</v>
      </c>
    </row>
    <row r="49" spans="1:6" x14ac:dyDescent="0.2">
      <c r="A49" s="273" t="s">
        <v>340</v>
      </c>
      <c r="B49" s="273" t="s">
        <v>341</v>
      </c>
      <c r="C49" s="273" t="s">
        <v>356</v>
      </c>
      <c r="D49" s="273" t="s">
        <v>93</v>
      </c>
      <c r="E49" s="283">
        <v>3.8338658146964862E-2</v>
      </c>
      <c r="F49" s="277">
        <f t="shared" si="0"/>
        <v>3.8432395697446447E-3</v>
      </c>
    </row>
    <row r="50" spans="1:6" x14ac:dyDescent="0.2">
      <c r="A50" s="273" t="s">
        <v>340</v>
      </c>
      <c r="B50" s="273" t="s">
        <v>341</v>
      </c>
      <c r="C50" s="273" t="s">
        <v>356</v>
      </c>
      <c r="D50" s="273" t="s">
        <v>94</v>
      </c>
      <c r="E50" s="283">
        <v>3.8338658146964862E-2</v>
      </c>
      <c r="F50" s="277">
        <f t="shared" si="0"/>
        <v>3.8432395697446447E-3</v>
      </c>
    </row>
    <row r="51" spans="1:6" x14ac:dyDescent="0.2">
      <c r="A51" s="273" t="s">
        <v>340</v>
      </c>
      <c r="B51" s="273" t="s">
        <v>341</v>
      </c>
      <c r="C51" s="273" t="s">
        <v>356</v>
      </c>
      <c r="D51" s="273" t="s">
        <v>95</v>
      </c>
      <c r="E51" s="283">
        <v>5.7507987220447296E-2</v>
      </c>
      <c r="F51" s="277">
        <f t="shared" si="0"/>
        <v>5.7648593546169675E-3</v>
      </c>
    </row>
    <row r="52" spans="1:6" x14ac:dyDescent="0.2">
      <c r="A52" s="273" t="s">
        <v>340</v>
      </c>
      <c r="B52" s="273" t="s">
        <v>341</v>
      </c>
      <c r="C52" s="273" t="s">
        <v>356</v>
      </c>
      <c r="D52" s="273" t="s">
        <v>96</v>
      </c>
      <c r="E52" s="283">
        <v>1.2779552715654953E-2</v>
      </c>
      <c r="F52" s="277">
        <f t="shared" si="0"/>
        <v>1.2810798565815482E-3</v>
      </c>
    </row>
    <row r="53" spans="1:6" x14ac:dyDescent="0.2">
      <c r="A53" s="273" t="s">
        <v>340</v>
      </c>
      <c r="B53" s="273" t="s">
        <v>352</v>
      </c>
      <c r="C53" s="273" t="s">
        <v>356</v>
      </c>
      <c r="D53" s="273" t="s">
        <v>97</v>
      </c>
      <c r="E53" s="283">
        <v>2.8753993610223648E-2</v>
      </c>
      <c r="F53" s="277">
        <f t="shared" si="0"/>
        <v>2.8824296773084838E-3</v>
      </c>
    </row>
    <row r="54" spans="1:6" x14ac:dyDescent="0.2">
      <c r="A54" s="273" t="s">
        <v>340</v>
      </c>
      <c r="B54" s="273" t="s">
        <v>352</v>
      </c>
      <c r="C54" s="273" t="s">
        <v>356</v>
      </c>
      <c r="D54" s="273" t="s">
        <v>98</v>
      </c>
      <c r="E54" s="283">
        <v>5.7507987220447296E-2</v>
      </c>
      <c r="F54" s="277">
        <f t="shared" si="0"/>
        <v>5.7648593546169675E-3</v>
      </c>
    </row>
    <row r="55" spans="1:6" x14ac:dyDescent="0.2">
      <c r="A55" s="273" t="s">
        <v>340</v>
      </c>
      <c r="B55" s="273" t="s">
        <v>352</v>
      </c>
      <c r="C55" s="273" t="s">
        <v>356</v>
      </c>
      <c r="D55" s="273" t="s">
        <v>99</v>
      </c>
      <c r="E55" s="283">
        <v>3.8338658146964862E-2</v>
      </c>
      <c r="F55" s="277">
        <f t="shared" si="0"/>
        <v>3.8432395697446447E-3</v>
      </c>
    </row>
    <row r="56" spans="1:6" x14ac:dyDescent="0.2">
      <c r="A56" s="273" t="s">
        <v>340</v>
      </c>
      <c r="B56" s="273" t="s">
        <v>352</v>
      </c>
      <c r="C56" s="273" t="s">
        <v>356</v>
      </c>
      <c r="D56" s="273" t="s">
        <v>100</v>
      </c>
      <c r="E56" s="283">
        <v>3.8338658146964862E-2</v>
      </c>
      <c r="F56" s="277">
        <f t="shared" si="0"/>
        <v>3.8432395697446447E-3</v>
      </c>
    </row>
    <row r="57" spans="1:6" x14ac:dyDescent="0.2">
      <c r="A57" s="273" t="s">
        <v>340</v>
      </c>
      <c r="B57" s="273" t="s">
        <v>352</v>
      </c>
      <c r="C57" s="273" t="s">
        <v>356</v>
      </c>
      <c r="D57" s="273" t="s">
        <v>101</v>
      </c>
      <c r="E57" s="283">
        <v>3.8338658146964862E-2</v>
      </c>
      <c r="F57" s="277">
        <f t="shared" si="0"/>
        <v>3.8432395697446447E-3</v>
      </c>
    </row>
    <row r="58" spans="1:6" x14ac:dyDescent="0.2">
      <c r="A58" s="273" t="s">
        <v>340</v>
      </c>
      <c r="B58" s="273" t="s">
        <v>352</v>
      </c>
      <c r="C58" s="273" t="s">
        <v>356</v>
      </c>
      <c r="D58" s="273" t="s">
        <v>102</v>
      </c>
      <c r="E58" s="283">
        <v>3.8338658146964862E-2</v>
      </c>
      <c r="F58" s="277">
        <f t="shared" si="0"/>
        <v>3.8432395697446447E-3</v>
      </c>
    </row>
    <row r="59" spans="1:6" x14ac:dyDescent="0.2">
      <c r="A59" s="273" t="s">
        <v>340</v>
      </c>
      <c r="B59" s="273" t="s">
        <v>352</v>
      </c>
      <c r="C59" s="273" t="s">
        <v>356</v>
      </c>
      <c r="D59" s="273" t="s">
        <v>103</v>
      </c>
      <c r="E59" s="283">
        <v>3.8338658146964862E-2</v>
      </c>
      <c r="F59" s="277">
        <f t="shared" si="0"/>
        <v>3.8432395697446447E-3</v>
      </c>
    </row>
    <row r="60" spans="1:6" x14ac:dyDescent="0.2">
      <c r="A60" s="273" t="s">
        <v>340</v>
      </c>
      <c r="B60" s="273" t="s">
        <v>353</v>
      </c>
      <c r="C60" s="273" t="s">
        <v>356</v>
      </c>
      <c r="D60" s="273" t="s">
        <v>104</v>
      </c>
      <c r="E60" s="283">
        <v>3.8338658146964862E-2</v>
      </c>
      <c r="F60" s="277">
        <f t="shared" si="0"/>
        <v>3.8432395697446447E-3</v>
      </c>
    </row>
    <row r="61" spans="1:6" x14ac:dyDescent="0.2">
      <c r="A61" s="273" t="s">
        <v>340</v>
      </c>
      <c r="B61" s="273" t="s">
        <v>353</v>
      </c>
      <c r="C61" s="273" t="s">
        <v>356</v>
      </c>
      <c r="D61" s="273" t="s">
        <v>105</v>
      </c>
      <c r="E61" s="283">
        <v>9.5846645367412154E-3</v>
      </c>
      <c r="F61" s="277">
        <f t="shared" si="0"/>
        <v>9.6080989243616118E-4</v>
      </c>
    </row>
    <row r="62" spans="1:6" x14ac:dyDescent="0.2">
      <c r="A62" s="273" t="s">
        <v>340</v>
      </c>
      <c r="B62" s="273" t="s">
        <v>353</v>
      </c>
      <c r="C62" s="273" t="s">
        <v>356</v>
      </c>
      <c r="D62" s="273" t="s">
        <v>106</v>
      </c>
      <c r="E62" s="283">
        <v>2.8753993610223648E-2</v>
      </c>
      <c r="F62" s="277">
        <f t="shared" si="0"/>
        <v>2.8824296773084838E-3</v>
      </c>
    </row>
    <row r="63" spans="1:6" x14ac:dyDescent="0.2">
      <c r="A63" s="273" t="s">
        <v>340</v>
      </c>
      <c r="B63" s="273" t="s">
        <v>353</v>
      </c>
      <c r="C63" s="273" t="s">
        <v>356</v>
      </c>
      <c r="D63" s="273" t="s">
        <v>107</v>
      </c>
      <c r="E63" s="283">
        <v>9.5846645367412154E-3</v>
      </c>
      <c r="F63" s="277">
        <f t="shared" si="0"/>
        <v>9.6080989243616118E-4</v>
      </c>
    </row>
    <row r="64" spans="1:6" x14ac:dyDescent="0.2">
      <c r="A64" s="273" t="s">
        <v>340</v>
      </c>
      <c r="B64" s="273" t="s">
        <v>353</v>
      </c>
      <c r="C64" s="273" t="s">
        <v>356</v>
      </c>
      <c r="D64" s="273" t="s">
        <v>108</v>
      </c>
      <c r="E64" s="283">
        <v>2.8753993610223648E-2</v>
      </c>
      <c r="F64" s="277">
        <f t="shared" si="0"/>
        <v>2.8824296773084838E-3</v>
      </c>
    </row>
    <row r="65" spans="1:6" x14ac:dyDescent="0.2">
      <c r="A65" s="273" t="s">
        <v>340</v>
      </c>
      <c r="B65" s="273" t="s">
        <v>353</v>
      </c>
      <c r="C65" s="273" t="s">
        <v>356</v>
      </c>
      <c r="D65" s="273" t="s">
        <v>109</v>
      </c>
      <c r="E65" s="283">
        <v>0.11501597444089459</v>
      </c>
      <c r="F65" s="277">
        <f t="shared" si="0"/>
        <v>1.1529718709233935E-2</v>
      </c>
    </row>
    <row r="66" spans="1:6" x14ac:dyDescent="0.2">
      <c r="A66" s="273" t="s">
        <v>340</v>
      </c>
      <c r="B66" s="273" t="s">
        <v>353</v>
      </c>
      <c r="C66" s="273" t="s">
        <v>356</v>
      </c>
      <c r="D66" s="273" t="s">
        <v>110</v>
      </c>
      <c r="E66" s="283">
        <v>5.7507987220447296E-2</v>
      </c>
      <c r="F66" s="277">
        <f t="shared" si="0"/>
        <v>5.7648593546169675E-3</v>
      </c>
    </row>
    <row r="67" spans="1:6" x14ac:dyDescent="0.2">
      <c r="A67" s="273" t="s">
        <v>357</v>
      </c>
      <c r="B67" s="273" t="s">
        <v>341</v>
      </c>
      <c r="C67" s="273" t="s">
        <v>358</v>
      </c>
      <c r="D67" s="273" t="s">
        <v>111</v>
      </c>
      <c r="E67" s="283">
        <v>7.1428571428571438E-2</v>
      </c>
      <c r="F67" s="277">
        <f t="shared" si="0"/>
        <v>7.1603213412504392E-3</v>
      </c>
    </row>
    <row r="68" spans="1:6" x14ac:dyDescent="0.2">
      <c r="A68" s="273" t="s">
        <v>357</v>
      </c>
      <c r="B68" s="273" t="s">
        <v>352</v>
      </c>
      <c r="C68" s="273" t="s">
        <v>358</v>
      </c>
      <c r="D68" s="273" t="s">
        <v>112</v>
      </c>
      <c r="E68" s="283">
        <v>0.10714285714285715</v>
      </c>
      <c r="F68" s="277">
        <f t="shared" ref="F68:F131" si="1">E68/SUM(E$3:E$139)</f>
        <v>1.0740482011875659E-2</v>
      </c>
    </row>
    <row r="69" spans="1:6" x14ac:dyDescent="0.2">
      <c r="A69" s="273" t="s">
        <v>357</v>
      </c>
      <c r="B69" s="273" t="s">
        <v>352</v>
      </c>
      <c r="C69" s="273" t="s">
        <v>358</v>
      </c>
      <c r="D69" s="273" t="s">
        <v>113</v>
      </c>
      <c r="E69" s="283">
        <v>0.2142857142857143</v>
      </c>
      <c r="F69" s="277">
        <f t="shared" si="1"/>
        <v>2.1480964023751319E-2</v>
      </c>
    </row>
    <row r="70" spans="1:6" x14ac:dyDescent="0.2">
      <c r="A70" s="273" t="s">
        <v>357</v>
      </c>
      <c r="B70" s="273" t="s">
        <v>352</v>
      </c>
      <c r="C70" s="273" t="s">
        <v>358</v>
      </c>
      <c r="D70" s="273" t="s">
        <v>114</v>
      </c>
      <c r="E70" s="283">
        <v>0.10714285714285715</v>
      </c>
      <c r="F70" s="277">
        <f t="shared" si="1"/>
        <v>1.0740482011875659E-2</v>
      </c>
    </row>
    <row r="71" spans="1:6" x14ac:dyDescent="0.2">
      <c r="A71" s="273" t="s">
        <v>357</v>
      </c>
      <c r="B71" s="273" t="s">
        <v>352</v>
      </c>
      <c r="C71" s="273" t="s">
        <v>358</v>
      </c>
      <c r="D71" s="273" t="s">
        <v>115</v>
      </c>
      <c r="E71" s="283">
        <v>3.5714285714285719E-2</v>
      </c>
      <c r="F71" s="277">
        <f t="shared" si="1"/>
        <v>3.5801606706252196E-3</v>
      </c>
    </row>
    <row r="72" spans="1:6" x14ac:dyDescent="0.2">
      <c r="A72" s="273" t="s">
        <v>357</v>
      </c>
      <c r="B72" s="273" t="s">
        <v>352</v>
      </c>
      <c r="C72" s="273" t="s">
        <v>358</v>
      </c>
      <c r="D72" s="273" t="s">
        <v>116</v>
      </c>
      <c r="E72" s="283">
        <v>0.2142857142857143</v>
      </c>
      <c r="F72" s="277">
        <f t="shared" si="1"/>
        <v>2.1480964023751319E-2</v>
      </c>
    </row>
    <row r="73" spans="1:6" x14ac:dyDescent="0.2">
      <c r="A73" s="273" t="s">
        <v>357</v>
      </c>
      <c r="B73" s="273" t="s">
        <v>352</v>
      </c>
      <c r="C73" s="273" t="s">
        <v>358</v>
      </c>
      <c r="D73" s="273" t="s">
        <v>117</v>
      </c>
      <c r="E73" s="283">
        <v>5.3571428571428575E-2</v>
      </c>
      <c r="F73" s="277">
        <f t="shared" si="1"/>
        <v>5.3702410059378296E-3</v>
      </c>
    </row>
    <row r="74" spans="1:6" x14ac:dyDescent="0.2">
      <c r="A74" s="273" t="s">
        <v>357</v>
      </c>
      <c r="B74" s="273" t="s">
        <v>353</v>
      </c>
      <c r="C74" s="273" t="s">
        <v>358</v>
      </c>
      <c r="D74" s="273" t="s">
        <v>118</v>
      </c>
      <c r="E74" s="283">
        <v>5.3571428571428575E-2</v>
      </c>
      <c r="F74" s="277">
        <f t="shared" si="1"/>
        <v>5.3702410059378296E-3</v>
      </c>
    </row>
    <row r="75" spans="1:6" x14ac:dyDescent="0.2">
      <c r="A75" s="273" t="s">
        <v>357</v>
      </c>
      <c r="B75" s="273" t="s">
        <v>353</v>
      </c>
      <c r="C75" s="273" t="s">
        <v>358</v>
      </c>
      <c r="D75" s="274" t="s">
        <v>119</v>
      </c>
      <c r="E75" s="283">
        <v>0.14285714285714288</v>
      </c>
      <c r="F75" s="277">
        <f t="shared" si="1"/>
        <v>1.4320642682500878E-2</v>
      </c>
    </row>
    <row r="76" spans="1:6" x14ac:dyDescent="0.2">
      <c r="A76" s="273" t="s">
        <v>357</v>
      </c>
      <c r="B76" s="273" t="s">
        <v>341</v>
      </c>
      <c r="C76" s="273" t="s">
        <v>359</v>
      </c>
      <c r="D76" s="273" t="s">
        <v>120</v>
      </c>
      <c r="E76" s="283">
        <v>0.1038961038961039</v>
      </c>
      <c r="F76" s="277">
        <f t="shared" si="1"/>
        <v>1.0415012860000638E-2</v>
      </c>
    </row>
    <row r="77" spans="1:6" x14ac:dyDescent="0.2">
      <c r="A77" s="273" t="s">
        <v>357</v>
      </c>
      <c r="B77" s="273" t="s">
        <v>341</v>
      </c>
      <c r="C77" s="273" t="s">
        <v>359</v>
      </c>
      <c r="D77" s="273" t="s">
        <v>121</v>
      </c>
      <c r="E77" s="283">
        <v>3.4632034632034632E-2</v>
      </c>
      <c r="F77" s="277">
        <f t="shared" si="1"/>
        <v>3.4716709533335458E-3</v>
      </c>
    </row>
    <row r="78" spans="1:6" x14ac:dyDescent="0.2">
      <c r="A78" s="273" t="s">
        <v>357</v>
      </c>
      <c r="B78" s="273" t="s">
        <v>341</v>
      </c>
      <c r="C78" s="273" t="s">
        <v>359</v>
      </c>
      <c r="D78" s="273" t="s">
        <v>122</v>
      </c>
      <c r="E78" s="283">
        <v>0.1038961038961039</v>
      </c>
      <c r="F78" s="277">
        <f t="shared" si="1"/>
        <v>1.0415012860000638E-2</v>
      </c>
    </row>
    <row r="79" spans="1:6" x14ac:dyDescent="0.2">
      <c r="A79" s="273" t="s">
        <v>357</v>
      </c>
      <c r="B79" s="273" t="s">
        <v>341</v>
      </c>
      <c r="C79" s="273" t="s">
        <v>359</v>
      </c>
      <c r="D79" s="273" t="s">
        <v>123</v>
      </c>
      <c r="E79" s="283">
        <v>8.658008658008658E-3</v>
      </c>
      <c r="F79" s="277">
        <f t="shared" si="1"/>
        <v>8.6791773833338646E-4</v>
      </c>
    </row>
    <row r="80" spans="1:6" x14ac:dyDescent="0.2">
      <c r="A80" s="273" t="s">
        <v>357</v>
      </c>
      <c r="B80" s="273" t="s">
        <v>341</v>
      </c>
      <c r="C80" s="273" t="s">
        <v>359</v>
      </c>
      <c r="D80" s="273" t="s">
        <v>124</v>
      </c>
      <c r="E80" s="283">
        <v>0.1038961038961039</v>
      </c>
      <c r="F80" s="277">
        <f t="shared" si="1"/>
        <v>1.0415012860000638E-2</v>
      </c>
    </row>
    <row r="81" spans="1:6" x14ac:dyDescent="0.2">
      <c r="A81" s="273" t="s">
        <v>357</v>
      </c>
      <c r="B81" s="273" t="s">
        <v>341</v>
      </c>
      <c r="C81" s="273" t="s">
        <v>359</v>
      </c>
      <c r="D81" s="274" t="s">
        <v>125</v>
      </c>
      <c r="E81" s="283">
        <v>5.1948051948051951E-2</v>
      </c>
      <c r="F81" s="277">
        <f t="shared" si="1"/>
        <v>5.207506430000319E-3</v>
      </c>
    </row>
    <row r="82" spans="1:6" x14ac:dyDescent="0.2">
      <c r="A82" s="273" t="s">
        <v>357</v>
      </c>
      <c r="B82" s="273" t="s">
        <v>352</v>
      </c>
      <c r="C82" s="273" t="s">
        <v>359</v>
      </c>
      <c r="D82" s="273" t="s">
        <v>126</v>
      </c>
      <c r="E82" s="283">
        <v>0.20779220779220781</v>
      </c>
      <c r="F82" s="277">
        <f t="shared" si="1"/>
        <v>2.0830025720001276E-2</v>
      </c>
    </row>
    <row r="83" spans="1:6" x14ac:dyDescent="0.2">
      <c r="A83" s="273" t="s">
        <v>357</v>
      </c>
      <c r="B83" s="273" t="s">
        <v>352</v>
      </c>
      <c r="C83" s="273" t="s">
        <v>359</v>
      </c>
      <c r="D83" s="273" t="s">
        <v>127</v>
      </c>
      <c r="E83" s="283">
        <v>2.5974025974025976E-2</v>
      </c>
      <c r="F83" s="277">
        <f t="shared" si="1"/>
        <v>2.6037532150001595E-3</v>
      </c>
    </row>
    <row r="84" spans="1:6" x14ac:dyDescent="0.2">
      <c r="A84" s="273" t="s">
        <v>357</v>
      </c>
      <c r="B84" s="273" t="s">
        <v>352</v>
      </c>
      <c r="C84" s="273" t="s">
        <v>359</v>
      </c>
      <c r="D84" s="273" t="s">
        <v>128</v>
      </c>
      <c r="E84" s="283">
        <v>5.1948051948051951E-2</v>
      </c>
      <c r="F84" s="277">
        <f t="shared" si="1"/>
        <v>5.207506430000319E-3</v>
      </c>
    </row>
    <row r="85" spans="1:6" x14ac:dyDescent="0.2">
      <c r="A85" s="273" t="s">
        <v>357</v>
      </c>
      <c r="B85" s="273" t="s">
        <v>352</v>
      </c>
      <c r="C85" s="273" t="s">
        <v>359</v>
      </c>
      <c r="D85" s="274" t="s">
        <v>129</v>
      </c>
      <c r="E85" s="283">
        <v>3.4632034632034632E-2</v>
      </c>
      <c r="F85" s="277">
        <f t="shared" si="1"/>
        <v>3.4716709533335458E-3</v>
      </c>
    </row>
    <row r="86" spans="1:6" x14ac:dyDescent="0.2">
      <c r="A86" s="273" t="s">
        <v>357</v>
      </c>
      <c r="B86" s="273" t="s">
        <v>353</v>
      </c>
      <c r="C86" s="273" t="s">
        <v>359</v>
      </c>
      <c r="D86" s="273" t="s">
        <v>130</v>
      </c>
      <c r="E86" s="283">
        <v>6.9264069264069264E-2</v>
      </c>
      <c r="F86" s="277">
        <f t="shared" si="1"/>
        <v>6.9433419066670917E-3</v>
      </c>
    </row>
    <row r="87" spans="1:6" x14ac:dyDescent="0.2">
      <c r="A87" s="273" t="s">
        <v>357</v>
      </c>
      <c r="B87" s="273" t="s">
        <v>353</v>
      </c>
      <c r="C87" s="273" t="s">
        <v>359</v>
      </c>
      <c r="D87" s="273" t="s">
        <v>131</v>
      </c>
      <c r="E87" s="283">
        <v>0.1038961038961039</v>
      </c>
      <c r="F87" s="277">
        <f t="shared" si="1"/>
        <v>1.0415012860000638E-2</v>
      </c>
    </row>
    <row r="88" spans="1:6" x14ac:dyDescent="0.2">
      <c r="A88" s="273" t="s">
        <v>357</v>
      </c>
      <c r="B88" s="273" t="s">
        <v>353</v>
      </c>
      <c r="C88" s="273" t="s">
        <v>359</v>
      </c>
      <c r="D88" s="273" t="s">
        <v>132</v>
      </c>
      <c r="E88" s="283">
        <v>5.1948051948051951E-2</v>
      </c>
      <c r="F88" s="277">
        <f t="shared" si="1"/>
        <v>5.207506430000319E-3</v>
      </c>
    </row>
    <row r="89" spans="1:6" x14ac:dyDescent="0.2">
      <c r="A89" s="273" t="s">
        <v>357</v>
      </c>
      <c r="B89" s="273" t="s">
        <v>353</v>
      </c>
      <c r="C89" s="273" t="s">
        <v>359</v>
      </c>
      <c r="D89" s="273" t="s">
        <v>133</v>
      </c>
      <c r="E89" s="283">
        <v>3.4632034632034632E-2</v>
      </c>
      <c r="F89" s="277">
        <f t="shared" si="1"/>
        <v>3.4716709533335458E-3</v>
      </c>
    </row>
    <row r="90" spans="1:6" x14ac:dyDescent="0.2">
      <c r="A90" s="273" t="s">
        <v>357</v>
      </c>
      <c r="B90" s="273" t="s">
        <v>353</v>
      </c>
      <c r="C90" s="273" t="s">
        <v>359</v>
      </c>
      <c r="D90" s="274" t="s">
        <v>134</v>
      </c>
      <c r="E90" s="283">
        <v>1.2987012987012988E-2</v>
      </c>
      <c r="F90" s="277">
        <f t="shared" si="1"/>
        <v>1.3018766075000797E-3</v>
      </c>
    </row>
    <row r="91" spans="1:6" x14ac:dyDescent="0.2">
      <c r="A91" s="273" t="s">
        <v>360</v>
      </c>
      <c r="B91" s="273" t="s">
        <v>341</v>
      </c>
      <c r="C91" s="273" t="s">
        <v>361</v>
      </c>
      <c r="D91" s="273" t="s">
        <v>135</v>
      </c>
      <c r="E91" s="283">
        <v>7.1428571428571438E-2</v>
      </c>
      <c r="F91" s="277">
        <f t="shared" si="1"/>
        <v>7.1603213412504392E-3</v>
      </c>
    </row>
    <row r="92" spans="1:6" x14ac:dyDescent="0.2">
      <c r="A92" s="273" t="s">
        <v>360</v>
      </c>
      <c r="B92" s="273" t="s">
        <v>341</v>
      </c>
      <c r="C92" s="273" t="s">
        <v>361</v>
      </c>
      <c r="D92" s="273" t="s">
        <v>137</v>
      </c>
      <c r="E92" s="283">
        <v>3.5714285714285719E-2</v>
      </c>
      <c r="F92" s="277">
        <f t="shared" si="1"/>
        <v>3.5801606706252196E-3</v>
      </c>
    </row>
    <row r="93" spans="1:6" x14ac:dyDescent="0.2">
      <c r="A93" s="273" t="s">
        <v>360</v>
      </c>
      <c r="B93" s="273" t="s">
        <v>341</v>
      </c>
      <c r="C93" s="273" t="s">
        <v>361</v>
      </c>
      <c r="D93" s="273" t="s">
        <v>138</v>
      </c>
      <c r="E93" s="283">
        <v>7.1428571428571438E-2</v>
      </c>
      <c r="F93" s="277">
        <f t="shared" si="1"/>
        <v>7.1603213412504392E-3</v>
      </c>
    </row>
    <row r="94" spans="1:6" x14ac:dyDescent="0.2">
      <c r="A94" s="273" t="s">
        <v>360</v>
      </c>
      <c r="B94" s="273" t="s">
        <v>341</v>
      </c>
      <c r="C94" s="273" t="s">
        <v>361</v>
      </c>
      <c r="D94" s="273" t="s">
        <v>139</v>
      </c>
      <c r="E94" s="283">
        <v>2.6785714285714288E-2</v>
      </c>
      <c r="F94" s="277">
        <f t="shared" si="1"/>
        <v>2.6851205029689148E-3</v>
      </c>
    </row>
    <row r="95" spans="1:6" x14ac:dyDescent="0.2">
      <c r="A95" s="273" t="s">
        <v>360</v>
      </c>
      <c r="B95" s="273" t="s">
        <v>341</v>
      </c>
      <c r="C95" s="273" t="s">
        <v>361</v>
      </c>
      <c r="D95" s="274" t="s">
        <v>140</v>
      </c>
      <c r="E95" s="283">
        <v>5.3571428571428575E-2</v>
      </c>
      <c r="F95" s="277">
        <f t="shared" si="1"/>
        <v>5.3702410059378296E-3</v>
      </c>
    </row>
    <row r="96" spans="1:6" x14ac:dyDescent="0.2">
      <c r="A96" s="273" t="s">
        <v>360</v>
      </c>
      <c r="B96" s="273" t="s">
        <v>352</v>
      </c>
      <c r="C96" s="273" t="s">
        <v>361</v>
      </c>
      <c r="D96" s="273" t="s">
        <v>141</v>
      </c>
      <c r="E96" s="283">
        <v>5.3571428571428575E-2</v>
      </c>
      <c r="F96" s="277">
        <f t="shared" si="1"/>
        <v>5.3702410059378296E-3</v>
      </c>
    </row>
    <row r="97" spans="1:6" x14ac:dyDescent="0.2">
      <c r="A97" s="273" t="s">
        <v>360</v>
      </c>
      <c r="B97" s="273" t="s">
        <v>352</v>
      </c>
      <c r="C97" s="273" t="s">
        <v>361</v>
      </c>
      <c r="D97" s="273" t="s">
        <v>142</v>
      </c>
      <c r="E97" s="283">
        <v>7.1428571428571438E-2</v>
      </c>
      <c r="F97" s="277">
        <f t="shared" si="1"/>
        <v>7.1603213412504392E-3</v>
      </c>
    </row>
    <row r="98" spans="1:6" x14ac:dyDescent="0.2">
      <c r="A98" s="273" t="s">
        <v>360</v>
      </c>
      <c r="B98" s="273" t="s">
        <v>352</v>
      </c>
      <c r="C98" s="273" t="s">
        <v>361</v>
      </c>
      <c r="D98" s="273" t="s">
        <v>143</v>
      </c>
      <c r="E98" s="283">
        <v>5.3571428571428575E-2</v>
      </c>
      <c r="F98" s="277">
        <f t="shared" si="1"/>
        <v>5.3702410059378296E-3</v>
      </c>
    </row>
    <row r="99" spans="1:6" x14ac:dyDescent="0.2">
      <c r="A99" s="273" t="s">
        <v>360</v>
      </c>
      <c r="B99" s="273" t="s">
        <v>352</v>
      </c>
      <c r="C99" s="273" t="s">
        <v>361</v>
      </c>
      <c r="D99" s="273" t="s">
        <v>144</v>
      </c>
      <c r="E99" s="283">
        <v>2.6785714285714288E-2</v>
      </c>
      <c r="F99" s="277">
        <f t="shared" si="1"/>
        <v>2.6851205029689148E-3</v>
      </c>
    </row>
    <row r="100" spans="1:6" x14ac:dyDescent="0.2">
      <c r="A100" s="273" t="s">
        <v>360</v>
      </c>
      <c r="B100" s="273" t="s">
        <v>352</v>
      </c>
      <c r="C100" s="273" t="s">
        <v>361</v>
      </c>
      <c r="D100" s="273" t="s">
        <v>145</v>
      </c>
      <c r="E100" s="283">
        <v>0.10714285714285715</v>
      </c>
      <c r="F100" s="277">
        <f t="shared" si="1"/>
        <v>1.0740482011875659E-2</v>
      </c>
    </row>
    <row r="101" spans="1:6" x14ac:dyDescent="0.2">
      <c r="A101" s="273" t="s">
        <v>360</v>
      </c>
      <c r="B101" s="273" t="s">
        <v>353</v>
      </c>
      <c r="C101" s="273" t="s">
        <v>361</v>
      </c>
      <c r="D101" s="273" t="s">
        <v>146</v>
      </c>
      <c r="E101" s="283">
        <v>0.10714285714285715</v>
      </c>
      <c r="F101" s="277">
        <f t="shared" si="1"/>
        <v>1.0740482011875659E-2</v>
      </c>
    </row>
    <row r="102" spans="1:6" x14ac:dyDescent="0.2">
      <c r="A102" s="273" t="s">
        <v>360</v>
      </c>
      <c r="B102" s="273" t="s">
        <v>353</v>
      </c>
      <c r="C102" s="273" t="s">
        <v>361</v>
      </c>
      <c r="D102" s="273" t="s">
        <v>147</v>
      </c>
      <c r="E102" s="283">
        <v>0.10714285714285715</v>
      </c>
      <c r="F102" s="277">
        <f t="shared" si="1"/>
        <v>1.0740482011875659E-2</v>
      </c>
    </row>
    <row r="103" spans="1:6" x14ac:dyDescent="0.2">
      <c r="A103" s="273" t="s">
        <v>360</v>
      </c>
      <c r="B103" s="273" t="s">
        <v>353</v>
      </c>
      <c r="C103" s="273" t="s">
        <v>361</v>
      </c>
      <c r="D103" s="273" t="s">
        <v>148</v>
      </c>
      <c r="E103" s="283">
        <v>3.5714285714285719E-2</v>
      </c>
      <c r="F103" s="277">
        <f t="shared" si="1"/>
        <v>3.5801606706252196E-3</v>
      </c>
    </row>
    <row r="104" spans="1:6" x14ac:dyDescent="0.2">
      <c r="A104" s="273" t="s">
        <v>360</v>
      </c>
      <c r="B104" s="273" t="s">
        <v>353</v>
      </c>
      <c r="C104" s="273" t="s">
        <v>361</v>
      </c>
      <c r="D104" s="273" t="s">
        <v>149</v>
      </c>
      <c r="E104" s="283">
        <v>5.3571428571428575E-2</v>
      </c>
      <c r="F104" s="277">
        <f t="shared" si="1"/>
        <v>5.3702410059378296E-3</v>
      </c>
    </row>
    <row r="105" spans="1:6" x14ac:dyDescent="0.2">
      <c r="A105" s="273" t="s">
        <v>360</v>
      </c>
      <c r="B105" s="273" t="s">
        <v>353</v>
      </c>
      <c r="C105" s="273" t="s">
        <v>361</v>
      </c>
      <c r="D105" s="273" t="s">
        <v>150</v>
      </c>
      <c r="E105" s="283">
        <v>7.1428571428571438E-2</v>
      </c>
      <c r="F105" s="277">
        <f t="shared" si="1"/>
        <v>7.1603213412504392E-3</v>
      </c>
    </row>
    <row r="106" spans="1:6" x14ac:dyDescent="0.2">
      <c r="A106" s="273" t="s">
        <v>360</v>
      </c>
      <c r="B106" s="273" t="s">
        <v>353</v>
      </c>
      <c r="C106" s="273" t="s">
        <v>361</v>
      </c>
      <c r="D106" s="274" t="s">
        <v>151</v>
      </c>
      <c r="E106" s="283">
        <v>5.3571428571428575E-2</v>
      </c>
      <c r="F106" s="277">
        <f t="shared" si="1"/>
        <v>5.3702410059378296E-3</v>
      </c>
    </row>
    <row r="107" spans="1:6" x14ac:dyDescent="0.2">
      <c r="A107" s="273" t="s">
        <v>360</v>
      </c>
      <c r="B107" s="273" t="s">
        <v>341</v>
      </c>
      <c r="C107" s="273" t="s">
        <v>362</v>
      </c>
      <c r="D107" s="273" t="s">
        <v>153</v>
      </c>
      <c r="E107" s="283">
        <v>3.4548944337811895E-2</v>
      </c>
      <c r="F107" s="277">
        <f t="shared" si="1"/>
        <v>3.4633416084359123E-3</v>
      </c>
    </row>
    <row r="108" spans="1:6" x14ac:dyDescent="0.2">
      <c r="A108" s="273" t="s">
        <v>360</v>
      </c>
      <c r="B108" s="273" t="s">
        <v>341</v>
      </c>
      <c r="C108" s="273" t="s">
        <v>362</v>
      </c>
      <c r="D108" s="273" t="s">
        <v>154</v>
      </c>
      <c r="E108" s="283">
        <v>6.9097888675623789E-2</v>
      </c>
      <c r="F108" s="277">
        <f t="shared" si="1"/>
        <v>6.9266832168718246E-3</v>
      </c>
    </row>
    <row r="109" spans="1:6" x14ac:dyDescent="0.2">
      <c r="A109" s="273" t="s">
        <v>360</v>
      </c>
      <c r="B109" s="273" t="s">
        <v>341</v>
      </c>
      <c r="C109" s="273" t="s">
        <v>362</v>
      </c>
      <c r="D109" s="273" t="s">
        <v>155</v>
      </c>
      <c r="E109" s="283">
        <v>6.9097888675623789E-2</v>
      </c>
      <c r="F109" s="277">
        <f t="shared" si="1"/>
        <v>6.9266832168718246E-3</v>
      </c>
    </row>
    <row r="110" spans="1:6" x14ac:dyDescent="0.2">
      <c r="A110" s="273" t="s">
        <v>360</v>
      </c>
      <c r="B110" s="273" t="s">
        <v>341</v>
      </c>
      <c r="C110" s="273" t="s">
        <v>362</v>
      </c>
      <c r="D110" s="273" t="s">
        <v>156</v>
      </c>
      <c r="E110" s="283">
        <v>0.10364683301343569</v>
      </c>
      <c r="F110" s="277">
        <f t="shared" si="1"/>
        <v>1.0390024825307737E-2</v>
      </c>
    </row>
    <row r="111" spans="1:6" x14ac:dyDescent="0.2">
      <c r="A111" s="273" t="s">
        <v>360</v>
      </c>
      <c r="B111" s="273" t="s">
        <v>352</v>
      </c>
      <c r="C111" s="273" t="s">
        <v>362</v>
      </c>
      <c r="D111" s="274" t="s">
        <v>157</v>
      </c>
      <c r="E111" s="283">
        <v>5.1823416506717845E-2</v>
      </c>
      <c r="F111" s="277">
        <f t="shared" si="1"/>
        <v>5.1950124126538683E-3</v>
      </c>
    </row>
    <row r="112" spans="1:6" x14ac:dyDescent="0.2">
      <c r="A112" s="273" t="s">
        <v>360</v>
      </c>
      <c r="B112" s="273" t="s">
        <v>352</v>
      </c>
      <c r="C112" s="273" t="s">
        <v>362</v>
      </c>
      <c r="D112" s="273" t="s">
        <v>158</v>
      </c>
      <c r="E112" s="283">
        <v>6.9097888675623789E-2</v>
      </c>
      <c r="F112" s="277">
        <f t="shared" si="1"/>
        <v>6.9266832168718246E-3</v>
      </c>
    </row>
    <row r="113" spans="1:6" x14ac:dyDescent="0.2">
      <c r="A113" s="273" t="s">
        <v>360</v>
      </c>
      <c r="B113" s="273" t="s">
        <v>352</v>
      </c>
      <c r="C113" s="273" t="s">
        <v>362</v>
      </c>
      <c r="D113" s="273" t="s">
        <v>159</v>
      </c>
      <c r="E113" s="283">
        <v>6.9097888675623789E-2</v>
      </c>
      <c r="F113" s="277">
        <f t="shared" si="1"/>
        <v>6.9266832168718246E-3</v>
      </c>
    </row>
    <row r="114" spans="1:6" x14ac:dyDescent="0.2">
      <c r="A114" s="273" t="s">
        <v>360</v>
      </c>
      <c r="B114" s="273" t="s">
        <v>352</v>
      </c>
      <c r="C114" s="273" t="s">
        <v>362</v>
      </c>
      <c r="D114" s="273" t="s">
        <v>160</v>
      </c>
      <c r="E114" s="283">
        <v>1.7274472168905947E-2</v>
      </c>
      <c r="F114" s="277">
        <f t="shared" si="1"/>
        <v>1.7316708042179562E-3</v>
      </c>
    </row>
    <row r="115" spans="1:6" x14ac:dyDescent="0.2">
      <c r="A115" s="273" t="s">
        <v>360</v>
      </c>
      <c r="B115" s="273" t="s">
        <v>352</v>
      </c>
      <c r="C115" s="273" t="s">
        <v>362</v>
      </c>
      <c r="D115" s="273" t="s">
        <v>161</v>
      </c>
      <c r="E115" s="283">
        <v>5.1823416506717845E-2</v>
      </c>
      <c r="F115" s="277">
        <f t="shared" si="1"/>
        <v>5.1950124126538683E-3</v>
      </c>
    </row>
    <row r="116" spans="1:6" x14ac:dyDescent="0.2">
      <c r="A116" s="273" t="s">
        <v>360</v>
      </c>
      <c r="B116" s="273" t="s">
        <v>352</v>
      </c>
      <c r="C116" s="273" t="s">
        <v>362</v>
      </c>
      <c r="D116" s="273" t="s">
        <v>162</v>
      </c>
      <c r="E116" s="283">
        <v>6.9097888675623789E-2</v>
      </c>
      <c r="F116" s="277">
        <f t="shared" si="1"/>
        <v>6.9266832168718246E-3</v>
      </c>
    </row>
    <row r="117" spans="1:6" x14ac:dyDescent="0.2">
      <c r="A117" s="273" t="s">
        <v>360</v>
      </c>
      <c r="B117" s="273" t="s">
        <v>353</v>
      </c>
      <c r="C117" s="273" t="s">
        <v>362</v>
      </c>
      <c r="D117" s="273" t="s">
        <v>163</v>
      </c>
      <c r="E117" s="283">
        <v>1.7274472168905947E-2</v>
      </c>
      <c r="F117" s="277">
        <f t="shared" si="1"/>
        <v>1.7316708042179562E-3</v>
      </c>
    </row>
    <row r="118" spans="1:6" x14ac:dyDescent="0.2">
      <c r="A118" s="273" t="s">
        <v>360</v>
      </c>
      <c r="B118" s="273" t="s">
        <v>353</v>
      </c>
      <c r="C118" s="273" t="s">
        <v>362</v>
      </c>
      <c r="D118" s="273" t="s">
        <v>164</v>
      </c>
      <c r="E118" s="283">
        <v>5.1823416506717845E-2</v>
      </c>
      <c r="F118" s="277">
        <f t="shared" si="1"/>
        <v>5.1950124126538683E-3</v>
      </c>
    </row>
    <row r="119" spans="1:6" x14ac:dyDescent="0.2">
      <c r="A119" s="273" t="s">
        <v>360</v>
      </c>
      <c r="B119" s="273" t="s">
        <v>353</v>
      </c>
      <c r="C119" s="273" t="s">
        <v>362</v>
      </c>
      <c r="D119" s="273" t="s">
        <v>165</v>
      </c>
      <c r="E119" s="283">
        <v>1.5355086372360842E-2</v>
      </c>
      <c r="F119" s="277">
        <f t="shared" si="1"/>
        <v>1.5392629370826276E-3</v>
      </c>
    </row>
    <row r="120" spans="1:6" x14ac:dyDescent="0.2">
      <c r="A120" s="273" t="s">
        <v>360</v>
      </c>
      <c r="B120" s="273" t="s">
        <v>353</v>
      </c>
      <c r="C120" s="273" t="s">
        <v>362</v>
      </c>
      <c r="D120" s="273" t="s">
        <v>166</v>
      </c>
      <c r="E120" s="283">
        <v>1.7274472168905947E-2</v>
      </c>
      <c r="F120" s="277">
        <f t="shared" si="1"/>
        <v>1.7316708042179562E-3</v>
      </c>
    </row>
    <row r="121" spans="1:6" x14ac:dyDescent="0.2">
      <c r="A121" s="273" t="s">
        <v>360</v>
      </c>
      <c r="B121" s="273" t="s">
        <v>353</v>
      </c>
      <c r="C121" s="273" t="s">
        <v>362</v>
      </c>
      <c r="D121" s="273" t="s">
        <v>167</v>
      </c>
      <c r="E121" s="283">
        <v>6.9097888675623789E-2</v>
      </c>
      <c r="F121" s="277">
        <f t="shared" si="1"/>
        <v>6.9266832168718246E-3</v>
      </c>
    </row>
    <row r="122" spans="1:6" x14ac:dyDescent="0.2">
      <c r="A122" s="273" t="s">
        <v>360</v>
      </c>
      <c r="B122" s="273" t="s">
        <v>353</v>
      </c>
      <c r="C122" s="273" t="s">
        <v>362</v>
      </c>
      <c r="D122" s="273" t="s">
        <v>168</v>
      </c>
      <c r="E122" s="283">
        <v>0.20729366602687138</v>
      </c>
      <c r="F122" s="277">
        <f t="shared" si="1"/>
        <v>2.0780049650615473E-2</v>
      </c>
    </row>
    <row r="123" spans="1:6" x14ac:dyDescent="0.2">
      <c r="A123" s="273" t="s">
        <v>360</v>
      </c>
      <c r="B123" s="273" t="s">
        <v>353</v>
      </c>
      <c r="C123" s="273" t="s">
        <v>362</v>
      </c>
      <c r="D123" s="274" t="s">
        <v>169</v>
      </c>
      <c r="E123" s="283">
        <v>1.7274472168905947E-2</v>
      </c>
      <c r="F123" s="277">
        <f t="shared" si="1"/>
        <v>1.7316708042179562E-3</v>
      </c>
    </row>
    <row r="124" spans="1:6" x14ac:dyDescent="0.2">
      <c r="A124" s="273" t="s">
        <v>360</v>
      </c>
      <c r="B124" s="273" t="s">
        <v>341</v>
      </c>
      <c r="C124" s="273" t="s">
        <v>363</v>
      </c>
      <c r="D124" s="273" t="s">
        <v>170</v>
      </c>
      <c r="E124" s="283">
        <v>7.3170731707317083E-2</v>
      </c>
      <c r="F124" s="277">
        <f t="shared" si="1"/>
        <v>7.3349633251833767E-3</v>
      </c>
    </row>
    <row r="125" spans="1:6" x14ac:dyDescent="0.2">
      <c r="A125" s="273" t="s">
        <v>360</v>
      </c>
      <c r="B125" s="273" t="s">
        <v>341</v>
      </c>
      <c r="C125" s="273" t="s">
        <v>363</v>
      </c>
      <c r="D125" s="273" t="s">
        <v>171</v>
      </c>
      <c r="E125" s="283">
        <v>9.7560975609756101E-2</v>
      </c>
      <c r="F125" s="277">
        <f t="shared" si="1"/>
        <v>9.7799511002445022E-3</v>
      </c>
    </row>
    <row r="126" spans="1:6" x14ac:dyDescent="0.2">
      <c r="A126" s="273" t="s">
        <v>360</v>
      </c>
      <c r="B126" s="273" t="s">
        <v>341</v>
      </c>
      <c r="C126" s="273" t="s">
        <v>363</v>
      </c>
      <c r="D126" s="274" t="s">
        <v>172</v>
      </c>
      <c r="E126" s="283">
        <v>7.3170731707317083E-2</v>
      </c>
      <c r="F126" s="277">
        <f t="shared" si="1"/>
        <v>7.3349633251833767E-3</v>
      </c>
    </row>
    <row r="127" spans="1:6" x14ac:dyDescent="0.2">
      <c r="A127" s="273" t="s">
        <v>360</v>
      </c>
      <c r="B127" s="273" t="s">
        <v>352</v>
      </c>
      <c r="C127" s="273" t="s">
        <v>363</v>
      </c>
      <c r="D127" s="273" t="s">
        <v>173</v>
      </c>
      <c r="E127" s="283">
        <v>0.14634146341463417</v>
      </c>
      <c r="F127" s="277">
        <f t="shared" si="1"/>
        <v>1.4669926650366753E-2</v>
      </c>
    </row>
    <row r="128" spans="1:6" x14ac:dyDescent="0.2">
      <c r="A128" s="273" t="s">
        <v>360</v>
      </c>
      <c r="B128" s="273" t="s">
        <v>352</v>
      </c>
      <c r="C128" s="273" t="s">
        <v>363</v>
      </c>
      <c r="D128" s="273" t="s">
        <v>174</v>
      </c>
      <c r="E128" s="283">
        <v>9.7560975609756101E-2</v>
      </c>
      <c r="F128" s="277">
        <f t="shared" si="1"/>
        <v>9.7799511002445022E-3</v>
      </c>
    </row>
    <row r="129" spans="1:6" x14ac:dyDescent="0.2">
      <c r="A129" s="273" t="s">
        <v>360</v>
      </c>
      <c r="B129" s="273" t="s">
        <v>352</v>
      </c>
      <c r="C129" s="273" t="s">
        <v>363</v>
      </c>
      <c r="D129" s="274" t="s">
        <v>175</v>
      </c>
      <c r="E129" s="283">
        <v>4.878048780487805E-2</v>
      </c>
      <c r="F129" s="277">
        <f t="shared" si="1"/>
        <v>4.8899755501222511E-3</v>
      </c>
    </row>
    <row r="130" spans="1:6" x14ac:dyDescent="0.2">
      <c r="A130" s="273" t="s">
        <v>360</v>
      </c>
      <c r="B130" s="273" t="s">
        <v>353</v>
      </c>
      <c r="C130" s="273" t="s">
        <v>363</v>
      </c>
      <c r="D130" s="273" t="s">
        <v>176</v>
      </c>
      <c r="E130" s="283">
        <v>0.29268292682926833</v>
      </c>
      <c r="F130" s="277">
        <f t="shared" si="1"/>
        <v>2.9339853300733507E-2</v>
      </c>
    </row>
    <row r="131" spans="1:6" x14ac:dyDescent="0.2">
      <c r="A131" s="273" t="s">
        <v>360</v>
      </c>
      <c r="B131" s="273" t="s">
        <v>353</v>
      </c>
      <c r="C131" s="273" t="s">
        <v>363</v>
      </c>
      <c r="D131" s="273" t="s">
        <v>177</v>
      </c>
      <c r="E131" s="283">
        <v>0.14634146341463417</v>
      </c>
      <c r="F131" s="277">
        <f t="shared" si="1"/>
        <v>1.4669926650366753E-2</v>
      </c>
    </row>
    <row r="132" spans="1:6" x14ac:dyDescent="0.2">
      <c r="A132" s="273" t="s">
        <v>360</v>
      </c>
      <c r="B132" s="273" t="s">
        <v>353</v>
      </c>
      <c r="C132" s="273" t="s">
        <v>363</v>
      </c>
      <c r="D132" s="274" t="s">
        <v>178</v>
      </c>
      <c r="E132" s="283">
        <v>2.4390243902439025E-2</v>
      </c>
      <c r="F132" s="277">
        <f t="shared" ref="F132:F140" si="2">E132/SUM(E$3:E$139)</f>
        <v>2.4449877750611256E-3</v>
      </c>
    </row>
    <row r="133" spans="1:6" x14ac:dyDescent="0.2">
      <c r="A133" s="273" t="s">
        <v>360</v>
      </c>
      <c r="B133" s="273" t="s">
        <v>341</v>
      </c>
      <c r="C133" s="273" t="s">
        <v>364</v>
      </c>
      <c r="D133" s="273" t="s">
        <v>179</v>
      </c>
      <c r="E133" s="283">
        <v>4.8780487804878044E-2</v>
      </c>
      <c r="F133" s="277">
        <f t="shared" si="2"/>
        <v>4.8899755501222502E-3</v>
      </c>
    </row>
    <row r="134" spans="1:6" x14ac:dyDescent="0.2">
      <c r="A134" s="273" t="s">
        <v>360</v>
      </c>
      <c r="B134" s="273" t="s">
        <v>341</v>
      </c>
      <c r="C134" s="273" t="s">
        <v>364</v>
      </c>
      <c r="D134" s="273" t="s">
        <v>180</v>
      </c>
      <c r="E134" s="283">
        <v>7.3170731707317069E-2</v>
      </c>
      <c r="F134" s="277">
        <f t="shared" si="2"/>
        <v>7.3349633251833758E-3</v>
      </c>
    </row>
    <row r="135" spans="1:6" x14ac:dyDescent="0.2">
      <c r="A135" s="273" t="s">
        <v>360</v>
      </c>
      <c r="B135" s="273" t="s">
        <v>341</v>
      </c>
      <c r="C135" s="273" t="s">
        <v>364</v>
      </c>
      <c r="D135" s="274" t="s">
        <v>181</v>
      </c>
      <c r="E135" s="283">
        <v>0.14634146341463414</v>
      </c>
      <c r="F135" s="277">
        <f t="shared" si="2"/>
        <v>1.4669926650366752E-2</v>
      </c>
    </row>
    <row r="136" spans="1:6" x14ac:dyDescent="0.2">
      <c r="A136" s="273" t="s">
        <v>360</v>
      </c>
      <c r="B136" s="273" t="s">
        <v>352</v>
      </c>
      <c r="C136" s="273" t="s">
        <v>364</v>
      </c>
      <c r="D136" s="273" t="s">
        <v>182</v>
      </c>
      <c r="E136" s="283">
        <v>0.19512195121951217</v>
      </c>
      <c r="F136" s="277">
        <f t="shared" si="2"/>
        <v>1.9559902200489001E-2</v>
      </c>
    </row>
    <row r="137" spans="1:6" x14ac:dyDescent="0.2">
      <c r="A137" s="273" t="s">
        <v>360</v>
      </c>
      <c r="B137" s="273" t="s">
        <v>352</v>
      </c>
      <c r="C137" s="273" t="s">
        <v>364</v>
      </c>
      <c r="D137" s="273" t="s">
        <v>183</v>
      </c>
      <c r="E137" s="283">
        <v>0.19512195121951217</v>
      </c>
      <c r="F137" s="277">
        <f t="shared" si="2"/>
        <v>1.9559902200489001E-2</v>
      </c>
    </row>
    <row r="138" spans="1:6" x14ac:dyDescent="0.2">
      <c r="A138" s="273" t="s">
        <v>360</v>
      </c>
      <c r="B138" s="273" t="s">
        <v>352</v>
      </c>
      <c r="C138" s="273" t="s">
        <v>364</v>
      </c>
      <c r="D138" s="274" t="s">
        <v>184</v>
      </c>
      <c r="E138" s="283">
        <v>0.29268292682926828</v>
      </c>
      <c r="F138" s="277">
        <f t="shared" si="2"/>
        <v>2.9339853300733503E-2</v>
      </c>
    </row>
    <row r="139" spans="1:6" x14ac:dyDescent="0.2">
      <c r="A139" s="273" t="s">
        <v>360</v>
      </c>
      <c r="B139" s="273" t="s">
        <v>353</v>
      </c>
      <c r="C139" s="273" t="s">
        <v>364</v>
      </c>
      <c r="D139" s="273" t="s">
        <v>185</v>
      </c>
      <c r="E139" s="283">
        <v>2.4390243902439022E-2</v>
      </c>
      <c r="F139" s="277">
        <f t="shared" si="2"/>
        <v>2.4449877750611251E-3</v>
      </c>
    </row>
    <row r="140" spans="1:6" x14ac:dyDescent="0.2">
      <c r="A140" s="273" t="s">
        <v>360</v>
      </c>
      <c r="B140" s="273" t="s">
        <v>353</v>
      </c>
      <c r="C140" s="273" t="s">
        <v>364</v>
      </c>
      <c r="D140" s="273" t="s">
        <v>186</v>
      </c>
      <c r="E140" s="283">
        <v>2.4390243902439022E-2</v>
      </c>
      <c r="F140" s="277">
        <f t="shared" si="2"/>
        <v>2.4449877750611251E-3</v>
      </c>
    </row>
    <row r="141" spans="1:6" x14ac:dyDescent="0.2">
      <c r="F141" s="281">
        <f>SUM(F2:F140)</f>
        <v>1.0024449877750614</v>
      </c>
    </row>
  </sheetData>
  <conditionalFormatting sqref="E3:E17">
    <cfRule type="dataBar" priority="3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{BB4B6B26-846E-9548-B8E1-46D945A1F324}</x14:id>
        </ext>
      </extLst>
    </cfRule>
  </conditionalFormatting>
  <conditionalFormatting sqref="E18:E24">
    <cfRule type="dataBar" priority="28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{25F6C5EE-A087-E446-B483-4E04BAE730DE}</x14:id>
        </ext>
      </extLst>
    </cfRule>
  </conditionalFormatting>
  <conditionalFormatting sqref="E26:E27">
    <cfRule type="dataBar" priority="2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{BD909AEC-9FD0-4349-9A7F-F22ED6AE12B4}</x14:id>
        </ext>
      </extLst>
    </cfRule>
  </conditionalFormatting>
  <conditionalFormatting sqref="E28:E30 E25">
    <cfRule type="dataBar" priority="2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{98D943D9-705E-4C40-BBF3-FA5E327DFF27}</x14:id>
        </ext>
      </extLst>
    </cfRule>
  </conditionalFormatting>
  <conditionalFormatting sqref="E31:E34">
    <cfRule type="dataBar" priority="2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{E8AB0286-617D-4049-B0B9-635D81B9257B}</x14:id>
        </ext>
      </extLst>
    </cfRule>
  </conditionalFormatting>
  <conditionalFormatting sqref="E35:E37">
    <cfRule type="dataBar" priority="2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{56EA1C6B-AC45-C149-8C70-95287C2DD130}</x14:id>
        </ext>
      </extLst>
    </cfRule>
  </conditionalFormatting>
  <conditionalFormatting sqref="E38:E39">
    <cfRule type="dataBar" priority="2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{6C4B1F08-8635-FE4C-9824-25C2180E7B40}</x14:id>
        </ext>
      </extLst>
    </cfRule>
  </conditionalFormatting>
  <conditionalFormatting sqref="E40:E42">
    <cfRule type="dataBar" priority="2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{52FB5DD6-E083-FF4A-907B-A5CD85EB6227}</x14:id>
        </ext>
      </extLst>
    </cfRule>
  </conditionalFormatting>
  <conditionalFormatting sqref="E43:E45">
    <cfRule type="dataBar" priority="2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{A01E4965-D08A-534B-A56A-712A3ED0619C}</x14:id>
        </ext>
      </extLst>
    </cfRule>
  </conditionalFormatting>
  <conditionalFormatting sqref="E46:E52">
    <cfRule type="dataBar" priority="2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{6EA086EF-47A2-ED48-A369-4FD9FD6160DF}</x14:id>
        </ext>
      </extLst>
    </cfRule>
  </conditionalFormatting>
  <conditionalFormatting sqref="E53">
    <cfRule type="dataBar" priority="19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{ABFF6A42-BA9B-2047-9D7B-DB42A0633B9C}</x14:id>
        </ext>
      </extLst>
    </cfRule>
  </conditionalFormatting>
  <conditionalFormatting sqref="E54:E66">
    <cfRule type="dataBar" priority="18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{20442163-69F3-A14C-B049-C46ACDD1B8DA}</x14:id>
        </ext>
      </extLst>
    </cfRule>
  </conditionalFormatting>
  <conditionalFormatting sqref="E67">
    <cfRule type="dataBar" priority="1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{92949B80-37FF-224B-8926-B620540BF241}</x14:id>
        </ext>
      </extLst>
    </cfRule>
  </conditionalFormatting>
  <conditionalFormatting sqref="E68:E75">
    <cfRule type="dataBar" priority="1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{6B0112AB-8873-3E43-83E4-7EEF64025679}</x14:id>
        </ext>
      </extLst>
    </cfRule>
  </conditionalFormatting>
  <conditionalFormatting sqref="E76">
    <cfRule type="dataBar" priority="1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{3E738EEF-297D-5E47-B966-C21CE27417D4}</x14:id>
        </ext>
      </extLst>
    </cfRule>
  </conditionalFormatting>
  <conditionalFormatting sqref="E77:E81">
    <cfRule type="dataBar" priority="1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{B9ED3088-8E90-C24D-AC48-CE62EDB44177}</x14:id>
        </ext>
      </extLst>
    </cfRule>
  </conditionalFormatting>
  <conditionalFormatting sqref="E82:E85">
    <cfRule type="dataBar" priority="1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{D062473A-39E9-A848-9C5B-21B12431ED93}</x14:id>
        </ext>
      </extLst>
    </cfRule>
  </conditionalFormatting>
  <conditionalFormatting sqref="E86:E90">
    <cfRule type="dataBar" priority="1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{66D89A1C-5F35-5640-BBE7-28E75205E213}</x14:id>
        </ext>
      </extLst>
    </cfRule>
  </conditionalFormatting>
  <conditionalFormatting sqref="E91:E95">
    <cfRule type="dataBar" priority="1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{91A64455-D4F2-954F-8A62-AE17AA1311DA}</x14:id>
        </ext>
      </extLst>
    </cfRule>
  </conditionalFormatting>
  <conditionalFormatting sqref="E96:E106">
    <cfRule type="dataBar" priority="1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{4858D209-226F-FC41-AB10-445C5D03FDC3}</x14:id>
        </ext>
      </extLst>
    </cfRule>
  </conditionalFormatting>
  <conditionalFormatting sqref="E107">
    <cfRule type="dataBar" priority="9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{BB579E1A-5C17-BB4F-A44E-3E4009B8D558}</x14:id>
        </ext>
      </extLst>
    </cfRule>
  </conditionalFormatting>
  <conditionalFormatting sqref="E108:E110">
    <cfRule type="dataBar" priority="8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{5C6C6AD4-9433-904A-BE3B-552EFFC09ED7}</x14:id>
        </ext>
      </extLst>
    </cfRule>
  </conditionalFormatting>
  <conditionalFormatting sqref="E111:E123">
    <cfRule type="dataBar" priority="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{5C0C342D-1873-F942-9A54-F3D5D2FC58B4}</x14:id>
        </ext>
      </extLst>
    </cfRule>
  </conditionalFormatting>
  <conditionalFormatting sqref="E124:E126">
    <cfRule type="dataBar" priority="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{A1BB5979-745E-9642-9BAD-FEB4514B0345}</x14:id>
        </ext>
      </extLst>
    </cfRule>
  </conditionalFormatting>
  <conditionalFormatting sqref="E127:E129">
    <cfRule type="dataBar" priority="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{E7B174DB-DD5F-E841-BF62-442BAD7F565D}</x14:id>
        </ext>
      </extLst>
    </cfRule>
  </conditionalFormatting>
  <conditionalFormatting sqref="E130:E132">
    <cfRule type="dataBar" priority="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{8CB4A598-99AD-064D-BC87-B07315BA7448}</x14:id>
        </ext>
      </extLst>
    </cfRule>
  </conditionalFormatting>
  <conditionalFormatting sqref="E133:E135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{76A0BAF6-30C7-A84D-B868-5DD1A46686EB}</x14:id>
        </ext>
      </extLst>
    </cfRule>
  </conditionalFormatting>
  <conditionalFormatting sqref="E136:E138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{817979C8-804B-FD41-9135-08408ACA0E28}</x14:id>
        </ext>
      </extLst>
    </cfRule>
  </conditionalFormatting>
  <conditionalFormatting sqref="E139:E140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{80D82B12-CCEB-834C-8C1E-33D12B69C9ED}</x14:id>
        </ext>
      </extLst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B4B6B26-846E-9548-B8E1-46D945A1F324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E3:E17</xm:sqref>
        </x14:conditionalFormatting>
        <x14:conditionalFormatting xmlns:xm="http://schemas.microsoft.com/office/excel/2006/main">
          <x14:cfRule type="dataBar" id="{25F6C5EE-A087-E446-B483-4E04BAE730D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E18:E24</xm:sqref>
        </x14:conditionalFormatting>
        <x14:conditionalFormatting xmlns:xm="http://schemas.microsoft.com/office/excel/2006/main">
          <x14:cfRule type="dataBar" id="{BD909AEC-9FD0-4349-9A7F-F22ED6AE12B4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E26:E27</xm:sqref>
        </x14:conditionalFormatting>
        <x14:conditionalFormatting xmlns:xm="http://schemas.microsoft.com/office/excel/2006/main">
          <x14:cfRule type="dataBar" id="{98D943D9-705E-4C40-BBF3-FA5E327DFF2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E28:E30 E25</xm:sqref>
        </x14:conditionalFormatting>
        <x14:conditionalFormatting xmlns:xm="http://schemas.microsoft.com/office/excel/2006/main">
          <x14:cfRule type="dataBar" id="{E8AB0286-617D-4049-B0B9-635D81B9257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E31:E34</xm:sqref>
        </x14:conditionalFormatting>
        <x14:conditionalFormatting xmlns:xm="http://schemas.microsoft.com/office/excel/2006/main">
          <x14:cfRule type="dataBar" id="{56EA1C6B-AC45-C149-8C70-95287C2DD13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E35:E37</xm:sqref>
        </x14:conditionalFormatting>
        <x14:conditionalFormatting xmlns:xm="http://schemas.microsoft.com/office/excel/2006/main">
          <x14:cfRule type="dataBar" id="{6C4B1F08-8635-FE4C-9824-25C2180E7B4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E38:E39</xm:sqref>
        </x14:conditionalFormatting>
        <x14:conditionalFormatting xmlns:xm="http://schemas.microsoft.com/office/excel/2006/main">
          <x14:cfRule type="dataBar" id="{52FB5DD6-E083-FF4A-907B-A5CD85EB622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E40:E42</xm:sqref>
        </x14:conditionalFormatting>
        <x14:conditionalFormatting xmlns:xm="http://schemas.microsoft.com/office/excel/2006/main">
          <x14:cfRule type="dataBar" id="{A01E4965-D08A-534B-A56A-712A3ED0619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E43:E45</xm:sqref>
        </x14:conditionalFormatting>
        <x14:conditionalFormatting xmlns:xm="http://schemas.microsoft.com/office/excel/2006/main">
          <x14:cfRule type="dataBar" id="{6EA086EF-47A2-ED48-A369-4FD9FD6160D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E46:E52</xm:sqref>
        </x14:conditionalFormatting>
        <x14:conditionalFormatting xmlns:xm="http://schemas.microsoft.com/office/excel/2006/main">
          <x14:cfRule type="dataBar" id="{ABFF6A42-BA9B-2047-9D7B-DB42A0633B9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E53</xm:sqref>
        </x14:conditionalFormatting>
        <x14:conditionalFormatting xmlns:xm="http://schemas.microsoft.com/office/excel/2006/main">
          <x14:cfRule type="dataBar" id="{20442163-69F3-A14C-B049-C46ACDD1B8DA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E54:E66</xm:sqref>
        </x14:conditionalFormatting>
        <x14:conditionalFormatting xmlns:xm="http://schemas.microsoft.com/office/excel/2006/main">
          <x14:cfRule type="dataBar" id="{92949B80-37FF-224B-8926-B620540BF241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E67</xm:sqref>
        </x14:conditionalFormatting>
        <x14:conditionalFormatting xmlns:xm="http://schemas.microsoft.com/office/excel/2006/main">
          <x14:cfRule type="dataBar" id="{6B0112AB-8873-3E43-83E4-7EEF6402567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E68:E75</xm:sqref>
        </x14:conditionalFormatting>
        <x14:conditionalFormatting xmlns:xm="http://schemas.microsoft.com/office/excel/2006/main">
          <x14:cfRule type="dataBar" id="{3E738EEF-297D-5E47-B966-C21CE27417D4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E76</xm:sqref>
        </x14:conditionalFormatting>
        <x14:conditionalFormatting xmlns:xm="http://schemas.microsoft.com/office/excel/2006/main">
          <x14:cfRule type="dataBar" id="{B9ED3088-8E90-C24D-AC48-CE62EDB4417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E77:E81</xm:sqref>
        </x14:conditionalFormatting>
        <x14:conditionalFormatting xmlns:xm="http://schemas.microsoft.com/office/excel/2006/main">
          <x14:cfRule type="dataBar" id="{D062473A-39E9-A848-9C5B-21B12431ED9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E82:E85</xm:sqref>
        </x14:conditionalFormatting>
        <x14:conditionalFormatting xmlns:xm="http://schemas.microsoft.com/office/excel/2006/main">
          <x14:cfRule type="dataBar" id="{66D89A1C-5F35-5640-BBE7-28E75205E21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E86:E90</xm:sqref>
        </x14:conditionalFormatting>
        <x14:conditionalFormatting xmlns:xm="http://schemas.microsoft.com/office/excel/2006/main">
          <x14:cfRule type="dataBar" id="{91A64455-D4F2-954F-8A62-AE17AA1311DA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E91:E95</xm:sqref>
        </x14:conditionalFormatting>
        <x14:conditionalFormatting xmlns:xm="http://schemas.microsoft.com/office/excel/2006/main">
          <x14:cfRule type="dataBar" id="{4858D209-226F-FC41-AB10-445C5D03FDC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E96:E106</xm:sqref>
        </x14:conditionalFormatting>
        <x14:conditionalFormatting xmlns:xm="http://schemas.microsoft.com/office/excel/2006/main">
          <x14:cfRule type="dataBar" id="{BB579E1A-5C17-BB4F-A44E-3E4009B8D558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E107</xm:sqref>
        </x14:conditionalFormatting>
        <x14:conditionalFormatting xmlns:xm="http://schemas.microsoft.com/office/excel/2006/main">
          <x14:cfRule type="dataBar" id="{5C6C6AD4-9433-904A-BE3B-552EFFC09ED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E108:E110</xm:sqref>
        </x14:conditionalFormatting>
        <x14:conditionalFormatting xmlns:xm="http://schemas.microsoft.com/office/excel/2006/main">
          <x14:cfRule type="dataBar" id="{5C0C342D-1873-F942-9A54-F3D5D2FC58B4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E111:E123</xm:sqref>
        </x14:conditionalFormatting>
        <x14:conditionalFormatting xmlns:xm="http://schemas.microsoft.com/office/excel/2006/main">
          <x14:cfRule type="dataBar" id="{A1BB5979-745E-9642-9BAD-FEB4514B034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E124:E126</xm:sqref>
        </x14:conditionalFormatting>
        <x14:conditionalFormatting xmlns:xm="http://schemas.microsoft.com/office/excel/2006/main">
          <x14:cfRule type="dataBar" id="{E7B174DB-DD5F-E841-BF62-442BAD7F565D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E127:E129</xm:sqref>
        </x14:conditionalFormatting>
        <x14:conditionalFormatting xmlns:xm="http://schemas.microsoft.com/office/excel/2006/main">
          <x14:cfRule type="dataBar" id="{8CB4A598-99AD-064D-BC87-B07315BA7448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E130:E132</xm:sqref>
        </x14:conditionalFormatting>
        <x14:conditionalFormatting xmlns:xm="http://schemas.microsoft.com/office/excel/2006/main">
          <x14:cfRule type="dataBar" id="{76A0BAF6-30C7-A84D-B868-5DD1A46686E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E133:E135</xm:sqref>
        </x14:conditionalFormatting>
        <x14:conditionalFormatting xmlns:xm="http://schemas.microsoft.com/office/excel/2006/main">
          <x14:cfRule type="dataBar" id="{817979C8-804B-FD41-9135-08408ACA0E28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E136:E138</xm:sqref>
        </x14:conditionalFormatting>
        <x14:conditionalFormatting xmlns:xm="http://schemas.microsoft.com/office/excel/2006/main">
          <x14:cfRule type="dataBar" id="{80D82B12-CCEB-834C-8C1E-33D12B69C9ED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E139:E140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FF47-1A22-413C-8ADA-6A2FC2CDCB42}">
  <sheetPr>
    <tabColor theme="4"/>
  </sheetPr>
  <dimension ref="B1:T34"/>
  <sheetViews>
    <sheetView workbookViewId="0">
      <selection activeCell="L25" sqref="L25"/>
    </sheetView>
  </sheetViews>
  <sheetFormatPr baseColWidth="10" defaultRowHeight="16" x14ac:dyDescent="0.2"/>
  <cols>
    <col min="2" max="2" width="31.1640625" style="10" customWidth="1"/>
    <col min="3" max="5" width="8.1640625" style="10" customWidth="1"/>
    <col min="6" max="6" width="6.83203125" style="10" customWidth="1"/>
    <col min="7" max="7" width="10.1640625" style="10" customWidth="1"/>
    <col min="8" max="8" width="8.6640625" style="10" customWidth="1"/>
    <col min="9" max="9" width="4.5" style="10" customWidth="1"/>
    <col min="10" max="10" width="9.33203125" style="10" customWidth="1"/>
    <col min="12" max="12" width="31.1640625" style="10" customWidth="1"/>
    <col min="13" max="15" width="8.1640625" style="10" customWidth="1"/>
    <col min="16" max="16" width="6.83203125" style="10" customWidth="1"/>
    <col min="17" max="17" width="10.1640625" style="10" customWidth="1"/>
    <col min="18" max="18" width="8.6640625" style="10" customWidth="1"/>
    <col min="19" max="19" width="4.5" style="10" customWidth="1"/>
    <col min="20" max="20" width="9.33203125" style="10" customWidth="1"/>
  </cols>
  <sheetData>
    <row r="1" spans="2:20" ht="17" thickBot="1" x14ac:dyDescent="0.25">
      <c r="B1" s="9"/>
      <c r="C1" s="8"/>
      <c r="D1" s="8"/>
      <c r="E1" s="8"/>
      <c r="F1" s="8"/>
      <c r="G1" s="8"/>
      <c r="H1" s="8"/>
      <c r="I1" s="8"/>
      <c r="J1" s="8"/>
      <c r="L1" s="9"/>
      <c r="M1" s="8"/>
      <c r="N1" s="8"/>
      <c r="O1" s="8"/>
      <c r="P1" s="8"/>
      <c r="Q1" s="8"/>
      <c r="R1" s="8"/>
      <c r="S1" s="8"/>
      <c r="T1" s="8"/>
    </row>
    <row r="2" spans="2:20" ht="16.25" customHeight="1" x14ac:dyDescent="0.2">
      <c r="B2" s="238" t="s">
        <v>19</v>
      </c>
      <c r="C2" s="263" t="s">
        <v>10</v>
      </c>
      <c r="D2" s="263"/>
      <c r="E2" s="263"/>
      <c r="F2" s="264" t="s">
        <v>25</v>
      </c>
      <c r="G2" s="266" t="s">
        <v>23</v>
      </c>
      <c r="H2" s="266" t="s">
        <v>24</v>
      </c>
      <c r="I2" s="268" t="s">
        <v>11</v>
      </c>
      <c r="J2" s="268"/>
      <c r="L2" s="238" t="s">
        <v>19</v>
      </c>
      <c r="M2" s="263" t="s">
        <v>10</v>
      </c>
      <c r="N2" s="263"/>
      <c r="O2" s="263"/>
      <c r="P2" s="264" t="s">
        <v>25</v>
      </c>
      <c r="Q2" s="266" t="s">
        <v>23</v>
      </c>
      <c r="R2" s="266" t="s">
        <v>24</v>
      </c>
      <c r="S2" s="268" t="s">
        <v>11</v>
      </c>
      <c r="T2" s="268"/>
    </row>
    <row r="3" spans="2:20" x14ac:dyDescent="0.2">
      <c r="B3" s="240"/>
      <c r="C3" s="17" t="s">
        <v>17</v>
      </c>
      <c r="D3" s="18" t="s">
        <v>18</v>
      </c>
      <c r="E3" s="19" t="s">
        <v>8</v>
      </c>
      <c r="F3" s="265"/>
      <c r="G3" s="267"/>
      <c r="H3" s="267"/>
      <c r="I3" s="269"/>
      <c r="J3" s="269"/>
      <c r="L3" s="240"/>
      <c r="M3" s="17" t="s">
        <v>17</v>
      </c>
      <c r="N3" s="18" t="s">
        <v>18</v>
      </c>
      <c r="O3" s="19" t="s">
        <v>8</v>
      </c>
      <c r="P3" s="265"/>
      <c r="Q3" s="267"/>
      <c r="R3" s="267"/>
      <c r="S3" s="269"/>
      <c r="T3" s="269"/>
    </row>
    <row r="4" spans="2:20" ht="42" x14ac:dyDescent="0.2">
      <c r="B4" s="21" t="s">
        <v>26</v>
      </c>
      <c r="C4" s="22">
        <v>3</v>
      </c>
      <c r="D4" s="22">
        <v>1</v>
      </c>
      <c r="E4" s="22">
        <v>1</v>
      </c>
      <c r="F4" s="23">
        <f>IFERROR((C4*D4*E4)/64," ")</f>
        <v>4.6875E-2</v>
      </c>
      <c r="G4" s="24">
        <f>1/(C4*D4*E4)</f>
        <v>0.33333333333333331</v>
      </c>
      <c r="H4" s="25">
        <f>G4/SUM(G$4:G$24)</f>
        <v>4.3243243243243246E-2</v>
      </c>
      <c r="I4" s="22">
        <v>7</v>
      </c>
      <c r="J4" s="26" t="str">
        <f>IF(AND(I4=1),"DEFICIENTE",IF(AND(I4=3),"REGULAR",IF(AND(I4=7),"BUENO",IF(AND(I4=10),"EXCELENTE"," "))))</f>
        <v>BUENO</v>
      </c>
      <c r="L4" s="21" t="s">
        <v>26</v>
      </c>
      <c r="M4" s="22">
        <v>3</v>
      </c>
      <c r="N4" s="22">
        <v>1</v>
      </c>
      <c r="O4" s="22">
        <v>1</v>
      </c>
      <c r="P4" s="23">
        <f>IFERROR((M4*N4*O4)/64," ")</f>
        <v>4.6875E-2</v>
      </c>
      <c r="Q4" s="24">
        <f>1/(M4*N4*O4)</f>
        <v>0.33333333333333331</v>
      </c>
      <c r="R4" s="25">
        <f t="shared" ref="R4:R21" si="0">Q4/SUM(Q$4:Q$20)</f>
        <v>4.5714285714285714E-2</v>
      </c>
      <c r="S4" s="22">
        <v>7</v>
      </c>
      <c r="T4" s="26" t="str">
        <f>IF(AND(S4=1),"DEFICIENTE",IF(AND(S4=3),"REGULAR",IF(AND(S4=7),"BUENO",IF(AND(S4=10),"EXCELENTE"," "))))</f>
        <v>BUENO</v>
      </c>
    </row>
    <row r="5" spans="2:20" ht="42" x14ac:dyDescent="0.2">
      <c r="B5" s="21" t="s">
        <v>27</v>
      </c>
      <c r="C5" s="22">
        <v>1</v>
      </c>
      <c r="D5" s="22">
        <v>3</v>
      </c>
      <c r="E5" s="22">
        <v>2</v>
      </c>
      <c r="F5" s="23">
        <f t="shared" ref="F5:F24" si="1">IFERROR((C5*D5*E5)/64," ")</f>
        <v>9.375E-2</v>
      </c>
      <c r="G5" s="24">
        <f t="shared" ref="G5:G24" si="2">1/(C5*D5*E5)</f>
        <v>0.16666666666666666</v>
      </c>
      <c r="H5" s="25">
        <f t="shared" ref="H5:H12" si="3">G5/SUM(G$4:G$24)</f>
        <v>2.1621621621621623E-2</v>
      </c>
      <c r="I5" s="22">
        <v>1</v>
      </c>
      <c r="J5" s="26" t="str">
        <f t="shared" ref="J5:J24" si="4">IF(AND(I5=1),"DEFICIENTE",IF(AND(I5=3),"REGULAR",IF(AND(I5=7),"BUENO",IF(AND(I5=10),"EXCELENTE"," "))))</f>
        <v>DEFICIENTE</v>
      </c>
      <c r="L5" s="21" t="s">
        <v>27</v>
      </c>
      <c r="M5" s="22">
        <v>1</v>
      </c>
      <c r="N5" s="22">
        <v>3</v>
      </c>
      <c r="O5" s="22">
        <v>2</v>
      </c>
      <c r="P5" s="23">
        <f t="shared" ref="P5:P21" si="5">IFERROR((M5*N5*O5)/64," ")</f>
        <v>9.375E-2</v>
      </c>
      <c r="Q5" s="24">
        <f t="shared" ref="Q5:Q21" si="6">1/(M5*N5*O5)</f>
        <v>0.16666666666666666</v>
      </c>
      <c r="R5" s="25">
        <f t="shared" si="0"/>
        <v>2.2857142857142857E-2</v>
      </c>
      <c r="S5" s="22">
        <v>1</v>
      </c>
      <c r="T5" s="26" t="str">
        <f t="shared" ref="T5:T21" si="7">IF(AND(S5=1),"DEFICIENTE",IF(AND(S5=3),"REGULAR",IF(AND(S5=7),"BUENO",IF(AND(S5=10),"EXCELENTE"," "))))</f>
        <v>DEFICIENTE</v>
      </c>
    </row>
    <row r="6" spans="2:20" ht="56" x14ac:dyDescent="0.2">
      <c r="B6" s="21" t="s">
        <v>28</v>
      </c>
      <c r="C6" s="22">
        <v>1</v>
      </c>
      <c r="D6" s="22">
        <v>2</v>
      </c>
      <c r="E6" s="22">
        <v>4</v>
      </c>
      <c r="F6" s="23">
        <f t="shared" si="1"/>
        <v>0.125</v>
      </c>
      <c r="G6" s="24">
        <f t="shared" si="2"/>
        <v>0.125</v>
      </c>
      <c r="H6" s="25">
        <f t="shared" si="3"/>
        <v>1.6216216216216217E-2</v>
      </c>
      <c r="I6" s="22">
        <v>7</v>
      </c>
      <c r="J6" s="26" t="str">
        <f t="shared" si="4"/>
        <v>BUENO</v>
      </c>
      <c r="L6" s="21" t="s">
        <v>28</v>
      </c>
      <c r="M6" s="22">
        <v>1</v>
      </c>
      <c r="N6" s="22">
        <v>2</v>
      </c>
      <c r="O6" s="22">
        <v>4</v>
      </c>
      <c r="P6" s="23">
        <f t="shared" si="5"/>
        <v>0.125</v>
      </c>
      <c r="Q6" s="24">
        <f t="shared" si="6"/>
        <v>0.125</v>
      </c>
      <c r="R6" s="25">
        <f t="shared" si="0"/>
        <v>1.7142857142857144E-2</v>
      </c>
      <c r="S6" s="22">
        <v>7</v>
      </c>
      <c r="T6" s="26" t="str">
        <f t="shared" si="7"/>
        <v>BUENO</v>
      </c>
    </row>
    <row r="7" spans="2:20" ht="42" x14ac:dyDescent="0.2">
      <c r="B7" s="21" t="s">
        <v>13</v>
      </c>
      <c r="C7" s="22">
        <v>1</v>
      </c>
      <c r="D7" s="22">
        <v>2</v>
      </c>
      <c r="E7" s="22">
        <v>3</v>
      </c>
      <c r="F7" s="23">
        <f t="shared" si="1"/>
        <v>9.375E-2</v>
      </c>
      <c r="G7" s="24">
        <f t="shared" si="2"/>
        <v>0.16666666666666666</v>
      </c>
      <c r="H7" s="25">
        <f t="shared" si="3"/>
        <v>2.1621621621621623E-2</v>
      </c>
      <c r="I7" s="22">
        <v>10</v>
      </c>
      <c r="J7" s="26" t="str">
        <f t="shared" si="4"/>
        <v>EXCELENTE</v>
      </c>
      <c r="L7" s="21" t="s">
        <v>13</v>
      </c>
      <c r="M7" s="22">
        <v>1</v>
      </c>
      <c r="N7" s="22">
        <v>2</v>
      </c>
      <c r="O7" s="22">
        <v>3</v>
      </c>
      <c r="P7" s="23">
        <f t="shared" si="5"/>
        <v>9.375E-2</v>
      </c>
      <c r="Q7" s="24">
        <f t="shared" si="6"/>
        <v>0.16666666666666666</v>
      </c>
      <c r="R7" s="25">
        <f t="shared" si="0"/>
        <v>2.2857142857142857E-2</v>
      </c>
      <c r="S7" s="22">
        <v>10</v>
      </c>
      <c r="T7" s="26" t="str">
        <f t="shared" si="7"/>
        <v>EXCELENTE</v>
      </c>
    </row>
    <row r="8" spans="2:20" ht="42" x14ac:dyDescent="0.2">
      <c r="B8" s="21" t="s">
        <v>29</v>
      </c>
      <c r="C8" s="22">
        <v>1</v>
      </c>
      <c r="D8" s="22">
        <v>2</v>
      </c>
      <c r="E8" s="22">
        <v>1</v>
      </c>
      <c r="F8" s="23">
        <f t="shared" si="1"/>
        <v>3.125E-2</v>
      </c>
      <c r="G8" s="24">
        <f t="shared" si="2"/>
        <v>0.5</v>
      </c>
      <c r="H8" s="25">
        <f t="shared" si="3"/>
        <v>6.4864864864864868E-2</v>
      </c>
      <c r="I8" s="22">
        <v>7</v>
      </c>
      <c r="J8" s="26" t="str">
        <f t="shared" si="4"/>
        <v>BUENO</v>
      </c>
      <c r="L8" s="21" t="s">
        <v>29</v>
      </c>
      <c r="M8" s="22">
        <v>1</v>
      </c>
      <c r="N8" s="22">
        <v>2</v>
      </c>
      <c r="O8" s="22">
        <v>1</v>
      </c>
      <c r="P8" s="23">
        <f t="shared" si="5"/>
        <v>3.125E-2</v>
      </c>
      <c r="Q8" s="24">
        <f t="shared" si="6"/>
        <v>0.5</v>
      </c>
      <c r="R8" s="25">
        <f t="shared" si="0"/>
        <v>6.8571428571428575E-2</v>
      </c>
      <c r="S8" s="22">
        <v>7</v>
      </c>
      <c r="T8" s="26" t="str">
        <f t="shared" si="7"/>
        <v>BUENO</v>
      </c>
    </row>
    <row r="9" spans="2:20" ht="43" thickBot="1" x14ac:dyDescent="0.25">
      <c r="B9" s="21" t="s">
        <v>30</v>
      </c>
      <c r="C9" s="22">
        <v>1</v>
      </c>
      <c r="D9" s="22">
        <v>2</v>
      </c>
      <c r="E9" s="22">
        <v>3</v>
      </c>
      <c r="F9" s="23">
        <f t="shared" si="1"/>
        <v>9.375E-2</v>
      </c>
      <c r="G9" s="24">
        <f t="shared" si="2"/>
        <v>0.16666666666666666</v>
      </c>
      <c r="H9" s="25">
        <f t="shared" si="3"/>
        <v>2.1621621621621623E-2</v>
      </c>
      <c r="I9" s="22">
        <v>1</v>
      </c>
      <c r="J9" s="26" t="str">
        <f t="shared" si="4"/>
        <v>DEFICIENTE</v>
      </c>
      <c r="L9" s="36" t="s">
        <v>33</v>
      </c>
      <c r="M9" s="37">
        <v>1</v>
      </c>
      <c r="N9" s="37">
        <v>2</v>
      </c>
      <c r="O9" s="37">
        <v>1</v>
      </c>
      <c r="P9" s="38">
        <f t="shared" si="5"/>
        <v>3.125E-2</v>
      </c>
      <c r="Q9" s="39">
        <f t="shared" si="6"/>
        <v>0.5</v>
      </c>
      <c r="R9" s="40">
        <f t="shared" si="0"/>
        <v>6.8571428571428575E-2</v>
      </c>
      <c r="S9" s="37">
        <v>3</v>
      </c>
      <c r="T9" s="60" t="str">
        <f t="shared" si="7"/>
        <v>REGULAR</v>
      </c>
    </row>
    <row r="10" spans="2:20" ht="56" x14ac:dyDescent="0.2">
      <c r="B10" s="21" t="s">
        <v>31</v>
      </c>
      <c r="C10" s="22">
        <v>4</v>
      </c>
      <c r="D10" s="22">
        <v>2</v>
      </c>
      <c r="E10" s="22">
        <v>2</v>
      </c>
      <c r="F10" s="23">
        <f t="shared" si="1"/>
        <v>0.25</v>
      </c>
      <c r="G10" s="24">
        <f t="shared" si="2"/>
        <v>6.25E-2</v>
      </c>
      <c r="H10" s="25">
        <f t="shared" si="3"/>
        <v>8.1081081081081086E-3</v>
      </c>
      <c r="I10" s="22">
        <v>7</v>
      </c>
      <c r="J10" s="26" t="s">
        <v>45</v>
      </c>
      <c r="L10" s="50" t="s">
        <v>34</v>
      </c>
      <c r="M10" s="51">
        <v>1</v>
      </c>
      <c r="N10" s="51">
        <v>2</v>
      </c>
      <c r="O10" s="51">
        <v>1</v>
      </c>
      <c r="P10" s="52">
        <f t="shared" si="5"/>
        <v>3.125E-2</v>
      </c>
      <c r="Q10" s="53">
        <f t="shared" si="6"/>
        <v>0.5</v>
      </c>
      <c r="R10" s="54">
        <f t="shared" si="0"/>
        <v>6.8571428571428575E-2</v>
      </c>
      <c r="S10" s="51">
        <v>10</v>
      </c>
      <c r="T10" s="64" t="str">
        <f t="shared" si="7"/>
        <v>EXCELENTE</v>
      </c>
    </row>
    <row r="11" spans="2:20" ht="42" x14ac:dyDescent="0.2">
      <c r="B11" s="21" t="s">
        <v>14</v>
      </c>
      <c r="C11" s="22">
        <v>4</v>
      </c>
      <c r="D11" s="22">
        <v>2</v>
      </c>
      <c r="E11" s="22">
        <v>2</v>
      </c>
      <c r="F11" s="23">
        <f t="shared" si="1"/>
        <v>0.25</v>
      </c>
      <c r="G11" s="24">
        <f t="shared" si="2"/>
        <v>6.25E-2</v>
      </c>
      <c r="H11" s="25">
        <f t="shared" si="3"/>
        <v>8.1081081081081086E-3</v>
      </c>
      <c r="I11" s="22">
        <v>7</v>
      </c>
      <c r="J11" s="26" t="str">
        <f t="shared" si="4"/>
        <v>BUENO</v>
      </c>
      <c r="L11" s="30" t="s">
        <v>35</v>
      </c>
      <c r="M11" s="22">
        <v>1</v>
      </c>
      <c r="N11" s="22">
        <v>2</v>
      </c>
      <c r="O11" s="22">
        <v>1</v>
      </c>
      <c r="P11" s="23">
        <f t="shared" si="5"/>
        <v>3.125E-2</v>
      </c>
      <c r="Q11" s="24">
        <f t="shared" si="6"/>
        <v>0.5</v>
      </c>
      <c r="R11" s="25">
        <f t="shared" si="0"/>
        <v>6.8571428571428575E-2</v>
      </c>
      <c r="S11" s="22">
        <v>3</v>
      </c>
      <c r="T11" s="26" t="str">
        <f t="shared" si="7"/>
        <v>REGULAR</v>
      </c>
    </row>
    <row r="12" spans="2:20" ht="43" thickBot="1" x14ac:dyDescent="0.25">
      <c r="B12" s="59" t="s">
        <v>32</v>
      </c>
      <c r="C12" s="37">
        <v>1</v>
      </c>
      <c r="D12" s="37">
        <v>2</v>
      </c>
      <c r="E12" s="37">
        <v>4</v>
      </c>
      <c r="F12" s="38">
        <f t="shared" si="1"/>
        <v>0.125</v>
      </c>
      <c r="G12" s="39">
        <f t="shared" si="2"/>
        <v>0.125</v>
      </c>
      <c r="H12" s="40">
        <f t="shared" si="3"/>
        <v>1.6216216216216217E-2</v>
      </c>
      <c r="I12" s="37">
        <v>3</v>
      </c>
      <c r="J12" s="60" t="str">
        <f t="shared" si="4"/>
        <v>REGULAR</v>
      </c>
      <c r="L12" s="30" t="s">
        <v>36</v>
      </c>
      <c r="M12" s="22">
        <v>1</v>
      </c>
      <c r="N12" s="22">
        <v>2</v>
      </c>
      <c r="O12" s="22">
        <v>1</v>
      </c>
      <c r="P12" s="23">
        <f t="shared" si="5"/>
        <v>3.125E-2</v>
      </c>
      <c r="Q12" s="24">
        <f t="shared" si="6"/>
        <v>0.5</v>
      </c>
      <c r="R12" s="25">
        <f t="shared" si="0"/>
        <v>6.8571428571428575E-2</v>
      </c>
      <c r="S12" s="22">
        <v>3</v>
      </c>
      <c r="T12" s="26" t="str">
        <f t="shared" si="7"/>
        <v>REGULAR</v>
      </c>
    </row>
    <row r="13" spans="2:20" ht="42" x14ac:dyDescent="0.2">
      <c r="B13" s="63" t="s">
        <v>33</v>
      </c>
      <c r="C13" s="51">
        <v>1</v>
      </c>
      <c r="D13" s="51">
        <v>2</v>
      </c>
      <c r="E13" s="51">
        <v>1</v>
      </c>
      <c r="F13" s="52">
        <f t="shared" si="1"/>
        <v>3.125E-2</v>
      </c>
      <c r="G13" s="53">
        <f t="shared" si="2"/>
        <v>0.5</v>
      </c>
      <c r="H13" s="54">
        <f t="shared" ref="H13:H24" si="8">G13/SUM(G$4:G$24)</f>
        <v>6.4864864864864868E-2</v>
      </c>
      <c r="I13" s="51">
        <v>3</v>
      </c>
      <c r="J13" s="64" t="str">
        <f t="shared" si="4"/>
        <v>REGULAR</v>
      </c>
      <c r="L13" s="30" t="s">
        <v>37</v>
      </c>
      <c r="M13" s="22">
        <v>1</v>
      </c>
      <c r="N13" s="22">
        <v>2</v>
      </c>
      <c r="O13" s="22">
        <v>1</v>
      </c>
      <c r="P13" s="23">
        <f t="shared" si="5"/>
        <v>3.125E-2</v>
      </c>
      <c r="Q13" s="24">
        <f t="shared" si="6"/>
        <v>0.5</v>
      </c>
      <c r="R13" s="25">
        <f t="shared" si="0"/>
        <v>6.8571428571428575E-2</v>
      </c>
      <c r="S13" s="22">
        <v>1</v>
      </c>
      <c r="T13" s="26" t="str">
        <f t="shared" si="7"/>
        <v>DEFICIENTE</v>
      </c>
    </row>
    <row r="14" spans="2:20" ht="57" thickBot="1" x14ac:dyDescent="0.25">
      <c r="B14" s="30" t="s">
        <v>34</v>
      </c>
      <c r="C14" s="22">
        <v>1</v>
      </c>
      <c r="D14" s="22">
        <v>2</v>
      </c>
      <c r="E14" s="22">
        <v>1</v>
      </c>
      <c r="F14" s="23">
        <f t="shared" si="1"/>
        <v>3.125E-2</v>
      </c>
      <c r="G14" s="24">
        <f t="shared" si="2"/>
        <v>0.5</v>
      </c>
      <c r="H14" s="25">
        <f t="shared" si="8"/>
        <v>6.4864864864864868E-2</v>
      </c>
      <c r="I14" s="22">
        <v>10</v>
      </c>
      <c r="J14" s="26" t="str">
        <f t="shared" si="4"/>
        <v>EXCELENTE</v>
      </c>
      <c r="L14" s="58" t="s">
        <v>38</v>
      </c>
      <c r="M14" s="37">
        <v>1</v>
      </c>
      <c r="N14" s="37">
        <v>2</v>
      </c>
      <c r="O14" s="37">
        <v>1</v>
      </c>
      <c r="P14" s="38">
        <f t="shared" si="5"/>
        <v>3.125E-2</v>
      </c>
      <c r="Q14" s="39">
        <f t="shared" si="6"/>
        <v>0.5</v>
      </c>
      <c r="R14" s="40">
        <f t="shared" si="0"/>
        <v>6.8571428571428575E-2</v>
      </c>
      <c r="S14" s="37">
        <v>3</v>
      </c>
      <c r="T14" s="60" t="str">
        <f t="shared" si="7"/>
        <v>REGULAR</v>
      </c>
    </row>
    <row r="15" spans="2:20" ht="42" x14ac:dyDescent="0.2">
      <c r="B15" s="30" t="s">
        <v>35</v>
      </c>
      <c r="C15" s="22">
        <v>1</v>
      </c>
      <c r="D15" s="22">
        <v>2</v>
      </c>
      <c r="E15" s="22">
        <v>1</v>
      </c>
      <c r="F15" s="23">
        <f t="shared" si="1"/>
        <v>3.125E-2</v>
      </c>
      <c r="G15" s="24">
        <f t="shared" si="2"/>
        <v>0.5</v>
      </c>
      <c r="H15" s="25">
        <f t="shared" si="8"/>
        <v>6.4864864864864868E-2</v>
      </c>
      <c r="I15" s="22">
        <v>3</v>
      </c>
      <c r="J15" s="26" t="str">
        <f t="shared" si="4"/>
        <v>REGULAR</v>
      </c>
      <c r="L15" s="56" t="s">
        <v>39</v>
      </c>
      <c r="M15" s="51">
        <v>1</v>
      </c>
      <c r="N15" s="51">
        <v>2</v>
      </c>
      <c r="O15" s="51">
        <v>1</v>
      </c>
      <c r="P15" s="52">
        <f t="shared" si="5"/>
        <v>3.125E-2</v>
      </c>
      <c r="Q15" s="53">
        <f t="shared" si="6"/>
        <v>0.5</v>
      </c>
      <c r="R15" s="54">
        <f t="shared" si="0"/>
        <v>6.8571428571428575E-2</v>
      </c>
      <c r="S15" s="51">
        <v>1</v>
      </c>
      <c r="T15" s="64" t="str">
        <f t="shared" si="7"/>
        <v>DEFICIENTE</v>
      </c>
    </row>
    <row r="16" spans="2:20" ht="70" x14ac:dyDescent="0.2">
      <c r="B16" s="30" t="s">
        <v>36</v>
      </c>
      <c r="C16" s="22">
        <v>1</v>
      </c>
      <c r="D16" s="22">
        <v>2</v>
      </c>
      <c r="E16" s="22">
        <v>1</v>
      </c>
      <c r="F16" s="23">
        <f t="shared" si="1"/>
        <v>3.125E-2</v>
      </c>
      <c r="G16" s="24">
        <f t="shared" si="2"/>
        <v>0.5</v>
      </c>
      <c r="H16" s="25">
        <f t="shared" si="8"/>
        <v>6.4864864864864868E-2</v>
      </c>
      <c r="I16" s="22">
        <v>3</v>
      </c>
      <c r="J16" s="26" t="str">
        <f t="shared" si="4"/>
        <v>REGULAR</v>
      </c>
      <c r="L16" s="31" t="s">
        <v>40</v>
      </c>
      <c r="M16" s="22">
        <v>1</v>
      </c>
      <c r="N16" s="22">
        <v>2</v>
      </c>
      <c r="O16" s="22">
        <v>1</v>
      </c>
      <c r="P16" s="23">
        <f t="shared" si="5"/>
        <v>3.125E-2</v>
      </c>
      <c r="Q16" s="24">
        <f t="shared" si="6"/>
        <v>0.5</v>
      </c>
      <c r="R16" s="25">
        <f t="shared" si="0"/>
        <v>6.8571428571428575E-2</v>
      </c>
      <c r="S16" s="22">
        <v>3</v>
      </c>
      <c r="T16" s="26" t="str">
        <f t="shared" si="7"/>
        <v>REGULAR</v>
      </c>
    </row>
    <row r="17" spans="2:20" ht="42" x14ac:dyDescent="0.2">
      <c r="B17" s="30" t="s">
        <v>37</v>
      </c>
      <c r="C17" s="22">
        <v>1</v>
      </c>
      <c r="D17" s="22">
        <v>2</v>
      </c>
      <c r="E17" s="22">
        <v>1</v>
      </c>
      <c r="F17" s="23">
        <f t="shared" si="1"/>
        <v>3.125E-2</v>
      </c>
      <c r="G17" s="24">
        <f t="shared" si="2"/>
        <v>0.5</v>
      </c>
      <c r="H17" s="25">
        <f t="shared" si="8"/>
        <v>6.4864864864864868E-2</v>
      </c>
      <c r="I17" s="22">
        <v>1</v>
      </c>
      <c r="J17" s="26" t="str">
        <f t="shared" si="4"/>
        <v>DEFICIENTE</v>
      </c>
      <c r="L17" s="31" t="s">
        <v>41</v>
      </c>
      <c r="M17" s="22">
        <v>1</v>
      </c>
      <c r="N17" s="22">
        <v>2</v>
      </c>
      <c r="O17" s="22">
        <v>1</v>
      </c>
      <c r="P17" s="23">
        <f t="shared" si="5"/>
        <v>3.125E-2</v>
      </c>
      <c r="Q17" s="24">
        <f t="shared" si="6"/>
        <v>0.5</v>
      </c>
      <c r="R17" s="25">
        <f t="shared" si="0"/>
        <v>6.8571428571428575E-2</v>
      </c>
      <c r="S17" s="22">
        <v>7</v>
      </c>
      <c r="T17" s="26" t="str">
        <f t="shared" si="7"/>
        <v>BUENO</v>
      </c>
    </row>
    <row r="18" spans="2:20" ht="43" thickBot="1" x14ac:dyDescent="0.25">
      <c r="B18" s="58" t="s">
        <v>38</v>
      </c>
      <c r="C18" s="37">
        <v>1</v>
      </c>
      <c r="D18" s="37">
        <v>2</v>
      </c>
      <c r="E18" s="37">
        <v>1</v>
      </c>
      <c r="F18" s="38">
        <f t="shared" si="1"/>
        <v>3.125E-2</v>
      </c>
      <c r="G18" s="39">
        <f t="shared" si="2"/>
        <v>0.5</v>
      </c>
      <c r="H18" s="40">
        <f t="shared" si="8"/>
        <v>6.4864864864864868E-2</v>
      </c>
      <c r="I18" s="37">
        <v>3</v>
      </c>
      <c r="J18" s="60" t="str">
        <f t="shared" si="4"/>
        <v>REGULAR</v>
      </c>
      <c r="L18" s="31" t="s">
        <v>42</v>
      </c>
      <c r="M18" s="22">
        <v>1</v>
      </c>
      <c r="N18" s="22">
        <v>2</v>
      </c>
      <c r="O18" s="22">
        <v>1</v>
      </c>
      <c r="P18" s="23">
        <f t="shared" si="5"/>
        <v>3.125E-2</v>
      </c>
      <c r="Q18" s="24">
        <f t="shared" si="6"/>
        <v>0.5</v>
      </c>
      <c r="R18" s="25">
        <f t="shared" si="0"/>
        <v>6.8571428571428575E-2</v>
      </c>
      <c r="S18" s="22">
        <v>3</v>
      </c>
      <c r="T18" s="26" t="str">
        <f t="shared" si="7"/>
        <v>REGULAR</v>
      </c>
    </row>
    <row r="19" spans="2:20" ht="42" x14ac:dyDescent="0.2">
      <c r="B19" s="56" t="s">
        <v>39</v>
      </c>
      <c r="C19" s="51">
        <v>1</v>
      </c>
      <c r="D19" s="51">
        <v>2</v>
      </c>
      <c r="E19" s="51">
        <v>1</v>
      </c>
      <c r="F19" s="52">
        <f t="shared" si="1"/>
        <v>3.125E-2</v>
      </c>
      <c r="G19" s="53">
        <f t="shared" si="2"/>
        <v>0.5</v>
      </c>
      <c r="H19" s="54">
        <f t="shared" si="8"/>
        <v>6.4864864864864868E-2</v>
      </c>
      <c r="I19" s="51">
        <v>1</v>
      </c>
      <c r="J19" s="64" t="str">
        <f t="shared" si="4"/>
        <v>DEFICIENTE</v>
      </c>
      <c r="L19" s="31" t="s">
        <v>43</v>
      </c>
      <c r="M19" s="22">
        <v>1</v>
      </c>
      <c r="N19" s="22">
        <v>2</v>
      </c>
      <c r="O19" s="22">
        <v>1</v>
      </c>
      <c r="P19" s="23">
        <f t="shared" si="5"/>
        <v>3.125E-2</v>
      </c>
      <c r="Q19" s="24">
        <f t="shared" si="6"/>
        <v>0.5</v>
      </c>
      <c r="R19" s="25">
        <f t="shared" si="0"/>
        <v>6.8571428571428575E-2</v>
      </c>
      <c r="S19" s="22">
        <v>3</v>
      </c>
      <c r="T19" s="26" t="str">
        <f t="shared" si="7"/>
        <v>REGULAR</v>
      </c>
    </row>
    <row r="20" spans="2:20" ht="70" x14ac:dyDescent="0.2">
      <c r="B20" s="31" t="s">
        <v>40</v>
      </c>
      <c r="C20" s="22">
        <v>1</v>
      </c>
      <c r="D20" s="22">
        <v>2</v>
      </c>
      <c r="E20" s="22">
        <v>1</v>
      </c>
      <c r="F20" s="23">
        <f t="shared" si="1"/>
        <v>3.125E-2</v>
      </c>
      <c r="G20" s="24">
        <f t="shared" si="2"/>
        <v>0.5</v>
      </c>
      <c r="H20" s="25">
        <f t="shared" si="8"/>
        <v>6.4864864864864868E-2</v>
      </c>
      <c r="I20" s="22">
        <v>3</v>
      </c>
      <c r="J20" s="26" t="str">
        <f t="shared" si="4"/>
        <v>REGULAR</v>
      </c>
      <c r="L20" s="31" t="s">
        <v>46</v>
      </c>
      <c r="M20" s="22">
        <v>1</v>
      </c>
      <c r="N20" s="22">
        <v>2</v>
      </c>
      <c r="O20" s="22">
        <v>1</v>
      </c>
      <c r="P20" s="23">
        <f t="shared" si="5"/>
        <v>3.125E-2</v>
      </c>
      <c r="Q20" s="24">
        <f t="shared" si="6"/>
        <v>0.5</v>
      </c>
      <c r="R20" s="25">
        <f t="shared" si="0"/>
        <v>6.8571428571428575E-2</v>
      </c>
      <c r="S20" s="22">
        <v>3</v>
      </c>
      <c r="T20" s="26" t="str">
        <f t="shared" si="7"/>
        <v>REGULAR</v>
      </c>
    </row>
    <row r="21" spans="2:20" ht="56" x14ac:dyDescent="0.2">
      <c r="B21" s="31" t="s">
        <v>41</v>
      </c>
      <c r="C21" s="22">
        <v>1</v>
      </c>
      <c r="D21" s="22">
        <v>2</v>
      </c>
      <c r="E21" s="22">
        <v>1</v>
      </c>
      <c r="F21" s="23">
        <f t="shared" si="1"/>
        <v>3.125E-2</v>
      </c>
      <c r="G21" s="24">
        <f t="shared" si="2"/>
        <v>0.5</v>
      </c>
      <c r="H21" s="25">
        <f t="shared" si="8"/>
        <v>6.4864864864864868E-2</v>
      </c>
      <c r="I21" s="22">
        <v>7</v>
      </c>
      <c r="J21" s="26" t="str">
        <f t="shared" si="4"/>
        <v>BUENO</v>
      </c>
      <c r="L21" s="31" t="s">
        <v>44</v>
      </c>
      <c r="M21" s="22">
        <v>1</v>
      </c>
      <c r="N21" s="22">
        <v>2</v>
      </c>
      <c r="O21" s="22">
        <v>1</v>
      </c>
      <c r="P21" s="23">
        <f t="shared" si="5"/>
        <v>3.125E-2</v>
      </c>
      <c r="Q21" s="24">
        <f t="shared" si="6"/>
        <v>0.5</v>
      </c>
      <c r="R21" s="25">
        <f t="shared" si="0"/>
        <v>6.8571428571428575E-2</v>
      </c>
      <c r="S21" s="22">
        <v>3</v>
      </c>
      <c r="T21" s="26" t="str">
        <f t="shared" si="7"/>
        <v>REGULAR</v>
      </c>
    </row>
    <row r="22" spans="2:20" ht="43" thickBot="1" x14ac:dyDescent="0.25">
      <c r="B22" s="31" t="s">
        <v>42</v>
      </c>
      <c r="C22" s="22">
        <v>1</v>
      </c>
      <c r="D22" s="22">
        <v>2</v>
      </c>
      <c r="E22" s="22">
        <v>1</v>
      </c>
      <c r="F22" s="23">
        <f t="shared" si="1"/>
        <v>3.125E-2</v>
      </c>
      <c r="G22" s="24">
        <f t="shared" si="2"/>
        <v>0.5</v>
      </c>
      <c r="H22" s="25">
        <f t="shared" si="8"/>
        <v>6.4864864864864868E-2</v>
      </c>
      <c r="I22" s="22">
        <v>3</v>
      </c>
      <c r="J22" s="26" t="str">
        <f t="shared" si="4"/>
        <v>REGULAR</v>
      </c>
      <c r="L22" s="68"/>
      <c r="M22" s="68"/>
      <c r="N22" s="68"/>
      <c r="O22" s="68"/>
      <c r="P22" s="68"/>
      <c r="Q22" s="68"/>
      <c r="R22" s="68"/>
      <c r="S22" s="68"/>
      <c r="T22" s="68"/>
    </row>
    <row r="23" spans="2:20" ht="42" x14ac:dyDescent="0.2">
      <c r="B23" s="31" t="s">
        <v>43</v>
      </c>
      <c r="C23" s="22">
        <v>1</v>
      </c>
      <c r="D23" s="22">
        <v>2</v>
      </c>
      <c r="E23" s="22">
        <v>1</v>
      </c>
      <c r="F23" s="23">
        <f t="shared" si="1"/>
        <v>3.125E-2</v>
      </c>
      <c r="G23" s="24">
        <f t="shared" si="2"/>
        <v>0.5</v>
      </c>
      <c r="H23" s="25">
        <f t="shared" si="8"/>
        <v>6.4864864864864868E-2</v>
      </c>
      <c r="I23" s="22">
        <v>3</v>
      </c>
      <c r="J23" s="26" t="str">
        <f t="shared" si="4"/>
        <v>REGULAR</v>
      </c>
      <c r="R23" s="13"/>
      <c r="S23" s="13"/>
      <c r="T23" s="13"/>
    </row>
    <row r="24" spans="2:20" ht="43" thickBot="1" x14ac:dyDescent="0.25">
      <c r="B24" s="57" t="s">
        <v>46</v>
      </c>
      <c r="C24" s="37">
        <v>1</v>
      </c>
      <c r="D24" s="37">
        <v>2</v>
      </c>
      <c r="E24" s="37">
        <v>1</v>
      </c>
      <c r="F24" s="38">
        <f t="shared" si="1"/>
        <v>3.125E-2</v>
      </c>
      <c r="G24" s="39">
        <f t="shared" si="2"/>
        <v>0.5</v>
      </c>
      <c r="H24" s="40">
        <f t="shared" si="8"/>
        <v>6.4864864864864868E-2</v>
      </c>
      <c r="I24" s="37">
        <v>3</v>
      </c>
      <c r="J24" s="60" t="str">
        <f t="shared" si="4"/>
        <v>REGULAR</v>
      </c>
      <c r="Q24" s="270"/>
      <c r="R24" s="270"/>
      <c r="S24" s="14"/>
      <c r="T24" s="13"/>
    </row>
    <row r="25" spans="2:20" x14ac:dyDescent="0.2">
      <c r="R25" s="13"/>
      <c r="S25" s="13"/>
      <c r="T25" s="13"/>
    </row>
    <row r="26" spans="2:20" x14ac:dyDescent="0.2">
      <c r="H26" s="12"/>
      <c r="R26" s="13"/>
      <c r="S26" s="13"/>
      <c r="T26" s="13"/>
    </row>
    <row r="27" spans="2:20" x14ac:dyDescent="0.2">
      <c r="H27" s="13"/>
      <c r="I27" s="13"/>
      <c r="J27" s="13"/>
      <c r="R27" s="13"/>
      <c r="S27" s="13"/>
      <c r="T27" s="13"/>
    </row>
    <row r="28" spans="2:20" x14ac:dyDescent="0.2">
      <c r="G28" s="270"/>
      <c r="H28" s="270"/>
      <c r="I28" s="14"/>
      <c r="J28" s="13"/>
      <c r="R28" s="13"/>
      <c r="S28" s="13"/>
      <c r="T28" s="13"/>
    </row>
    <row r="29" spans="2:20" x14ac:dyDescent="0.2">
      <c r="H29" s="13"/>
      <c r="I29" s="13"/>
      <c r="J29" s="13"/>
      <c r="R29" s="13"/>
      <c r="S29" s="13"/>
      <c r="T29" s="13"/>
    </row>
    <row r="30" spans="2:20" x14ac:dyDescent="0.2">
      <c r="H30" s="13"/>
      <c r="I30" s="13"/>
      <c r="J30" s="13"/>
      <c r="R30" s="13"/>
      <c r="S30" s="13"/>
      <c r="T30" s="13"/>
    </row>
    <row r="31" spans="2:20" x14ac:dyDescent="0.2">
      <c r="H31" s="13"/>
      <c r="I31" s="13"/>
      <c r="J31" s="13"/>
    </row>
    <row r="32" spans="2:20" x14ac:dyDescent="0.2">
      <c r="H32" s="13"/>
      <c r="I32" s="13"/>
      <c r="J32" s="13"/>
    </row>
    <row r="33" spans="8:10" x14ac:dyDescent="0.2">
      <c r="H33" s="13"/>
      <c r="I33" s="13"/>
      <c r="J33" s="13"/>
    </row>
    <row r="34" spans="8:10" x14ac:dyDescent="0.2">
      <c r="H34" s="13"/>
      <c r="I34" s="13"/>
      <c r="J34" s="13"/>
    </row>
  </sheetData>
  <protectedRanges>
    <protectedRange password="CF7A" sqref="I4:I24 C4:E24" name="Rango1_1_2_2_2" securityDescriptor="O:WDG:WDD:(A;;CC;;;S-1-5-21-343818398-963894560-1801674531-8123)"/>
    <protectedRange password="CF7A" sqref="S4:S21 M4:O21" name="Rango1_1_2_2_2_1" securityDescriptor="O:WDG:WDD:(A;;CC;;;S-1-5-21-343818398-963894560-1801674531-8123)"/>
  </protectedRanges>
  <mergeCells count="14">
    <mergeCell ref="S2:T3"/>
    <mergeCell ref="Q24:R24"/>
    <mergeCell ref="G28:H28"/>
    <mergeCell ref="L2:L3"/>
    <mergeCell ref="M2:O2"/>
    <mergeCell ref="P2:P3"/>
    <mergeCell ref="Q2:Q3"/>
    <mergeCell ref="R2:R3"/>
    <mergeCell ref="I2:J3"/>
    <mergeCell ref="B2:B3"/>
    <mergeCell ref="C2:E2"/>
    <mergeCell ref="F2:F3"/>
    <mergeCell ref="G2:G3"/>
    <mergeCell ref="H2:H3"/>
  </mergeCells>
  <conditionalFormatting sqref="G4:H24">
    <cfRule type="dataBar" priority="1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{A1382737-5E36-49A6-A366-2C8A5544A401}</x14:id>
        </ext>
      </extLst>
    </cfRule>
  </conditionalFormatting>
  <conditionalFormatting sqref="J4:J24">
    <cfRule type="cellIs" dxfId="7" priority="11" operator="equal">
      <formula>"REGULAR"</formula>
    </cfRule>
    <cfRule type="containsText" dxfId="6" priority="12" operator="containsText" text="EXCELENTE">
      <formula>NOT(ISERROR(SEARCH("EXCELENTE",J4)))</formula>
    </cfRule>
    <cfRule type="cellIs" dxfId="5" priority="13" operator="equal">
      <formula>"BUENO"</formula>
    </cfRule>
    <cfRule type="containsText" dxfId="4" priority="14" operator="containsText" text="DEFICIENTE">
      <formula>NOT(ISERROR(SEARCH("DEFICIENTE",J4)))</formula>
    </cfRule>
  </conditionalFormatting>
  <conditionalFormatting sqref="Q4:R21">
    <cfRule type="dataBar" priority="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{BAEB7BC9-0FBE-4041-85B3-F2B3E4939043}</x14:id>
        </ext>
      </extLst>
    </cfRule>
  </conditionalFormatting>
  <conditionalFormatting sqref="T4:T21">
    <cfRule type="cellIs" dxfId="3" priority="1" operator="equal">
      <formula>"REGULAR"</formula>
    </cfRule>
    <cfRule type="containsText" dxfId="2" priority="2" operator="containsText" text="EXCELENTE">
      <formula>NOT(ISERROR(SEARCH("EXCELENTE",T4)))</formula>
    </cfRule>
    <cfRule type="cellIs" dxfId="1" priority="3" operator="equal">
      <formula>"BUENO"</formula>
    </cfRule>
    <cfRule type="containsText" dxfId="0" priority="4" operator="containsText" text="DEFICIENTE">
      <formula>NOT(ISERROR(SEARCH("DEFICIENTE",T4)))</formula>
    </cfRule>
  </conditionalFormatting>
  <dataValidations count="2">
    <dataValidation type="list" allowBlank="1" showInputMessage="1" showErrorMessage="1" sqref="C4:E24 M4:O21" xr:uid="{E4B8FA8D-FE7A-4367-8F22-2D9B888E5CB7}">
      <formula1>"1,2,3,4"</formula1>
    </dataValidation>
    <dataValidation type="list" allowBlank="1" showInputMessage="1" showErrorMessage="1" sqref="I4:I24 S4:S21" xr:uid="{EAE91AC5-2C12-4B6F-A1C7-6D621DF3D6EF}">
      <formula1>#REF!</formula1>
    </dataValidation>
  </dataValidations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382737-5E36-49A6-A366-2C8A5544A401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G4:H24</xm:sqref>
        </x14:conditionalFormatting>
        <x14:conditionalFormatting xmlns:xm="http://schemas.microsoft.com/office/excel/2006/main">
          <x14:cfRule type="dataBar" id="{BAEB7BC9-0FBE-4041-85B3-F2B3E493904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Q4:R21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7"/>
  <sheetViews>
    <sheetView workbookViewId="0">
      <selection activeCell="D7" sqref="D7"/>
    </sheetView>
  </sheetViews>
  <sheetFormatPr baseColWidth="10" defaultColWidth="11" defaultRowHeight="16" x14ac:dyDescent="0.2"/>
  <sheetData>
    <row r="2" spans="1:2" x14ac:dyDescent="0.2">
      <c r="A2" s="271" t="s">
        <v>15</v>
      </c>
      <c r="B2" s="271"/>
    </row>
    <row r="3" spans="1:2" x14ac:dyDescent="0.2">
      <c r="A3" s="2">
        <v>1</v>
      </c>
    </row>
    <row r="4" spans="1:2" x14ac:dyDescent="0.2">
      <c r="A4" s="2">
        <v>2</v>
      </c>
    </row>
    <row r="5" spans="1:2" x14ac:dyDescent="0.2">
      <c r="A5" s="2">
        <v>3</v>
      </c>
    </row>
    <row r="6" spans="1:2" x14ac:dyDescent="0.2">
      <c r="A6" s="2">
        <v>4</v>
      </c>
    </row>
    <row r="7" spans="1:2" x14ac:dyDescent="0.2">
      <c r="A7" s="2">
        <v>5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Criterios de evaluación</vt:lpstr>
      <vt:lpstr>Var-Compras</vt:lpstr>
      <vt:lpstr>Hoja1</vt:lpstr>
      <vt:lpstr>Var-Transporte</vt:lpstr>
      <vt:lpstr>Var-Almacenamiento</vt:lpstr>
      <vt:lpstr>Hoja4</vt:lpstr>
      <vt:lpstr>Hoja3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d.rubiano2013@gmail.com</dc:creator>
  <cp:keywords/>
  <dc:description/>
  <cp:lastModifiedBy>Microsoft Office User</cp:lastModifiedBy>
  <cp:revision/>
  <cp:lastPrinted>2024-07-25T08:31:02Z</cp:lastPrinted>
  <dcterms:created xsi:type="dcterms:W3CDTF">2019-01-17T20:14:35Z</dcterms:created>
  <dcterms:modified xsi:type="dcterms:W3CDTF">2024-10-07T02:12:36Z</dcterms:modified>
  <cp:category/>
  <cp:contentStatus/>
</cp:coreProperties>
</file>